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" activeTab="1"/>
  </bookViews>
  <sheets>
    <sheet name="Splnění náležitostí, celk. hod." sheetId="1" r:id="rId1"/>
    <sheet name="Hodnocení ceny+ termínu předání" sheetId="2" r:id="rId2"/>
  </sheets>
  <definedNames/>
  <calcPr fullCalcOnLoad="1"/>
</workbook>
</file>

<file path=xl/sharedStrings.xml><?xml version="1.0" encoding="utf-8"?>
<sst xmlns="http://schemas.openxmlformats.org/spreadsheetml/2006/main" count="94" uniqueCount="90">
  <si>
    <t>Celkový počet bodů</t>
  </si>
  <si>
    <t>Prokázání kvalifikačních předpokladů:</t>
  </si>
  <si>
    <t>Základní KP</t>
  </si>
  <si>
    <t>Profesní KP</t>
  </si>
  <si>
    <t>Název uchazeče</t>
  </si>
  <si>
    <t>Základní KP:</t>
  </si>
  <si>
    <t>Všechny doklady musí být v originále či úředně ověřené kopii</t>
  </si>
  <si>
    <t>Všechny doklady v ověřené kopii nesmí být starší 90 dnů</t>
  </si>
  <si>
    <t>Profesní KP:</t>
  </si>
  <si>
    <t>Čestné prohlášení podle přiloženého fomuláře podepsané statutárním zástupcem či pověřenou osobou (+ jmenování pověřené osoby v originále či úřed. Ověř. Kopii)</t>
  </si>
  <si>
    <t>Výpis z obchodního rejstříku či jiné obchodní evidence (např. žívnostenský registr)</t>
  </si>
  <si>
    <t>Základní i profesní KP:</t>
  </si>
  <si>
    <t>Výpis ze seznamu kvalifikovaných dodavatelů</t>
  </si>
  <si>
    <t>Nabídka služeb</t>
  </si>
  <si>
    <t>Návrh smlouvy podepsaný statutárním zástupcem</t>
  </si>
  <si>
    <t>Celková nabídková cena v Kč bez DPH a s DPH podle vzorové tabulky</t>
  </si>
  <si>
    <t>Náležitosti podání:</t>
  </si>
  <si>
    <r>
      <t>Písemně</t>
    </r>
    <r>
      <rPr>
        <sz val="10"/>
        <rFont val="Arial"/>
        <family val="0"/>
      </rPr>
      <t xml:space="preserve"> - jeden originál a 4 kopie (kopie označeny) - včetně požadovaného řazení</t>
    </r>
  </si>
  <si>
    <t>Náležitosti nabídky:</t>
  </si>
  <si>
    <t>Všechny strany označeny vzestupně</t>
  </si>
  <si>
    <t>Formální náležitosti nabídky</t>
  </si>
  <si>
    <t>Splnění lhůty pro podání</t>
  </si>
  <si>
    <t>V českém jazyce</t>
  </si>
  <si>
    <t>Lhůta pro podání nabídek:</t>
  </si>
  <si>
    <t>Do 10. 3. 2009</t>
  </si>
  <si>
    <t>Pořadí</t>
  </si>
  <si>
    <t>Nejvýhodnější cena</t>
  </si>
  <si>
    <t>Nabídková cena</t>
  </si>
  <si>
    <t>Výpočet bodů za cenu (0 - 100)</t>
  </si>
  <si>
    <t>Konečné pořadí</t>
  </si>
  <si>
    <t xml:space="preserve">Zaokrouhlení </t>
  </si>
  <si>
    <t>Počet bodů - cena</t>
  </si>
  <si>
    <t>Počet bodů - kvalita služeb</t>
  </si>
  <si>
    <t>Zaokrouhlení celkového počtu bodů</t>
  </si>
  <si>
    <t>Návrh smlouvy podepsaný stat. zást.</t>
  </si>
  <si>
    <t>Celková cena strukturovaná podle přiložené tabulky</t>
  </si>
  <si>
    <t>Části svázány v jeden celek</t>
  </si>
  <si>
    <t>Plnění požadovaného řazení (Prokázání kvalifikace, Nabídka služeb, Celková nabídková cena bez a včetně DPH v Kč, Návrh smlouvy podepsaný statutárním zástupcem)</t>
  </si>
  <si>
    <t>Struktura a řazení:</t>
  </si>
  <si>
    <t>Kvalifikačí předpoklady</t>
  </si>
  <si>
    <t>Poštou nebo osobně</t>
  </si>
  <si>
    <t>Označená - "Neotevírat - nabídka", kontaktní údaje uchazeče, Název VZ</t>
  </si>
  <si>
    <r>
      <t xml:space="preserve">Elektronicky - </t>
    </r>
    <r>
      <rPr>
        <sz val="10"/>
        <rFont val="Arial"/>
        <family val="0"/>
      </rPr>
      <t>nosič označený identif. údaji uchazeče a názvem a předmětem plnění VZ</t>
    </r>
  </si>
  <si>
    <t>Formální náležitosti</t>
  </si>
  <si>
    <t xml:space="preserve">IPN KOORDINÁTOR S 1 - Příprava vedoucích pracovníků a koordinátorů středních odborných škol na tvorbu a realizaci ŠVP; Služby související s realizací školení – Praha a Střední Čechy </t>
  </si>
  <si>
    <t>Maximální cena bez DPH</t>
  </si>
  <si>
    <t>Cena není větší než maximální přípustná cena nabídky</t>
  </si>
  <si>
    <t>Cena je strukturované podle přiložené tabulky</t>
  </si>
  <si>
    <t>Cena</t>
  </si>
  <si>
    <t>Cena není vyšší než maximální přípustná cena nabídky bez DPH</t>
  </si>
  <si>
    <t>Cena je strukturována podle přiložené tabulky</t>
  </si>
  <si>
    <t>Hodnocení splnění formálních náležitostí  a celkové hodnocení nabídek</t>
  </si>
  <si>
    <t>Výše ceny:</t>
  </si>
  <si>
    <t>Strukturace ceny:</t>
  </si>
  <si>
    <t>jkhjohjio</t>
  </si>
  <si>
    <t>kojiop</t>
  </si>
  <si>
    <t>ujhnuin</t>
  </si>
  <si>
    <t>bhb h</t>
  </si>
  <si>
    <t xml:space="preserve">b hb </t>
  </si>
  <si>
    <t xml:space="preserve"> bhvb</t>
  </si>
  <si>
    <t xml:space="preserve"> h </t>
  </si>
  <si>
    <t xml:space="preserve"> bh </t>
  </si>
  <si>
    <t xml:space="preserve"> hv </t>
  </si>
  <si>
    <t xml:space="preserve">b hg </t>
  </si>
  <si>
    <t>Nejvýhodnější Termín</t>
  </si>
  <si>
    <t>Nabídnutý termín</t>
  </si>
  <si>
    <t>Výpočet bodů za termín předání       (0 - 100)</t>
  </si>
  <si>
    <t xml:space="preserve">Termín předání </t>
  </si>
  <si>
    <t>KVALITA NABÍDKY</t>
  </si>
  <si>
    <t>Bodové hodnocení subkritéria "Vhodnost obalu sušenky nebo oplatku" (max.  60 bodů)</t>
  </si>
  <si>
    <t>Bodové hodnocení subkritéria "Náročnost způsobu skladování" (max.25 bodů)</t>
  </si>
  <si>
    <t>Bodové hodnocení subkritéria "Seznam referencí" (max. 15 bodů)</t>
  </si>
  <si>
    <t>Součet bodů za všechna hodnotící subkritéria Dílčího kritéria KVALITA NABÍDKY (0 - 100)</t>
  </si>
  <si>
    <t>Výpočet bodů za kritérium kvalita nabídky (max. 25)</t>
  </si>
  <si>
    <t>Výpočet bodů za cenu a termín předání.</t>
  </si>
  <si>
    <t>Výpočet bodů za kritérium cena (max. 60)</t>
  </si>
  <si>
    <t xml:space="preserve"> </t>
  </si>
  <si>
    <t>Celkové hodnocení</t>
  </si>
  <si>
    <t>Číslo nabídky</t>
  </si>
  <si>
    <t>Kvalita nabízeného zhotovení</t>
  </si>
  <si>
    <t>Výpočet bodů za kritérium termín předání (max. 30)</t>
  </si>
  <si>
    <t>Výpočet bodů za kvalitu zhotovení       (0 - 100)</t>
  </si>
  <si>
    <t>Výpočet bodů za kritérium kvalita zhotovení (max. 10)</t>
  </si>
  <si>
    <t>Lika klub</t>
  </si>
  <si>
    <t>Jena</t>
  </si>
  <si>
    <t>D.A.N.</t>
  </si>
  <si>
    <t>20-20 Vision</t>
  </si>
  <si>
    <t>Craphico</t>
  </si>
  <si>
    <t>Hodnotící tabulka - příloha č. 1 k zápisu ze dne 14. 7. 2011</t>
  </si>
  <si>
    <t>nehodnoceno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</si>
</sst>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000"/>
    <numFmt numFmtId="176" formatCode="0.0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vertical="justify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17" borderId="10" xfId="0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2" fillId="24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183" fontId="0" fillId="0" borderId="1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3" fontId="0" fillId="25" borderId="15" xfId="0" applyNumberFormat="1" applyFont="1" applyFill="1" applyBorder="1" applyAlignment="1">
      <alignment horizontal="center" vertical="center"/>
    </xf>
    <xf numFmtId="183" fontId="0" fillId="0" borderId="22" xfId="0" applyNumberFormat="1" applyFont="1" applyBorder="1" applyAlignment="1">
      <alignment horizontal="center" vertical="center"/>
    </xf>
    <xf numFmtId="183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83" fontId="0" fillId="0" borderId="12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183" fontId="0" fillId="0" borderId="25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24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0" fillId="0" borderId="0" xfId="0" applyAlignment="1">
      <alignment horizontal="left" vertical="justify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/>
    </xf>
    <xf numFmtId="0" fontId="12" fillId="0" borderId="31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2" fillId="0" borderId="3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43" fontId="0" fillId="0" borderId="42" xfId="34" applyFont="1" applyBorder="1" applyAlignment="1">
      <alignment horizontal="center" vertical="center"/>
    </xf>
    <xf numFmtId="43" fontId="0" fillId="0" borderId="43" xfId="34" applyFont="1" applyBorder="1" applyAlignment="1">
      <alignment horizontal="center" vertical="center"/>
    </xf>
    <xf numFmtId="183" fontId="0" fillId="0" borderId="42" xfId="0" applyNumberFormat="1" applyFont="1" applyBorder="1" applyAlignment="1">
      <alignment horizontal="center" vertical="center"/>
    </xf>
    <xf numFmtId="183" fontId="0" fillId="0" borderId="2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83" fontId="0" fillId="25" borderId="40" xfId="0" applyNumberFormat="1" applyFont="1" applyFill="1" applyBorder="1" applyAlignment="1">
      <alignment horizontal="center" vertical="center"/>
    </xf>
    <xf numFmtId="0" fontId="0" fillId="25" borderId="4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83" fontId="0" fillId="25" borderId="16" xfId="0" applyNumberFormat="1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4.140625" style="0" customWidth="1"/>
    <col min="2" max="2" width="32.57421875" style="0" bestFit="1" customWidth="1"/>
    <col min="3" max="3" width="6.57421875" style="0" hidden="1" customWidth="1"/>
    <col min="4" max="4" width="6.8515625" style="0" hidden="1" customWidth="1"/>
    <col min="5" max="5" width="6.7109375" style="0" hidden="1" customWidth="1"/>
    <col min="6" max="6" width="8.00390625" style="0" hidden="1" customWidth="1"/>
    <col min="7" max="7" width="8.7109375" style="0" hidden="1" customWidth="1"/>
    <col min="8" max="8" width="10.140625" style="0" hidden="1" customWidth="1"/>
    <col min="9" max="9" width="9.8515625" style="0" hidden="1" customWidth="1"/>
    <col min="10" max="10" width="10.57421875" style="0" customWidth="1"/>
    <col min="11" max="12" width="11.8515625" style="0" hidden="1" customWidth="1"/>
    <col min="13" max="13" width="10.7109375" style="0" customWidth="1"/>
    <col min="14" max="14" width="7.8515625" style="0" customWidth="1"/>
    <col min="15" max="15" width="9.00390625" style="0" customWidth="1"/>
    <col min="16" max="16" width="9.8515625" style="0" customWidth="1"/>
    <col min="17" max="17" width="7.8515625" style="0" customWidth="1"/>
    <col min="18" max="18" width="9.421875" style="0" customWidth="1"/>
    <col min="19" max="19" width="25.57421875" style="0" customWidth="1"/>
    <col min="20" max="20" width="40.140625" style="0" customWidth="1"/>
    <col min="21" max="21" width="12.8515625" style="0" customWidth="1"/>
    <col min="22" max="22" width="13.57421875" style="0" customWidth="1"/>
  </cols>
  <sheetData>
    <row r="1" spans="1:15" ht="40.5" customHeight="1">
      <c r="A1" s="76" t="s">
        <v>44</v>
      </c>
      <c r="B1" s="77"/>
      <c r="C1" s="77"/>
      <c r="D1" s="77"/>
      <c r="E1" s="77"/>
      <c r="F1" s="77"/>
      <c r="G1" s="78"/>
      <c r="H1" s="78"/>
      <c r="I1" s="78"/>
      <c r="J1" s="78"/>
      <c r="K1" s="78"/>
      <c r="L1" s="78"/>
      <c r="M1" s="78"/>
      <c r="N1" s="78"/>
      <c r="O1" s="78"/>
    </row>
    <row r="2" spans="1:17" ht="21" customHeight="1">
      <c r="A2" s="84" t="s">
        <v>51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85"/>
      <c r="P2" s="85"/>
      <c r="Q2" s="85"/>
    </row>
    <row r="3" spans="1:17" ht="39" customHeight="1">
      <c r="A3" s="82"/>
      <c r="B3" s="83" t="s">
        <v>4</v>
      </c>
      <c r="C3" s="7"/>
      <c r="D3" s="73" t="s">
        <v>1</v>
      </c>
      <c r="E3" s="73"/>
      <c r="F3" s="8"/>
      <c r="G3" s="8"/>
      <c r="H3" s="17"/>
      <c r="I3" s="17"/>
      <c r="J3" s="17"/>
      <c r="K3" s="17"/>
      <c r="L3" s="22"/>
      <c r="M3" s="18"/>
      <c r="N3" s="8"/>
      <c r="O3" s="8"/>
      <c r="P3" s="8"/>
      <c r="Q3" s="8"/>
    </row>
    <row r="4" spans="1:18" ht="84" customHeight="1">
      <c r="A4" s="72"/>
      <c r="B4" s="83"/>
      <c r="C4" s="10" t="s">
        <v>21</v>
      </c>
      <c r="D4" s="10" t="s">
        <v>2</v>
      </c>
      <c r="E4" s="10" t="s">
        <v>3</v>
      </c>
      <c r="F4" s="10" t="s">
        <v>20</v>
      </c>
      <c r="G4" s="10" t="s">
        <v>34</v>
      </c>
      <c r="H4" s="19" t="s">
        <v>47</v>
      </c>
      <c r="I4" s="19" t="s">
        <v>46</v>
      </c>
      <c r="J4" s="19" t="s">
        <v>35</v>
      </c>
      <c r="K4" s="10"/>
      <c r="L4" s="19" t="s">
        <v>45</v>
      </c>
      <c r="M4" s="10" t="s">
        <v>31</v>
      </c>
      <c r="N4" s="10" t="s">
        <v>32</v>
      </c>
      <c r="O4" s="10" t="s">
        <v>0</v>
      </c>
      <c r="P4" s="10" t="s">
        <v>33</v>
      </c>
      <c r="Q4" s="11" t="s">
        <v>25</v>
      </c>
      <c r="R4" s="3"/>
    </row>
    <row r="5" spans="1:20" ht="12.75">
      <c r="A5" s="5">
        <v>1</v>
      </c>
      <c r="B5" s="9" t="s">
        <v>54</v>
      </c>
      <c r="C5" s="1"/>
      <c r="D5" s="1"/>
      <c r="E5" s="1"/>
      <c r="F5" s="1"/>
      <c r="G5" s="1"/>
      <c r="H5" s="1"/>
      <c r="I5" s="1">
        <f>IF(K5,0,1)</f>
        <v>1</v>
      </c>
      <c r="J5" s="21">
        <v>4554</v>
      </c>
      <c r="K5" s="1" t="b">
        <f>J5&gt;L5</f>
        <v>0</v>
      </c>
      <c r="L5" s="79">
        <v>798319</v>
      </c>
      <c r="M5" s="1">
        <f>'Hodnocení ceny+ termínu předání'!F5</f>
        <v>50.578452200303495</v>
      </c>
      <c r="N5" s="1">
        <f>'Hodnocení ceny+ termínu předání'!J5</f>
        <v>30</v>
      </c>
      <c r="O5" s="1">
        <f>'Hodnocení ceny+ termínu předání'!T5</f>
        <v>80.5784522003035</v>
      </c>
      <c r="P5" s="1">
        <f>'Hodnocení ceny+ termínu předání'!V5</f>
        <v>81</v>
      </c>
      <c r="Q5" s="6"/>
      <c r="S5" s="3" t="s">
        <v>23</v>
      </c>
      <c r="T5" t="s">
        <v>24</v>
      </c>
    </row>
    <row r="6" spans="1:20" ht="15.75">
      <c r="A6" s="5">
        <v>2</v>
      </c>
      <c r="B6" s="9" t="s">
        <v>55</v>
      </c>
      <c r="C6" s="1"/>
      <c r="D6" s="1"/>
      <c r="E6" s="1"/>
      <c r="F6" s="1"/>
      <c r="G6" s="1"/>
      <c r="H6" s="1"/>
      <c r="I6" s="1">
        <f aca="true" t="shared" si="0" ref="I6:I32">IF(K6,0,1)</f>
        <v>1</v>
      </c>
      <c r="J6" s="1">
        <v>455</v>
      </c>
      <c r="K6" s="1" t="b">
        <f>J6&gt;L5</f>
        <v>0</v>
      </c>
      <c r="L6" s="80"/>
      <c r="M6" s="1">
        <f>'Hodnocení ceny+ termínu předání'!F6</f>
        <v>55.478952712262185</v>
      </c>
      <c r="N6" s="1">
        <f>'Hodnocení ceny+ termínu předání'!J6</f>
        <v>15.405405405405405</v>
      </c>
      <c r="O6" s="1">
        <f>'Hodnocení ceny+ termínu předání'!T6</f>
        <v>70.88435811766759</v>
      </c>
      <c r="P6" s="1">
        <f>'Hodnocení ceny+ termínu předání'!V6</f>
        <v>71</v>
      </c>
      <c r="Q6" s="6"/>
      <c r="S6" s="12" t="s">
        <v>38</v>
      </c>
      <c r="T6" t="s">
        <v>37</v>
      </c>
    </row>
    <row r="7" spans="1:20" ht="14.25" customHeight="1">
      <c r="A7" s="5">
        <v>3</v>
      </c>
      <c r="B7" s="9" t="s">
        <v>56</v>
      </c>
      <c r="C7" s="1"/>
      <c r="D7" s="1"/>
      <c r="E7" s="1"/>
      <c r="F7" s="1"/>
      <c r="G7" s="1"/>
      <c r="H7" s="1"/>
      <c r="I7" s="1">
        <f t="shared" si="0"/>
        <v>1</v>
      </c>
      <c r="J7" s="1">
        <v>4559</v>
      </c>
      <c r="K7" s="1" t="b">
        <f>J7&gt;L5</f>
        <v>0</v>
      </c>
      <c r="L7" s="80"/>
      <c r="M7" s="1" t="e">
        <f>'Hodnocení ceny+ termínu předání'!#REF!</f>
        <v>#REF!</v>
      </c>
      <c r="N7" s="1" t="e">
        <f>'Hodnocení ceny+ termínu předání'!#REF!</f>
        <v>#REF!</v>
      </c>
      <c r="O7" s="1" t="e">
        <f>'Hodnocení ceny+ termínu předání'!#REF!</f>
        <v>#REF!</v>
      </c>
      <c r="P7" s="1" t="e">
        <f>'Hodnocení ceny+ termínu předání'!#REF!</f>
        <v>#REF!</v>
      </c>
      <c r="Q7" s="6"/>
      <c r="S7" s="87" t="s">
        <v>39</v>
      </c>
      <c r="T7" s="87"/>
    </row>
    <row r="8" spans="1:23" ht="12" customHeight="1">
      <c r="A8" s="5">
        <v>4</v>
      </c>
      <c r="B8" s="9" t="s">
        <v>57</v>
      </c>
      <c r="C8" s="1"/>
      <c r="D8" s="1"/>
      <c r="E8" s="1"/>
      <c r="F8" s="1"/>
      <c r="G8" s="1"/>
      <c r="H8" s="1"/>
      <c r="I8" s="1">
        <f t="shared" si="0"/>
        <v>1</v>
      </c>
      <c r="J8" s="21">
        <v>78262</v>
      </c>
      <c r="K8" s="1" t="b">
        <f>J8&gt;L5</f>
        <v>0</v>
      </c>
      <c r="L8" s="80"/>
      <c r="M8" s="1">
        <f>'Hodnocení ceny+ termínu předání'!F7</f>
        <v>43.98880853085572</v>
      </c>
      <c r="N8" s="1">
        <f>'Hodnocení ceny+ termínu předání'!J7</f>
        <v>12.666666666666666</v>
      </c>
      <c r="O8" s="1">
        <f>'Hodnocení ceny+ termínu předání'!T7</f>
        <v>56.655475197522385</v>
      </c>
      <c r="P8" s="1">
        <f>'Hodnocení ceny+ termínu předání'!V7</f>
        <v>57</v>
      </c>
      <c r="Q8" s="6"/>
      <c r="S8" s="15" t="s">
        <v>5</v>
      </c>
      <c r="T8" s="88" t="s">
        <v>9</v>
      </c>
      <c r="U8" s="78"/>
      <c r="V8" s="78"/>
      <c r="W8" s="78"/>
    </row>
    <row r="9" spans="1:23" ht="12.75">
      <c r="A9" s="5">
        <v>5</v>
      </c>
      <c r="B9" s="9" t="s">
        <v>58</v>
      </c>
      <c r="C9" s="1"/>
      <c r="D9" s="1"/>
      <c r="E9" s="1"/>
      <c r="F9" s="1"/>
      <c r="G9" s="1"/>
      <c r="H9" s="1"/>
      <c r="I9" s="1">
        <f t="shared" si="0"/>
        <v>1</v>
      </c>
      <c r="J9" s="21">
        <v>62921</v>
      </c>
      <c r="K9" s="1" t="b">
        <f>J9&gt;L5</f>
        <v>0</v>
      </c>
      <c r="L9" s="80"/>
      <c r="M9" s="1">
        <f>'Hodnocení ceny+ termínu předání'!F8</f>
        <v>60</v>
      </c>
      <c r="N9" s="1">
        <f>'Hodnocení ceny+ termínu předání'!J8</f>
        <v>0</v>
      </c>
      <c r="O9" s="1">
        <f>'Hodnocení ceny+ termínu předání'!T8</f>
        <v>60</v>
      </c>
      <c r="P9" s="1">
        <f>'Hodnocení ceny+ termínu předání'!V8</f>
        <v>60</v>
      </c>
      <c r="Q9" s="6"/>
      <c r="S9" s="15" t="s">
        <v>8</v>
      </c>
      <c r="T9" s="88" t="s">
        <v>10</v>
      </c>
      <c r="U9" s="78"/>
      <c r="V9" s="78"/>
      <c r="W9" s="78"/>
    </row>
    <row r="10" spans="1:20" ht="12.75">
      <c r="A10" s="5">
        <v>6</v>
      </c>
      <c r="B10" s="9" t="s">
        <v>60</v>
      </c>
      <c r="C10" s="1"/>
      <c r="D10" s="1"/>
      <c r="E10" s="1"/>
      <c r="F10" s="1"/>
      <c r="G10" s="1"/>
      <c r="H10" s="1"/>
      <c r="I10" s="1">
        <f t="shared" si="0"/>
        <v>1</v>
      </c>
      <c r="J10" s="1"/>
      <c r="K10" s="1" t="b">
        <f>J10&gt;L5</f>
        <v>0</v>
      </c>
      <c r="L10" s="80"/>
      <c r="M10" s="1">
        <f>'Hodnocení ceny+ termínu předání'!F9</f>
        <v>47.63301178992497</v>
      </c>
      <c r="N10" s="1">
        <f>'Hodnocení ceny+ termínu předání'!J9</f>
        <v>12.666666666666666</v>
      </c>
      <c r="O10" s="1">
        <f>'Hodnocení ceny+ termínu předání'!T9</f>
        <v>60.299678456591636</v>
      </c>
      <c r="P10" s="1">
        <f>'Hodnocení ceny+ termínu předání'!V9</f>
        <v>60</v>
      </c>
      <c r="Q10" s="6"/>
      <c r="S10" s="16" t="s">
        <v>11</v>
      </c>
      <c r="T10" s="2" t="s">
        <v>12</v>
      </c>
    </row>
    <row r="11" spans="1:20" ht="12.75">
      <c r="A11" s="5">
        <v>7</v>
      </c>
      <c r="B11" s="9" t="s">
        <v>59</v>
      </c>
      <c r="C11" s="1"/>
      <c r="D11" s="1"/>
      <c r="E11" s="1"/>
      <c r="F11" s="1"/>
      <c r="G11" s="1"/>
      <c r="H11" s="1"/>
      <c r="I11" s="1">
        <f t="shared" si="0"/>
        <v>1</v>
      </c>
      <c r="J11" s="1"/>
      <c r="K11" s="1" t="b">
        <f>J11&gt;L5</f>
        <v>0</v>
      </c>
      <c r="L11" s="80"/>
      <c r="M11" s="1" t="e">
        <f>'Hodnocení ceny+ termínu předání'!#REF!</f>
        <v>#REF!</v>
      </c>
      <c r="N11" s="1" t="e">
        <f>'Hodnocení ceny+ termínu předání'!#REF!</f>
        <v>#REF!</v>
      </c>
      <c r="O11" s="1" t="e">
        <f>'Hodnocení ceny+ termínu předání'!#REF!</f>
        <v>#REF!</v>
      </c>
      <c r="P11" s="1" t="e">
        <f>'Hodnocení ceny+ termínu předání'!#REF!</f>
        <v>#REF!</v>
      </c>
      <c r="Q11" s="6"/>
      <c r="T11" s="13" t="s">
        <v>6</v>
      </c>
    </row>
    <row r="12" spans="1:20" ht="12.75">
      <c r="A12" s="5">
        <v>8</v>
      </c>
      <c r="B12" s="9" t="s">
        <v>61</v>
      </c>
      <c r="C12" s="1"/>
      <c r="D12" s="1"/>
      <c r="E12" s="1"/>
      <c r="F12" s="1"/>
      <c r="G12" s="1"/>
      <c r="H12" s="1"/>
      <c r="I12" s="1">
        <f t="shared" si="0"/>
        <v>1</v>
      </c>
      <c r="J12" s="21"/>
      <c r="K12" s="1" t="b">
        <f>J12&gt;L5</f>
        <v>0</v>
      </c>
      <c r="L12" s="80"/>
      <c r="M12" s="1" t="e">
        <f>'Hodnocení ceny+ termínu předání'!#REF!</f>
        <v>#REF!</v>
      </c>
      <c r="N12" s="1" t="e">
        <f>'Hodnocení ceny+ termínu předání'!#REF!</f>
        <v>#REF!</v>
      </c>
      <c r="O12" s="1" t="e">
        <f>'Hodnocení ceny+ termínu předání'!#REF!</f>
        <v>#REF!</v>
      </c>
      <c r="P12" s="1" t="e">
        <f>'Hodnocení ceny+ termínu předání'!#REF!</f>
        <v>#REF!</v>
      </c>
      <c r="Q12" s="6"/>
      <c r="T12" s="13" t="s">
        <v>7</v>
      </c>
    </row>
    <row r="13" spans="1:19" ht="12.75">
      <c r="A13" s="5">
        <v>9</v>
      </c>
      <c r="B13" s="9" t="s">
        <v>62</v>
      </c>
      <c r="C13" s="1"/>
      <c r="D13" s="1"/>
      <c r="E13" s="1"/>
      <c r="F13" s="1"/>
      <c r="G13" s="1"/>
      <c r="H13" s="1"/>
      <c r="I13" s="1">
        <f t="shared" si="0"/>
        <v>1</v>
      </c>
      <c r="J13" s="21"/>
      <c r="K13" s="1" t="b">
        <f>J13&gt;L5</f>
        <v>0</v>
      </c>
      <c r="L13" s="80"/>
      <c r="M13" s="1" t="e">
        <f>'Hodnocení ceny+ termínu předání'!#REF!</f>
        <v>#REF!</v>
      </c>
      <c r="N13" s="1" t="e">
        <f>'Hodnocení ceny+ termínu předání'!#REF!</f>
        <v>#REF!</v>
      </c>
      <c r="O13" s="1" t="e">
        <f>'Hodnocení ceny+ termínu předání'!#REF!</f>
        <v>#REF!</v>
      </c>
      <c r="P13" s="1" t="e">
        <f>'Hodnocení ceny+ termínu předání'!#REF!</f>
        <v>#REF!</v>
      </c>
      <c r="Q13" s="6"/>
      <c r="S13" s="14" t="s">
        <v>13</v>
      </c>
    </row>
    <row r="14" spans="1:19" ht="12.75">
      <c r="A14" s="5">
        <v>10</v>
      </c>
      <c r="B14" s="9" t="s">
        <v>63</v>
      </c>
      <c r="C14" s="1"/>
      <c r="D14" s="1"/>
      <c r="E14" s="1"/>
      <c r="F14" s="1"/>
      <c r="G14" s="1"/>
      <c r="H14" s="1"/>
      <c r="I14" s="1">
        <f t="shared" si="0"/>
        <v>1</v>
      </c>
      <c r="J14" s="1"/>
      <c r="K14" s="1" t="b">
        <f>J14&gt;L5</f>
        <v>0</v>
      </c>
      <c r="L14" s="80"/>
      <c r="M14" s="1" t="e">
        <f>'Hodnocení ceny+ termínu předání'!#REF!</f>
        <v>#REF!</v>
      </c>
      <c r="N14" s="1" t="e">
        <f>'Hodnocení ceny+ termínu předání'!#REF!</f>
        <v>#REF!</v>
      </c>
      <c r="O14" s="1" t="e">
        <f>'Hodnocení ceny+ termínu předání'!#REF!</f>
        <v>#REF!</v>
      </c>
      <c r="P14" s="1" t="e">
        <f>'Hodnocení ceny+ termínu předání'!#REF!</f>
        <v>#REF!</v>
      </c>
      <c r="Q14" s="6"/>
      <c r="S14" s="14" t="s">
        <v>15</v>
      </c>
    </row>
    <row r="15" spans="1:19" ht="12.75">
      <c r="A15" s="5">
        <v>11</v>
      </c>
      <c r="B15" s="9"/>
      <c r="C15" s="1"/>
      <c r="D15" s="1"/>
      <c r="E15" s="1"/>
      <c r="F15" s="1"/>
      <c r="G15" s="1"/>
      <c r="H15" s="1"/>
      <c r="I15" s="1">
        <f t="shared" si="0"/>
        <v>1</v>
      </c>
      <c r="J15" s="1"/>
      <c r="K15" s="1" t="b">
        <f>J15&gt;L5</f>
        <v>0</v>
      </c>
      <c r="L15" s="80"/>
      <c r="M15" s="1" t="e">
        <f>'Hodnocení ceny+ termínu předání'!#REF!</f>
        <v>#REF!</v>
      </c>
      <c r="N15" s="1" t="e">
        <f>'Hodnocení ceny+ termínu předání'!#REF!</f>
        <v>#REF!</v>
      </c>
      <c r="O15" s="1" t="e">
        <f>'Hodnocení ceny+ termínu předání'!#REF!</f>
        <v>#REF!</v>
      </c>
      <c r="P15" s="1" t="e">
        <f>'Hodnocení ceny+ termínu předání'!#REF!</f>
        <v>#REF!</v>
      </c>
      <c r="Q15" s="6"/>
      <c r="S15" s="14" t="s">
        <v>14</v>
      </c>
    </row>
    <row r="16" spans="1:17" ht="12.75">
      <c r="A16" s="5">
        <v>12</v>
      </c>
      <c r="B16" s="9"/>
      <c r="C16" s="1"/>
      <c r="D16" s="1"/>
      <c r="E16" s="1"/>
      <c r="F16" s="1"/>
      <c r="G16" s="1"/>
      <c r="H16" s="1"/>
      <c r="I16" s="1">
        <f t="shared" si="0"/>
        <v>1</v>
      </c>
      <c r="J16" s="21"/>
      <c r="K16" s="1" t="b">
        <f>J16&gt;L5</f>
        <v>0</v>
      </c>
      <c r="L16" s="80"/>
      <c r="M16" s="1" t="e">
        <f>'Hodnocení ceny+ termínu předání'!#REF!</f>
        <v>#REF!</v>
      </c>
      <c r="N16" s="1" t="e">
        <f>'Hodnocení ceny+ termínu předání'!#REF!</f>
        <v>#REF!</v>
      </c>
      <c r="O16" s="1" t="e">
        <f>'Hodnocení ceny+ termínu předání'!#REF!</f>
        <v>#REF!</v>
      </c>
      <c r="P16" s="1" t="e">
        <f>'Hodnocení ceny+ termínu předání'!#REF!</f>
        <v>#REF!</v>
      </c>
      <c r="Q16" s="6"/>
    </row>
    <row r="17" spans="1:20" ht="15.75">
      <c r="A17" s="5">
        <v>13</v>
      </c>
      <c r="B17" s="9"/>
      <c r="C17" s="1"/>
      <c r="D17" s="1"/>
      <c r="E17" s="1"/>
      <c r="F17" s="1"/>
      <c r="G17" s="1"/>
      <c r="H17" s="1"/>
      <c r="I17" s="1">
        <f t="shared" si="0"/>
        <v>1</v>
      </c>
      <c r="J17" s="21"/>
      <c r="K17" s="1" t="b">
        <f>J17&gt;L5</f>
        <v>0</v>
      </c>
      <c r="L17" s="80"/>
      <c r="M17" s="1" t="e">
        <f>'Hodnocení ceny+ termínu předání'!#REF!</f>
        <v>#REF!</v>
      </c>
      <c r="N17" s="1" t="e">
        <f>'Hodnocení ceny+ termínu předání'!#REF!</f>
        <v>#REF!</v>
      </c>
      <c r="O17" s="1" t="e">
        <f>'Hodnocení ceny+ termínu předání'!#REF!</f>
        <v>#REF!</v>
      </c>
      <c r="P17" s="1" t="e">
        <f>'Hodnocení ceny+ termínu předání'!#REF!</f>
        <v>#REF!</v>
      </c>
      <c r="Q17" s="6"/>
      <c r="S17" s="12" t="s">
        <v>43</v>
      </c>
      <c r="T17" s="12"/>
    </row>
    <row r="18" spans="1:20" ht="15" customHeight="1">
      <c r="A18" s="5">
        <v>14</v>
      </c>
      <c r="B18" s="9"/>
      <c r="C18" s="1"/>
      <c r="D18" s="1"/>
      <c r="E18" s="1"/>
      <c r="F18" s="1"/>
      <c r="G18" s="1"/>
      <c r="H18" s="1"/>
      <c r="I18" s="1">
        <f t="shared" si="0"/>
        <v>1</v>
      </c>
      <c r="J18" s="1"/>
      <c r="K18" s="1" t="b">
        <f>J18&gt;L5</f>
        <v>0</v>
      </c>
      <c r="L18" s="80"/>
      <c r="M18" s="1" t="e">
        <f>'Hodnocení ceny+ termínu předání'!#REF!</f>
        <v>#REF!</v>
      </c>
      <c r="N18" s="1" t="e">
        <f>'Hodnocení ceny+ termínu předání'!#REF!</f>
        <v>#REF!</v>
      </c>
      <c r="O18" s="1" t="e">
        <f>'Hodnocení ceny+ termínu předání'!#REF!</f>
        <v>#REF!</v>
      </c>
      <c r="P18" s="1" t="e">
        <f>'Hodnocení ceny+ termínu předání'!#REF!</f>
        <v>#REF!</v>
      </c>
      <c r="Q18" s="6"/>
      <c r="S18" s="3" t="s">
        <v>16</v>
      </c>
      <c r="T18" t="s">
        <v>22</v>
      </c>
    </row>
    <row r="19" spans="1:20" ht="13.5" customHeight="1">
      <c r="A19" s="5">
        <v>15</v>
      </c>
      <c r="B19" s="9"/>
      <c r="C19" s="1"/>
      <c r="D19" s="1"/>
      <c r="E19" s="1"/>
      <c r="F19" s="1"/>
      <c r="G19" s="1"/>
      <c r="H19" s="1"/>
      <c r="I19" s="1">
        <f t="shared" si="0"/>
        <v>1</v>
      </c>
      <c r="J19" s="1"/>
      <c r="K19" s="1" t="b">
        <f>J19&gt;L5</f>
        <v>0</v>
      </c>
      <c r="L19" s="80"/>
      <c r="M19" s="1" t="e">
        <f>'Hodnocení ceny+ termínu předání'!#REF!</f>
        <v>#REF!</v>
      </c>
      <c r="N19" s="1" t="e">
        <f>'Hodnocení ceny+ termínu předání'!#REF!</f>
        <v>#REF!</v>
      </c>
      <c r="O19" s="1" t="e">
        <f>'Hodnocení ceny+ termínu předání'!#REF!</f>
        <v>#REF!</v>
      </c>
      <c r="P19" s="1" t="e">
        <f>'Hodnocení ceny+ termínu předání'!#REF!</f>
        <v>#REF!</v>
      </c>
      <c r="Q19" s="6"/>
      <c r="T19" s="3" t="s">
        <v>17</v>
      </c>
    </row>
    <row r="20" spans="1:20" ht="12.75">
      <c r="A20" s="5">
        <v>16</v>
      </c>
      <c r="B20" s="9"/>
      <c r="C20" s="1"/>
      <c r="D20" s="1"/>
      <c r="E20" s="1"/>
      <c r="F20" s="1"/>
      <c r="G20" s="1"/>
      <c r="H20" s="1"/>
      <c r="I20" s="1">
        <f t="shared" si="0"/>
        <v>1</v>
      </c>
      <c r="J20" s="21"/>
      <c r="K20" s="1" t="b">
        <f>J20&gt;L5</f>
        <v>0</v>
      </c>
      <c r="L20" s="80"/>
      <c r="M20" s="1" t="e">
        <f>'Hodnocení ceny+ termínu předání'!#REF!</f>
        <v>#REF!</v>
      </c>
      <c r="N20" s="1" t="e">
        <f>'Hodnocení ceny+ termínu předání'!#REF!</f>
        <v>#REF!</v>
      </c>
      <c r="O20" s="1" t="e">
        <f>'Hodnocení ceny+ termínu předání'!#REF!</f>
        <v>#REF!</v>
      </c>
      <c r="P20" s="1" t="e">
        <f>'Hodnocení ceny+ termínu předání'!#REF!</f>
        <v>#REF!</v>
      </c>
      <c r="Q20" s="6"/>
      <c r="T20" s="3" t="s">
        <v>42</v>
      </c>
    </row>
    <row r="21" spans="1:20" ht="12.75">
      <c r="A21" s="5">
        <v>17</v>
      </c>
      <c r="B21" s="9"/>
      <c r="C21" s="1"/>
      <c r="D21" s="1"/>
      <c r="E21" s="1"/>
      <c r="F21" s="1"/>
      <c r="G21" s="1"/>
      <c r="H21" s="1"/>
      <c r="I21" s="1">
        <f t="shared" si="0"/>
        <v>1</v>
      </c>
      <c r="J21" s="21"/>
      <c r="K21" s="1" t="b">
        <f>J21&gt;L5</f>
        <v>0</v>
      </c>
      <c r="L21" s="80"/>
      <c r="M21" s="1" t="e">
        <f>'Hodnocení ceny+ termínu předání'!#REF!</f>
        <v>#REF!</v>
      </c>
      <c r="N21" s="1" t="e">
        <f>'Hodnocení ceny+ termínu předání'!#REF!</f>
        <v>#REF!</v>
      </c>
      <c r="O21" s="1" t="e">
        <f>'Hodnocení ceny+ termínu předání'!#REF!</f>
        <v>#REF!</v>
      </c>
      <c r="P21" s="1" t="e">
        <f>'Hodnocení ceny+ termínu předání'!#REF!</f>
        <v>#REF!</v>
      </c>
      <c r="Q21" s="6"/>
      <c r="T21" s="3" t="s">
        <v>40</v>
      </c>
    </row>
    <row r="22" spans="1:20" ht="12.75">
      <c r="A22" s="5">
        <v>18</v>
      </c>
      <c r="B22" s="9"/>
      <c r="C22" s="1"/>
      <c r="D22" s="1"/>
      <c r="E22" s="1"/>
      <c r="F22" s="1"/>
      <c r="G22" s="1"/>
      <c r="H22" s="1"/>
      <c r="I22" s="1">
        <f t="shared" si="0"/>
        <v>1</v>
      </c>
      <c r="J22" s="1"/>
      <c r="K22" s="1" t="b">
        <f>J22&gt;L5</f>
        <v>0</v>
      </c>
      <c r="L22" s="80"/>
      <c r="M22" s="1" t="e">
        <f>'Hodnocení ceny+ termínu předání'!#REF!</f>
        <v>#REF!</v>
      </c>
      <c r="N22" s="1" t="e">
        <f>'Hodnocení ceny+ termínu předání'!#REF!</f>
        <v>#REF!</v>
      </c>
      <c r="O22" s="1" t="e">
        <f>'Hodnocení ceny+ termínu předání'!#REF!</f>
        <v>#REF!</v>
      </c>
      <c r="P22" s="1" t="e">
        <f>'Hodnocení ceny+ termínu předání'!#REF!</f>
        <v>#REF!</v>
      </c>
      <c r="Q22" s="6"/>
      <c r="S22" s="3" t="s">
        <v>18</v>
      </c>
      <c r="T22" t="s">
        <v>41</v>
      </c>
    </row>
    <row r="23" spans="1:20" ht="12.75">
      <c r="A23" s="5">
        <v>19</v>
      </c>
      <c r="B23" s="9"/>
      <c r="C23" s="1"/>
      <c r="D23" s="1"/>
      <c r="E23" s="1"/>
      <c r="F23" s="1"/>
      <c r="G23" s="1"/>
      <c r="H23" s="1"/>
      <c r="I23" s="1">
        <f t="shared" si="0"/>
        <v>1</v>
      </c>
      <c r="J23" s="1"/>
      <c r="K23" s="1" t="b">
        <f>J23&gt;L5</f>
        <v>0</v>
      </c>
      <c r="L23" s="80"/>
      <c r="M23" s="1" t="e">
        <f>'Hodnocení ceny+ termínu předání'!#REF!</f>
        <v>#REF!</v>
      </c>
      <c r="N23" s="1" t="e">
        <f>'Hodnocení ceny+ termínu předání'!#REF!</f>
        <v>#REF!</v>
      </c>
      <c r="O23" s="1" t="e">
        <f>'Hodnocení ceny+ termínu předání'!#REF!</f>
        <v>#REF!</v>
      </c>
      <c r="P23" s="1" t="e">
        <f>'Hodnocení ceny+ termínu předání'!#REF!</f>
        <v>#REF!</v>
      </c>
      <c r="Q23" s="6"/>
      <c r="T23" t="s">
        <v>19</v>
      </c>
    </row>
    <row r="24" spans="1:20" ht="12.75">
      <c r="A24" s="5">
        <v>20</v>
      </c>
      <c r="B24" s="9"/>
      <c r="C24" s="1"/>
      <c r="D24" s="1"/>
      <c r="E24" s="1"/>
      <c r="F24" s="1"/>
      <c r="G24" s="1"/>
      <c r="H24" s="1"/>
      <c r="I24" s="1">
        <f t="shared" si="0"/>
        <v>1</v>
      </c>
      <c r="J24" s="21"/>
      <c r="K24" s="1" t="b">
        <f>J24&gt;L5</f>
        <v>0</v>
      </c>
      <c r="L24" s="80"/>
      <c r="M24" s="1" t="e">
        <f>'Hodnocení ceny+ termínu předání'!#REF!</f>
        <v>#REF!</v>
      </c>
      <c r="N24" s="1" t="e">
        <f>'Hodnocení ceny+ termínu předání'!#REF!</f>
        <v>#REF!</v>
      </c>
      <c r="O24" s="1" t="e">
        <f>'Hodnocení ceny+ termínu předání'!#REF!</f>
        <v>#REF!</v>
      </c>
      <c r="P24" s="1" t="e">
        <f>'Hodnocení ceny+ termínu předání'!#REF!</f>
        <v>#REF!</v>
      </c>
      <c r="Q24" s="6"/>
      <c r="T24" t="s">
        <v>36</v>
      </c>
    </row>
    <row r="25" spans="1:17" ht="12.75">
      <c r="A25" s="5">
        <v>21</v>
      </c>
      <c r="B25" s="9"/>
      <c r="C25" s="1"/>
      <c r="D25" s="1"/>
      <c r="E25" s="1"/>
      <c r="F25" s="1"/>
      <c r="G25" s="1"/>
      <c r="H25" s="1"/>
      <c r="I25" s="1">
        <f t="shared" si="0"/>
        <v>1</v>
      </c>
      <c r="J25" s="21"/>
      <c r="K25" s="1" t="b">
        <f>J25&gt;L5</f>
        <v>0</v>
      </c>
      <c r="L25" s="80"/>
      <c r="M25" s="1" t="e">
        <f>'Hodnocení ceny+ termínu předání'!#REF!</f>
        <v>#REF!</v>
      </c>
      <c r="N25" s="1" t="e">
        <f>'Hodnocení ceny+ termínu předání'!#REF!</f>
        <v>#REF!</v>
      </c>
      <c r="O25" s="1" t="e">
        <f>'Hodnocení ceny+ termínu předání'!#REF!</f>
        <v>#REF!</v>
      </c>
      <c r="P25" s="1" t="e">
        <f>'Hodnocení ceny+ termínu předání'!#REF!</f>
        <v>#REF!</v>
      </c>
      <c r="Q25" s="6"/>
    </row>
    <row r="26" spans="1:19" ht="15.75">
      <c r="A26" s="5">
        <v>22</v>
      </c>
      <c r="B26" s="9"/>
      <c r="C26" s="1"/>
      <c r="D26" s="1"/>
      <c r="E26" s="1"/>
      <c r="F26" s="1"/>
      <c r="G26" s="1"/>
      <c r="H26" s="1"/>
      <c r="I26" s="1">
        <f t="shared" si="0"/>
        <v>1</v>
      </c>
      <c r="J26" s="1"/>
      <c r="K26" s="1" t="b">
        <f>J26&gt;L5</f>
        <v>0</v>
      </c>
      <c r="L26" s="80"/>
      <c r="M26" s="1" t="e">
        <f>'Hodnocení ceny+ termínu předání'!#REF!</f>
        <v>#REF!</v>
      </c>
      <c r="N26" s="1" t="e">
        <f>'Hodnocení ceny+ termínu předání'!#REF!</f>
        <v>#REF!</v>
      </c>
      <c r="O26" s="1" t="e">
        <f>'Hodnocení ceny+ termínu předání'!#REF!</f>
        <v>#REF!</v>
      </c>
      <c r="P26" s="1" t="e">
        <f>'Hodnocení ceny+ termínu předání'!#REF!</f>
        <v>#REF!</v>
      </c>
      <c r="Q26" s="6"/>
      <c r="S26" s="12" t="s">
        <v>48</v>
      </c>
    </row>
    <row r="27" spans="1:20" ht="12.75">
      <c r="A27" s="5">
        <v>23</v>
      </c>
      <c r="B27" s="9"/>
      <c r="C27" s="1"/>
      <c r="D27" s="1"/>
      <c r="E27" s="1"/>
      <c r="F27" s="1"/>
      <c r="G27" s="1"/>
      <c r="H27" s="1"/>
      <c r="I27" s="1">
        <f t="shared" si="0"/>
        <v>1</v>
      </c>
      <c r="J27" s="1"/>
      <c r="K27" s="1" t="b">
        <f>J27&gt;L5</f>
        <v>0</v>
      </c>
      <c r="L27" s="80"/>
      <c r="M27" s="1" t="e">
        <f>'Hodnocení ceny+ termínu předání'!#REF!</f>
        <v>#REF!</v>
      </c>
      <c r="N27" s="1" t="e">
        <f>'Hodnocení ceny+ termínu předání'!#REF!</f>
        <v>#REF!</v>
      </c>
      <c r="O27" s="1" t="e">
        <f>'Hodnocení ceny+ termínu předání'!#REF!</f>
        <v>#REF!</v>
      </c>
      <c r="P27" s="1" t="e">
        <f>'Hodnocení ceny+ termínu předání'!#REF!</f>
        <v>#REF!</v>
      </c>
      <c r="Q27" s="6"/>
      <c r="S27" s="3" t="s">
        <v>52</v>
      </c>
      <c r="T27" t="s">
        <v>49</v>
      </c>
    </row>
    <row r="28" spans="1:20" ht="12.75">
      <c r="A28" s="5">
        <v>24</v>
      </c>
      <c r="B28" s="9"/>
      <c r="C28" s="1"/>
      <c r="D28" s="1"/>
      <c r="E28" s="1"/>
      <c r="F28" s="1"/>
      <c r="G28" s="1"/>
      <c r="H28" s="1"/>
      <c r="I28" s="1">
        <f t="shared" si="0"/>
        <v>1</v>
      </c>
      <c r="J28" s="21"/>
      <c r="K28" s="1" t="b">
        <f>J28&gt;L5</f>
        <v>0</v>
      </c>
      <c r="L28" s="80"/>
      <c r="M28" s="1" t="e">
        <f>'Hodnocení ceny+ termínu předání'!#REF!</f>
        <v>#REF!</v>
      </c>
      <c r="N28" s="1" t="e">
        <f>'Hodnocení ceny+ termínu předání'!#REF!</f>
        <v>#REF!</v>
      </c>
      <c r="O28" s="1" t="e">
        <f>'Hodnocení ceny+ termínu předání'!#REF!</f>
        <v>#REF!</v>
      </c>
      <c r="P28" s="1" t="e">
        <f>'Hodnocení ceny+ termínu předání'!#REF!</f>
        <v>#REF!</v>
      </c>
      <c r="Q28" s="6"/>
      <c r="S28" s="3" t="s">
        <v>53</v>
      </c>
      <c r="T28" t="s">
        <v>50</v>
      </c>
    </row>
    <row r="29" spans="1:17" ht="12.75">
      <c r="A29" s="5">
        <v>25</v>
      </c>
      <c r="B29" s="9"/>
      <c r="C29" s="1"/>
      <c r="D29" s="1"/>
      <c r="E29" s="1"/>
      <c r="F29" s="1"/>
      <c r="G29" s="1"/>
      <c r="H29" s="1"/>
      <c r="I29" s="1">
        <f t="shared" si="0"/>
        <v>1</v>
      </c>
      <c r="J29" s="21"/>
      <c r="K29" s="1" t="b">
        <f>J29&gt;L5</f>
        <v>0</v>
      </c>
      <c r="L29" s="80"/>
      <c r="M29" s="1" t="e">
        <f>'Hodnocení ceny+ termínu předání'!#REF!</f>
        <v>#REF!</v>
      </c>
      <c r="N29" s="1" t="e">
        <f>'Hodnocení ceny+ termínu předání'!#REF!</f>
        <v>#REF!</v>
      </c>
      <c r="O29" s="1" t="e">
        <f>'Hodnocení ceny+ termínu předání'!#REF!</f>
        <v>#REF!</v>
      </c>
      <c r="P29" s="1" t="e">
        <f>'Hodnocení ceny+ termínu předání'!#REF!</f>
        <v>#REF!</v>
      </c>
      <c r="Q29" s="6"/>
    </row>
    <row r="30" spans="1:19" ht="12.75">
      <c r="A30" s="5">
        <v>26</v>
      </c>
      <c r="B30" s="9"/>
      <c r="C30" s="1"/>
      <c r="D30" s="1"/>
      <c r="E30" s="1"/>
      <c r="F30" s="1"/>
      <c r="G30" s="1"/>
      <c r="H30" s="1"/>
      <c r="I30" s="1">
        <f t="shared" si="0"/>
        <v>1</v>
      </c>
      <c r="J30" s="1"/>
      <c r="K30" s="1" t="b">
        <f>J30&gt;L5</f>
        <v>0</v>
      </c>
      <c r="L30" s="80"/>
      <c r="M30" s="1" t="e">
        <f>'Hodnocení ceny+ termínu předání'!#REF!</f>
        <v>#REF!</v>
      </c>
      <c r="N30" s="1" t="e">
        <f>'Hodnocení ceny+ termínu předání'!#REF!</f>
        <v>#REF!</v>
      </c>
      <c r="O30" s="1" t="e">
        <f>'Hodnocení ceny+ termínu předání'!#REF!</f>
        <v>#REF!</v>
      </c>
      <c r="P30" s="1" t="e">
        <f>'Hodnocení ceny+ termínu předání'!#REF!</f>
        <v>#REF!</v>
      </c>
      <c r="Q30" s="6"/>
      <c r="S30" s="3"/>
    </row>
    <row r="31" spans="1:17" ht="12.75">
      <c r="A31" s="5">
        <v>27</v>
      </c>
      <c r="B31" s="9"/>
      <c r="C31" s="1"/>
      <c r="D31" s="1"/>
      <c r="E31" s="1"/>
      <c r="F31" s="1"/>
      <c r="G31" s="1"/>
      <c r="H31" s="1"/>
      <c r="I31" s="1">
        <f t="shared" si="0"/>
        <v>1</v>
      </c>
      <c r="J31" s="1"/>
      <c r="K31" s="1" t="b">
        <f>J31&gt;L5</f>
        <v>0</v>
      </c>
      <c r="L31" s="80"/>
      <c r="M31" s="1" t="e">
        <f>'Hodnocení ceny+ termínu předání'!#REF!</f>
        <v>#REF!</v>
      </c>
      <c r="N31" s="1" t="e">
        <f>'Hodnocení ceny+ termínu předání'!#REF!</f>
        <v>#REF!</v>
      </c>
      <c r="O31" s="1" t="e">
        <f>'Hodnocení ceny+ termínu předání'!#REF!</f>
        <v>#REF!</v>
      </c>
      <c r="P31" s="1" t="e">
        <f>'Hodnocení ceny+ termínu předání'!#REF!</f>
        <v>#REF!</v>
      </c>
      <c r="Q31" s="6"/>
    </row>
    <row r="32" spans="1:17" ht="12.75">
      <c r="A32" s="5">
        <v>28</v>
      </c>
      <c r="B32" s="9"/>
      <c r="C32" s="1"/>
      <c r="D32" s="1"/>
      <c r="E32" s="1"/>
      <c r="F32" s="1"/>
      <c r="G32" s="1"/>
      <c r="H32" s="1"/>
      <c r="I32" s="1">
        <f t="shared" si="0"/>
        <v>1</v>
      </c>
      <c r="J32" s="21"/>
      <c r="K32" s="1" t="b">
        <f>J32&gt;L5</f>
        <v>0</v>
      </c>
      <c r="L32" s="81"/>
      <c r="M32" s="1" t="e">
        <f>'Hodnocení ceny+ termínu předání'!#REF!</f>
        <v>#REF!</v>
      </c>
      <c r="N32" s="1" t="e">
        <f>'Hodnocení ceny+ termínu předání'!#REF!</f>
        <v>#REF!</v>
      </c>
      <c r="O32" s="1" t="e">
        <f>'Hodnocení ceny+ termínu předání'!#REF!</f>
        <v>#REF!</v>
      </c>
      <c r="P32" s="1" t="e">
        <f>'Hodnocení ceny+ termínu předání'!#REF!</f>
        <v>#REF!</v>
      </c>
      <c r="Q32" s="6"/>
    </row>
    <row r="33" spans="2:18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40" ht="12.75">
      <c r="T40" s="86"/>
    </row>
    <row r="41" ht="12.75">
      <c r="T41" s="78"/>
    </row>
    <row r="42" ht="12.75">
      <c r="T42" s="86"/>
    </row>
    <row r="43" ht="12.75">
      <c r="T43" s="78"/>
    </row>
  </sheetData>
  <sheetProtection/>
  <protectedRanges>
    <protectedRange sqref="Q5:Q32" name="Oblast3"/>
    <protectedRange sqref="B5:H32" name="Oblast1"/>
    <protectedRange sqref="J5:J32" name="Oblast2"/>
  </protectedRanges>
  <mergeCells count="11">
    <mergeCell ref="T40:T41"/>
    <mergeCell ref="T42:T43"/>
    <mergeCell ref="S7:T7"/>
    <mergeCell ref="T9:W9"/>
    <mergeCell ref="T8:W8"/>
    <mergeCell ref="A1:O1"/>
    <mergeCell ref="L5:L32"/>
    <mergeCell ref="A3:A4"/>
    <mergeCell ref="D3:E3"/>
    <mergeCell ref="B3:B4"/>
    <mergeCell ref="A2:Q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zoomScale="75" zoomScaleNormal="75" zoomScalePageLayoutView="0" workbookViewId="0" topLeftCell="A1">
      <selection activeCell="J15" sqref="J15"/>
    </sheetView>
  </sheetViews>
  <sheetFormatPr defaultColWidth="9.140625" defaultRowHeight="12.75"/>
  <cols>
    <col min="1" max="1" width="8.57421875" style="0" customWidth="1"/>
    <col min="2" max="2" width="18.8515625" style="0" customWidth="1"/>
    <col min="3" max="3" width="10.7109375" style="0" customWidth="1"/>
    <col min="4" max="4" width="11.7109375" style="0" customWidth="1"/>
    <col min="5" max="5" width="14.00390625" style="0" bestFit="1" customWidth="1"/>
    <col min="6" max="6" width="15.140625" style="0" bestFit="1" customWidth="1"/>
    <col min="7" max="7" width="10.7109375" style="0" customWidth="1"/>
    <col min="8" max="10" width="11.7109375" style="0" customWidth="1"/>
    <col min="11" max="15" width="11.00390625" style="0" hidden="1" customWidth="1"/>
    <col min="16" max="19" width="11.00390625" style="0" customWidth="1"/>
    <col min="20" max="23" width="11.7109375" style="0" customWidth="1"/>
    <col min="25" max="25" width="17.28125" style="0" customWidth="1"/>
    <col min="26" max="26" width="14.8515625" style="0" customWidth="1"/>
    <col min="27" max="27" width="14.421875" style="0" customWidth="1"/>
    <col min="29" max="29" width="11.8515625" style="0" customWidth="1"/>
  </cols>
  <sheetData>
    <row r="1" spans="1:27" ht="63" customHeight="1">
      <c r="A1" s="90" t="s">
        <v>88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AA1" t="s">
        <v>76</v>
      </c>
    </row>
    <row r="2" spans="1:24" ht="24.75" customHeight="1" thickBot="1">
      <c r="A2" s="98" t="s">
        <v>74</v>
      </c>
      <c r="B2" s="98"/>
      <c r="C2" s="98"/>
      <c r="D2" s="98"/>
      <c r="E2" s="98"/>
      <c r="F2" s="98"/>
      <c r="G2" s="98"/>
      <c r="H2" s="98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20"/>
    </row>
    <row r="3" spans="1:27" ht="37.5" customHeight="1" thickBot="1">
      <c r="A3" s="96"/>
      <c r="B3" s="97"/>
      <c r="C3" s="93" t="s">
        <v>48</v>
      </c>
      <c r="D3" s="94"/>
      <c r="E3" s="94"/>
      <c r="F3" s="95"/>
      <c r="G3" s="93" t="s">
        <v>67</v>
      </c>
      <c r="H3" s="94"/>
      <c r="I3" s="94"/>
      <c r="J3" s="95"/>
      <c r="K3" s="100" t="s">
        <v>68</v>
      </c>
      <c r="L3" s="94"/>
      <c r="M3" s="94"/>
      <c r="N3" s="94"/>
      <c r="O3" s="94"/>
      <c r="P3" s="94" t="s">
        <v>79</v>
      </c>
      <c r="Q3" s="94"/>
      <c r="R3" s="94"/>
      <c r="S3" s="95"/>
      <c r="T3" s="93" t="s">
        <v>77</v>
      </c>
      <c r="U3" s="94"/>
      <c r="V3" s="94"/>
      <c r="W3" s="95"/>
      <c r="X3" s="46"/>
      <c r="Y3" s="89"/>
      <c r="Z3" s="89"/>
      <c r="AA3" s="89"/>
    </row>
    <row r="4" spans="1:27" ht="127.5" customHeight="1" thickBot="1">
      <c r="A4" s="107" t="s">
        <v>78</v>
      </c>
      <c r="B4" s="108" t="s">
        <v>4</v>
      </c>
      <c r="C4" s="109" t="s">
        <v>26</v>
      </c>
      <c r="D4" s="110" t="s">
        <v>27</v>
      </c>
      <c r="E4" s="111" t="s">
        <v>28</v>
      </c>
      <c r="F4" s="112" t="s">
        <v>75</v>
      </c>
      <c r="G4" s="113" t="s">
        <v>64</v>
      </c>
      <c r="H4" s="64" t="s">
        <v>65</v>
      </c>
      <c r="I4" s="48" t="s">
        <v>66</v>
      </c>
      <c r="J4" s="49" t="s">
        <v>80</v>
      </c>
      <c r="K4" s="24" t="s">
        <v>69</v>
      </c>
      <c r="L4" s="24" t="s">
        <v>70</v>
      </c>
      <c r="M4" s="24" t="s">
        <v>71</v>
      </c>
      <c r="N4" s="25" t="s">
        <v>72</v>
      </c>
      <c r="O4" s="24" t="s">
        <v>73</v>
      </c>
      <c r="P4" s="114"/>
      <c r="Q4" s="71"/>
      <c r="R4" s="48" t="s">
        <v>81</v>
      </c>
      <c r="S4" s="49" t="s">
        <v>82</v>
      </c>
      <c r="T4" s="51" t="s">
        <v>0</v>
      </c>
      <c r="U4" s="52" t="s">
        <v>30</v>
      </c>
      <c r="V4" s="50" t="s">
        <v>33</v>
      </c>
      <c r="W4" s="49" t="s">
        <v>29</v>
      </c>
      <c r="X4" s="35"/>
      <c r="Y4" s="74"/>
      <c r="Z4" s="24"/>
      <c r="AA4" s="24"/>
    </row>
    <row r="5" spans="1:27" ht="19.5" customHeight="1">
      <c r="A5" s="115">
        <v>1</v>
      </c>
      <c r="B5" s="53" t="s">
        <v>83</v>
      </c>
      <c r="C5" s="104">
        <v>555520</v>
      </c>
      <c r="D5" s="116">
        <v>659000</v>
      </c>
      <c r="E5" s="117">
        <f>100*C5/D5</f>
        <v>84.29742033383916</v>
      </c>
      <c r="F5" s="118">
        <f>E5*0.6</f>
        <v>50.578452200303495</v>
      </c>
      <c r="G5" s="106">
        <v>19</v>
      </c>
      <c r="H5" s="115">
        <v>19</v>
      </c>
      <c r="I5" s="119">
        <f>100*G5/H5</f>
        <v>100</v>
      </c>
      <c r="J5" s="120">
        <f>I5*0.3</f>
        <v>30</v>
      </c>
      <c r="K5" s="121">
        <v>60</v>
      </c>
      <c r="L5" s="122">
        <v>25</v>
      </c>
      <c r="M5" s="122">
        <v>15</v>
      </c>
      <c r="N5" s="122">
        <f>SUM(K5,L5,M5)</f>
        <v>100</v>
      </c>
      <c r="O5" s="123">
        <f>N5*0.25</f>
        <v>25</v>
      </c>
      <c r="P5" s="101">
        <v>100</v>
      </c>
      <c r="Q5" s="115">
        <v>100</v>
      </c>
      <c r="R5" s="119">
        <f>100*Q5/$P$5</f>
        <v>100</v>
      </c>
      <c r="S5" s="120">
        <f>R5*0.1</f>
        <v>10</v>
      </c>
      <c r="T5" s="124">
        <f>SUM(J5,F5)</f>
        <v>80.5784522003035</v>
      </c>
      <c r="U5" s="122">
        <f>ROUND(T5,0.1)</f>
        <v>81</v>
      </c>
      <c r="V5" s="125">
        <f>ROUND(T5,0.1)</f>
        <v>81</v>
      </c>
      <c r="W5" s="126">
        <v>1</v>
      </c>
      <c r="X5" s="35"/>
      <c r="Y5" s="44"/>
      <c r="Z5" s="45"/>
      <c r="AA5" s="45"/>
    </row>
    <row r="6" spans="1:27" ht="19.5" customHeight="1">
      <c r="A6" s="26">
        <v>2</v>
      </c>
      <c r="B6" s="65" t="s">
        <v>84</v>
      </c>
      <c r="C6" s="105"/>
      <c r="D6" s="66">
        <v>600790</v>
      </c>
      <c r="E6" s="54">
        <f>100*C5/D6</f>
        <v>92.46492118710364</v>
      </c>
      <c r="F6" s="67">
        <f>E6*0.6</f>
        <v>55.478952712262185</v>
      </c>
      <c r="G6" s="105"/>
      <c r="H6" s="26">
        <v>37</v>
      </c>
      <c r="I6" s="54">
        <f>100*G5/H6</f>
        <v>51.351351351351354</v>
      </c>
      <c r="J6" s="55">
        <f>I6*0.3</f>
        <v>15.405405405405405</v>
      </c>
      <c r="K6" s="56">
        <v>60</v>
      </c>
      <c r="L6" s="27">
        <v>25</v>
      </c>
      <c r="M6" s="27">
        <v>15</v>
      </c>
      <c r="N6" s="27">
        <f>SUM(K6,L6,M6)</f>
        <v>100</v>
      </c>
      <c r="O6" s="57">
        <f>N6*0.25</f>
        <v>25</v>
      </c>
      <c r="P6" s="102"/>
      <c r="Q6" s="26">
        <v>80</v>
      </c>
      <c r="R6" s="54">
        <f>100*Q6/$P$5</f>
        <v>80</v>
      </c>
      <c r="S6" s="55">
        <f>R6*0.1</f>
        <v>8</v>
      </c>
      <c r="T6" s="58">
        <f>SUM(J6,F6)</f>
        <v>70.88435811766759</v>
      </c>
      <c r="U6" s="27">
        <f>ROUND(T6,0.1)</f>
        <v>71</v>
      </c>
      <c r="V6" s="29">
        <f>ROUND(T6,0.1)</f>
        <v>71</v>
      </c>
      <c r="W6" s="47">
        <v>2</v>
      </c>
      <c r="X6" s="35"/>
      <c r="Y6" s="44"/>
      <c r="Z6" s="45"/>
      <c r="AA6" s="45"/>
    </row>
    <row r="7" spans="1:27" ht="19.5" customHeight="1">
      <c r="A7" s="26">
        <v>3</v>
      </c>
      <c r="B7" s="68" t="s">
        <v>85</v>
      </c>
      <c r="C7" s="105"/>
      <c r="D7" s="66">
        <v>757720</v>
      </c>
      <c r="E7" s="54">
        <f>100*C5/D7</f>
        <v>73.31468088475954</v>
      </c>
      <c r="F7" s="67">
        <f>E7*0.6</f>
        <v>43.98880853085572</v>
      </c>
      <c r="G7" s="105"/>
      <c r="H7" s="26">
        <v>45</v>
      </c>
      <c r="I7" s="54">
        <f>100*G5/H7</f>
        <v>42.22222222222222</v>
      </c>
      <c r="J7" s="55">
        <f>I7*0.3</f>
        <v>12.666666666666666</v>
      </c>
      <c r="K7" s="56"/>
      <c r="L7" s="27"/>
      <c r="M7" s="27"/>
      <c r="N7" s="27">
        <f>SUM(K7,L7,M7)</f>
        <v>0</v>
      </c>
      <c r="O7" s="57">
        <f>N7*0.25</f>
        <v>0</v>
      </c>
      <c r="P7" s="102"/>
      <c r="Q7" s="26">
        <v>0</v>
      </c>
      <c r="R7" s="54">
        <f>100*Q7/$P$5</f>
        <v>0</v>
      </c>
      <c r="S7" s="55">
        <f>R7*0.1</f>
        <v>0</v>
      </c>
      <c r="T7" s="58">
        <f>SUM(J7,F7)</f>
        <v>56.655475197522385</v>
      </c>
      <c r="U7" s="27">
        <f>ROUND(T7,0.1)</f>
        <v>57</v>
      </c>
      <c r="V7" s="29">
        <f>ROUND(T7,0.1)</f>
        <v>57</v>
      </c>
      <c r="W7" s="47">
        <v>5</v>
      </c>
      <c r="X7" s="35"/>
      <c r="Y7" s="44"/>
      <c r="Z7" s="45"/>
      <c r="AA7" s="45"/>
    </row>
    <row r="8" spans="1:27" ht="19.5" customHeight="1">
      <c r="A8" s="26">
        <v>4</v>
      </c>
      <c r="B8" s="68" t="s">
        <v>86</v>
      </c>
      <c r="C8" s="105"/>
      <c r="D8" s="66">
        <v>555520</v>
      </c>
      <c r="E8" s="54">
        <f>100*C5/D8</f>
        <v>100</v>
      </c>
      <c r="F8" s="67">
        <f>E8*0.6</f>
        <v>60</v>
      </c>
      <c r="G8" s="105"/>
      <c r="H8" s="75" t="s">
        <v>89</v>
      </c>
      <c r="I8" s="54">
        <v>0</v>
      </c>
      <c r="J8" s="55">
        <f>I8*0.3</f>
        <v>0</v>
      </c>
      <c r="K8" s="56"/>
      <c r="L8" s="27"/>
      <c r="M8" s="27"/>
      <c r="N8" s="27">
        <f>SUM(K8,L8,M8)</f>
        <v>0</v>
      </c>
      <c r="O8" s="57">
        <f>N8*0.25</f>
        <v>0</v>
      </c>
      <c r="P8" s="102"/>
      <c r="Q8" s="26">
        <v>60</v>
      </c>
      <c r="R8" s="54">
        <f>100*Q8/$P$5</f>
        <v>60</v>
      </c>
      <c r="S8" s="55">
        <f>R8*0.1</f>
        <v>6</v>
      </c>
      <c r="T8" s="58">
        <f>SUM(J8,F8)</f>
        <v>60</v>
      </c>
      <c r="U8" s="27">
        <f>ROUND(T8,0.1)</f>
        <v>60</v>
      </c>
      <c r="V8" s="29">
        <f>ROUND(T8,0.1)</f>
        <v>60</v>
      </c>
      <c r="W8" s="47">
        <v>4</v>
      </c>
      <c r="X8" s="35"/>
      <c r="Y8" s="44"/>
      <c r="Z8" s="45"/>
      <c r="AA8" s="45"/>
    </row>
    <row r="9" spans="1:27" ht="19.5" customHeight="1" thickBot="1">
      <c r="A9" s="38">
        <v>5</v>
      </c>
      <c r="B9" s="127" t="s">
        <v>87</v>
      </c>
      <c r="C9" s="128"/>
      <c r="D9" s="69">
        <v>699750</v>
      </c>
      <c r="E9" s="59">
        <f>100*C5/D9</f>
        <v>79.38835298320829</v>
      </c>
      <c r="F9" s="70">
        <f>E9*0.6</f>
        <v>47.63301178992497</v>
      </c>
      <c r="G9" s="128"/>
      <c r="H9" s="38">
        <v>45</v>
      </c>
      <c r="I9" s="59">
        <f>100*G5/H9</f>
        <v>42.22222222222222</v>
      </c>
      <c r="J9" s="60">
        <f>I9*0.3</f>
        <v>12.666666666666666</v>
      </c>
      <c r="K9" s="61"/>
      <c r="L9" s="62"/>
      <c r="M9" s="62"/>
      <c r="N9" s="62">
        <f>SUM(K9,L9,M9)</f>
        <v>0</v>
      </c>
      <c r="O9" s="63">
        <f>N9*0.25</f>
        <v>0</v>
      </c>
      <c r="P9" s="103"/>
      <c r="Q9" s="38">
        <v>60</v>
      </c>
      <c r="R9" s="59">
        <f>100*Q9/$P$5</f>
        <v>60</v>
      </c>
      <c r="S9" s="60">
        <f>R9*0.1</f>
        <v>6</v>
      </c>
      <c r="T9" s="129">
        <f>SUM(J9,F9)</f>
        <v>60.299678456591636</v>
      </c>
      <c r="U9" s="62">
        <f>ROUND(T9,0.1)</f>
        <v>60</v>
      </c>
      <c r="V9" s="130">
        <f>ROUND(T9,0.1)</f>
        <v>60</v>
      </c>
      <c r="W9" s="131">
        <v>3</v>
      </c>
      <c r="X9" s="35"/>
      <c r="Y9" s="44"/>
      <c r="Z9" s="45"/>
      <c r="AA9" s="45"/>
    </row>
    <row r="10" spans="25:27" ht="12.75">
      <c r="Y10" s="44"/>
      <c r="Z10" s="45"/>
      <c r="AA10" s="45"/>
    </row>
    <row r="11" spans="1:27" ht="19.5" customHeight="1">
      <c r="A11" s="30"/>
      <c r="B11" s="31"/>
      <c r="C11" s="32"/>
      <c r="D11" s="33"/>
      <c r="E11" s="28"/>
      <c r="F11" s="28"/>
      <c r="G11" s="32"/>
      <c r="H11" s="34"/>
      <c r="I11" s="28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0"/>
      <c r="U11" s="42"/>
      <c r="V11" s="42"/>
      <c r="W11" s="41"/>
      <c r="X11" s="43"/>
      <c r="Y11" s="44"/>
      <c r="Z11" s="45"/>
      <c r="AA11" s="45"/>
    </row>
    <row r="12" spans="1:27" ht="19.5" customHeight="1">
      <c r="A12" s="30"/>
      <c r="B12" s="31"/>
      <c r="C12" s="32"/>
      <c r="D12" s="36"/>
      <c r="E12" s="28"/>
      <c r="F12" s="28"/>
      <c r="G12" s="32"/>
      <c r="H12" s="34"/>
      <c r="I12" s="28"/>
      <c r="J12" s="40"/>
      <c r="K12" s="41"/>
      <c r="L12" s="41"/>
      <c r="M12" s="41"/>
      <c r="N12" s="41"/>
      <c r="O12" s="41"/>
      <c r="P12" s="41"/>
      <c r="Q12" s="41"/>
      <c r="R12" s="41"/>
      <c r="S12" s="41"/>
      <c r="T12" s="40"/>
      <c r="U12" s="42"/>
      <c r="V12" s="42"/>
      <c r="W12" s="41"/>
      <c r="X12" s="43"/>
      <c r="Y12" s="44"/>
      <c r="Z12" s="45"/>
      <c r="AA12" s="45"/>
    </row>
    <row r="13" spans="1:27" ht="19.5" customHeight="1">
      <c r="A13" s="39"/>
      <c r="B13" s="31"/>
      <c r="C13" s="32"/>
      <c r="D13" s="36"/>
      <c r="E13" s="28"/>
      <c r="F13" s="28"/>
      <c r="G13" s="32"/>
      <c r="H13" s="34"/>
      <c r="I13" s="28"/>
      <c r="J13" s="40"/>
      <c r="K13" s="41"/>
      <c r="L13" s="41"/>
      <c r="M13" s="41"/>
      <c r="N13" s="41"/>
      <c r="O13" s="41"/>
      <c r="P13" s="41"/>
      <c r="Q13" s="41"/>
      <c r="R13" s="41"/>
      <c r="S13" s="41"/>
      <c r="T13" s="40"/>
      <c r="U13" s="42"/>
      <c r="V13" s="42"/>
      <c r="W13" s="41"/>
      <c r="X13" s="43"/>
      <c r="Y13" s="44"/>
      <c r="Z13" s="45"/>
      <c r="AA13" s="45"/>
    </row>
    <row r="14" spans="1:27" ht="19.5" customHeight="1">
      <c r="A14" s="30"/>
      <c r="B14" s="31"/>
      <c r="C14" s="32"/>
      <c r="D14" s="36"/>
      <c r="E14" s="28"/>
      <c r="F14" s="28"/>
      <c r="G14" s="32"/>
      <c r="H14" s="34"/>
      <c r="I14" s="28"/>
      <c r="J14" s="40"/>
      <c r="K14" s="41"/>
      <c r="L14" s="41"/>
      <c r="M14" s="41"/>
      <c r="N14" s="41"/>
      <c r="O14" s="41"/>
      <c r="P14" s="41"/>
      <c r="Q14" s="41"/>
      <c r="R14" s="41"/>
      <c r="S14" s="41"/>
      <c r="T14" s="40"/>
      <c r="U14" s="42"/>
      <c r="V14" s="42"/>
      <c r="W14" s="41"/>
      <c r="X14" s="43"/>
      <c r="Y14" s="44"/>
      <c r="Z14" s="45"/>
      <c r="AA14" s="45"/>
    </row>
    <row r="15" spans="1:27" ht="19.5" customHeight="1">
      <c r="A15" s="30"/>
      <c r="B15" s="31"/>
      <c r="C15" s="32"/>
      <c r="D15" s="33"/>
      <c r="E15" s="28"/>
      <c r="F15" s="28"/>
      <c r="G15" s="32"/>
      <c r="H15" s="34"/>
      <c r="I15" s="28"/>
      <c r="J15" s="40"/>
      <c r="K15" s="41"/>
      <c r="L15" s="41"/>
      <c r="M15" s="41"/>
      <c r="N15" s="41"/>
      <c r="O15" s="41"/>
      <c r="P15" s="41"/>
      <c r="Q15" s="41"/>
      <c r="R15" s="41"/>
      <c r="S15" s="41"/>
      <c r="T15" s="40"/>
      <c r="U15" s="42"/>
      <c r="V15" s="42"/>
      <c r="W15" s="41"/>
      <c r="X15" s="43"/>
      <c r="Y15" s="44"/>
      <c r="Z15" s="45"/>
      <c r="AA15" s="45"/>
    </row>
    <row r="16" spans="1:27" ht="19.5" customHeight="1">
      <c r="A16" s="4"/>
      <c r="B16" s="4"/>
      <c r="C16" s="37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ht="19.5" customHeight="1">
      <c r="C17" s="23"/>
    </row>
    <row r="18" ht="19.5" customHeight="1">
      <c r="C18" s="23"/>
    </row>
    <row r="19" ht="19.5" customHeight="1">
      <c r="C19" s="23"/>
    </row>
    <row r="20" ht="19.5" customHeight="1">
      <c r="C20" s="23"/>
    </row>
    <row r="21" ht="19.5" customHeight="1">
      <c r="C21" s="23"/>
    </row>
    <row r="22" ht="19.5" customHeight="1">
      <c r="C22" s="23"/>
    </row>
    <row r="23" ht="19.5" customHeight="1"/>
  </sheetData>
  <sheetProtection/>
  <protectedRanges>
    <protectedRange sqref="W5:W9" name="Oblast2"/>
    <protectedRange sqref="C5:C9" name="Oblast1"/>
  </protectedRanges>
  <mergeCells count="12">
    <mergeCell ref="P5:P9"/>
    <mergeCell ref="C5:C9"/>
    <mergeCell ref="G5:G9"/>
    <mergeCell ref="Y3:AA3"/>
    <mergeCell ref="A1:W1"/>
    <mergeCell ref="C3:F3"/>
    <mergeCell ref="A3:B3"/>
    <mergeCell ref="T3:W3"/>
    <mergeCell ref="A2:W2"/>
    <mergeCell ref="G3:J3"/>
    <mergeCell ref="K3:O3"/>
    <mergeCell ref="P3:S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medunova</dc:creator>
  <cp:keywords/>
  <dc:description/>
  <cp:lastModifiedBy>trso</cp:lastModifiedBy>
  <cp:lastPrinted>2011-07-15T05:56:36Z</cp:lastPrinted>
  <dcterms:created xsi:type="dcterms:W3CDTF">2009-02-23T07:41:52Z</dcterms:created>
  <dcterms:modified xsi:type="dcterms:W3CDTF">2011-07-15T09:28:39Z</dcterms:modified>
  <cp:category/>
  <cp:version/>
  <cp:contentType/>
  <cp:contentStatus/>
</cp:coreProperties>
</file>