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30" activeTab="0"/>
  </bookViews>
  <sheets>
    <sheet name="T1" sheetId="1" r:id="rId1"/>
    <sheet name="T2" sheetId="2" r:id="rId2"/>
  </sheets>
  <definedNames>
    <definedName name="_xlnm.Print_Area" localSheetId="0">'T1'!#REF!</definedName>
    <definedName name="_xlnm.Print_Area" localSheetId="1">'T2'!#REF!</definedName>
  </definedNames>
  <calcPr fullCalcOnLoad="1"/>
</workbook>
</file>

<file path=xl/sharedStrings.xml><?xml version="1.0" encoding="utf-8"?>
<sst xmlns="http://schemas.openxmlformats.org/spreadsheetml/2006/main" count="148" uniqueCount="128">
  <si>
    <t>(údaje v tis. Kč mimo počtu zaměstnanců)</t>
  </si>
  <si>
    <t>Výdaje přímo řízených organizací</t>
  </si>
  <si>
    <t>přerozdělení v paragrafech PŘO</t>
  </si>
  <si>
    <t>mzdový nárůst o 1,5%</t>
  </si>
  <si>
    <t>posílení RGŠ o 4,5 mld. Kč</t>
  </si>
  <si>
    <t>změna výdajů ISPROFIN</t>
  </si>
  <si>
    <t>snížení sazby sociálního pojistného o 1 %</t>
  </si>
  <si>
    <t>přesun 130 zaměstnanců z RGŠ do PŘO</t>
  </si>
  <si>
    <t>změna krácení podle úpravy 11.</t>
  </si>
  <si>
    <t>Srovnatelná</t>
  </si>
  <si>
    <t>vlivy</t>
  </si>
  <si>
    <t>1. úprava</t>
  </si>
  <si>
    <t>základna</t>
  </si>
  <si>
    <t>2. úprava</t>
  </si>
  <si>
    <t>3. úprava</t>
  </si>
  <si>
    <t>4. úprava</t>
  </si>
  <si>
    <t>5. úprava</t>
  </si>
  <si>
    <t>6. úprava</t>
  </si>
  <si>
    <t>7. úprava</t>
  </si>
  <si>
    <t>na rok 2009</t>
  </si>
  <si>
    <t>S O U H R N N É    U K A Z A T E L E</t>
  </si>
  <si>
    <t xml:space="preserve">  Příjmy celkem</t>
  </si>
  <si>
    <t xml:space="preserve">  Výdaje celkem</t>
  </si>
  <si>
    <t xml:space="preserve">  Běžné výdaje celkem</t>
  </si>
  <si>
    <t>SPECIFICKÉ UKAZATELE -  VÝDAJE CELKEM</t>
  </si>
  <si>
    <t>přímé výdaje PŘO</t>
  </si>
  <si>
    <t>PRŮŘEZOVÉ UKAZATELE</t>
  </si>
  <si>
    <t xml:space="preserve">    Limit mzdových nákladů PO (vč. RGŠ ÚSC)</t>
  </si>
  <si>
    <t xml:space="preserve">        v tom: prostředky na platy (vč. RGŠ ÚSC)</t>
  </si>
  <si>
    <t xml:space="preserve">                   ostatní osobní náklady (vč. RGŠ ÚSC)</t>
  </si>
  <si>
    <t xml:space="preserve">    Zákonné odvody pojistného PO (vč. RGŠ ÚSC)</t>
  </si>
  <si>
    <t xml:space="preserve">    Příděl FKSP PO (vč. RGŠ ÚSC)</t>
  </si>
  <si>
    <t xml:space="preserve">    Počet zaměstnanců PO (vč. RGŠ ÚSC)</t>
  </si>
  <si>
    <t>Výdaje vedené v ISPROFIN celkem</t>
  </si>
  <si>
    <t>Rozpočet regionálního školství na rok 2009 - Přímé výdaje přímo řízených organizací</t>
  </si>
  <si>
    <t>Schválený</t>
  </si>
  <si>
    <t xml:space="preserve">rozpočet </t>
  </si>
  <si>
    <t>8. úprava</t>
  </si>
  <si>
    <t>změny dle PSP - posílení platů</t>
  </si>
  <si>
    <t>Normativní rozpis rozpočtu PŘO</t>
  </si>
  <si>
    <t>Škola, zařízení</t>
  </si>
  <si>
    <t>SR 2008</t>
  </si>
  <si>
    <t>UR 2008</t>
  </si>
  <si>
    <t>SR 2009</t>
  </si>
  <si>
    <t xml:space="preserve">NIV celkem </t>
  </si>
  <si>
    <t>z toho</t>
  </si>
  <si>
    <t xml:space="preserve">Limit </t>
  </si>
  <si>
    <t xml:space="preserve"> MP celk.</t>
  </si>
  <si>
    <t>platy</t>
  </si>
  <si>
    <t>OON</t>
  </si>
  <si>
    <t xml:space="preserve"> odvody</t>
  </si>
  <si>
    <t xml:space="preserve">ONIV  </t>
  </si>
  <si>
    <t>počtu zaměst.</t>
  </si>
  <si>
    <t>Škola J.Ježka,Praha 1</t>
  </si>
  <si>
    <t>Konzervatoř J.Deyla, Praha 1</t>
  </si>
  <si>
    <t>DÚM, Lublaňská 33, Praha 2</t>
  </si>
  <si>
    <t>DVÚ, J.Masaryka, Praha 2</t>
  </si>
  <si>
    <t>DDÚ, U Michelského lesa, Praha 4</t>
  </si>
  <si>
    <t>DÚM, Na Dlouhé mezi, Paha 4</t>
  </si>
  <si>
    <t>Spec.školy, Holečkova, Praha 5</t>
  </si>
  <si>
    <t>Středisko pro mládež Klíčov,Praha9</t>
  </si>
  <si>
    <t>DVÚ, Načeradec</t>
  </si>
  <si>
    <t>Sedlec Prčice</t>
  </si>
  <si>
    <t>DVÚ, Býchory</t>
  </si>
  <si>
    <t>VÚM, Kutná Hora</t>
  </si>
  <si>
    <t>DVÚ, Liběchov</t>
  </si>
  <si>
    <t>DDÚ, Dobřichovice</t>
  </si>
  <si>
    <t>VÚM, Obořiště</t>
  </si>
  <si>
    <t>Spec. školy,Riegrova, Č.Budějovice</t>
  </si>
  <si>
    <t>DDÚ Homole, Č.Budějovice</t>
  </si>
  <si>
    <t>Ústav pro mládež,Jindřichův Hradec</t>
  </si>
  <si>
    <t>VÚDM, Hostouň</t>
  </si>
  <si>
    <t>DVÚ, Měcholupy, Klatovy</t>
  </si>
  <si>
    <t>DDÚ a SVP, Plzeň</t>
  </si>
  <si>
    <t>VÚM, Terešov</t>
  </si>
  <si>
    <t>VÚM, Nová Role</t>
  </si>
  <si>
    <t>VÚDM, Žlutice</t>
  </si>
  <si>
    <t>VÚDM a SVP, Boletice n.Labem</t>
  </si>
  <si>
    <t>VÚDM, Jiříkov</t>
  </si>
  <si>
    <t>VÚDM, Místo</t>
  </si>
  <si>
    <t>VÚM, SOU a OU Buškovice</t>
  </si>
  <si>
    <t>VÚM, Podbořany - Pšov</t>
  </si>
  <si>
    <t>VÚDM, Kostomlaty p.Milešovkou</t>
  </si>
  <si>
    <t>DVÚ, Hamr na Jezeře</t>
  </si>
  <si>
    <t>DDÚ, Liberec</t>
  </si>
  <si>
    <t>VÚDM, Chrastava</t>
  </si>
  <si>
    <t>DDÚ a SVP, Hradec Králové</t>
  </si>
  <si>
    <t>DVÚ, Kostelec n. Orlicí</t>
  </si>
  <si>
    <t>OA Janské Lázně</t>
  </si>
  <si>
    <t>VÚM, Hostinné</t>
  </si>
  <si>
    <t>DVÚ, Vrchlabí</t>
  </si>
  <si>
    <t>Husův domov, Dvůr Králové n.L.</t>
  </si>
  <si>
    <t>DVÚ, Horní Maršov</t>
  </si>
  <si>
    <t>DVÚ a SVP, Hrochův Týnec</t>
  </si>
  <si>
    <t>VÚDM, Králíky</t>
  </si>
  <si>
    <t>DVÚ, Jihlava</t>
  </si>
  <si>
    <t>VÚM a SVP, Černovice</t>
  </si>
  <si>
    <t>VÚDM, Počátky</t>
  </si>
  <si>
    <t>VÚM, Velké Meziříčí</t>
  </si>
  <si>
    <t>Speciální školy Březejc,V.Meziříčí</t>
  </si>
  <si>
    <t>VÚM, Olešnice na Moravě</t>
  </si>
  <si>
    <t>Spec.školy a OU, Brno</t>
  </si>
  <si>
    <t>MŠ a ZŠ řeč., Brno</t>
  </si>
  <si>
    <t>DDÚ, Brno</t>
  </si>
  <si>
    <t>DÚM, Brno</t>
  </si>
  <si>
    <t>VÚDM, Moravský Krumlov</t>
  </si>
  <si>
    <t>VÚM, Višňové</t>
  </si>
  <si>
    <t>VÚM, Vidnava</t>
  </si>
  <si>
    <t>VÚ drog.z., Žulová</t>
  </si>
  <si>
    <t>DDÚ, Olomouc, Sv. Kopeček</t>
  </si>
  <si>
    <t>Spec. MŠ, Olomouc</t>
  </si>
  <si>
    <t>VÚM, Dřevohostice</t>
  </si>
  <si>
    <t>DVÚ, Veselíčko</t>
  </si>
  <si>
    <t>VÚDM, Šumperk</t>
  </si>
  <si>
    <t>DDÚ, Bohumín - Šunychl</t>
  </si>
  <si>
    <t>DVÚ, Horní Těrlicko</t>
  </si>
  <si>
    <t>VÚM, Nový Jičín</t>
  </si>
  <si>
    <t>Spec. školy, Opava</t>
  </si>
  <si>
    <t>DÚM a SVP Ostrava Kunčičky</t>
  </si>
  <si>
    <t>VÚM, Ostrava Hrabůvka</t>
  </si>
  <si>
    <t>DVÚ, Bystřice pod Hostýnem</t>
  </si>
  <si>
    <t>VÚM a SOU, Chvalčov</t>
  </si>
  <si>
    <t>VÚM, Střílky</t>
  </si>
  <si>
    <t>Spec. školy, Valašské Meziříčí</t>
  </si>
  <si>
    <t>DDÚ pro děti cizince Praha 5</t>
  </si>
  <si>
    <t>DDŠ Ostrava - Kunčice</t>
  </si>
  <si>
    <t>celkem</t>
  </si>
  <si>
    <t>v tis.Kč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</si>
</sst>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;\ \-"/>
    <numFmt numFmtId="165" formatCode="#,##0.00;\-#,##0.00;\ \-"/>
    <numFmt numFmtId="166" formatCode="#,##0.00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00"/>
    <numFmt numFmtId="176" formatCode="#,##0.0"/>
    <numFmt numFmtId="177" formatCode="#,##0;\-#,##0;\ "/>
    <numFmt numFmtId="178" formatCode="dd/mm/yy;@"/>
    <numFmt numFmtId="179" formatCode="0.000"/>
    <numFmt numFmtId="180" formatCode="0.0"/>
    <numFmt numFmtId="181" formatCode="0.0000"/>
    <numFmt numFmtId="182" formatCode="#,##0.0000"/>
    <numFmt numFmtId="183" formatCode="#,##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000"/>
    <numFmt numFmtId="190" formatCode="0.0%"/>
  </numFmts>
  <fonts count="48">
    <font>
      <sz val="10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C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>
        <color indexed="63"/>
      </right>
      <top style="thin"/>
      <bottom style="thin"/>
    </border>
    <border>
      <left style="medium"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/>
      <right style="thin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6" fillId="0" borderId="0" xfId="0" applyFont="1" applyAlignment="1">
      <alignment/>
    </xf>
    <xf numFmtId="3" fontId="1" fillId="0" borderId="0" xfId="47" applyNumberFormat="1" applyFill="1" applyAlignment="1">
      <alignment horizontal="right" vertical="center"/>
      <protection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33" borderId="13" xfId="0" applyFill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34" borderId="13" xfId="0" applyFill="1" applyBorder="1" applyAlignment="1">
      <alignment horizontal="center" textRotation="90" wrapText="1"/>
    </xf>
    <xf numFmtId="0" fontId="0" fillId="33" borderId="15" xfId="0" applyFill="1" applyBorder="1" applyAlignment="1">
      <alignment horizontal="center" textRotation="90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3" fontId="31" fillId="33" borderId="25" xfId="0" applyNumberFormat="1" applyFont="1" applyFill="1" applyBorder="1" applyAlignment="1">
      <alignment/>
    </xf>
    <xf numFmtId="3" fontId="31" fillId="33" borderId="26" xfId="0" applyNumberFormat="1" applyFont="1" applyFill="1" applyBorder="1" applyAlignment="1">
      <alignment/>
    </xf>
    <xf numFmtId="3" fontId="31" fillId="33" borderId="27" xfId="0" applyNumberFormat="1" applyFont="1" applyFill="1" applyBorder="1" applyAlignment="1">
      <alignment/>
    </xf>
    <xf numFmtId="3" fontId="31" fillId="33" borderId="28" xfId="0" applyNumberFormat="1" applyFont="1" applyFill="1" applyBorder="1" applyAlignment="1">
      <alignment/>
    </xf>
    <xf numFmtId="3" fontId="31" fillId="33" borderId="29" xfId="0" applyNumberFormat="1" applyFont="1" applyFill="1" applyBorder="1" applyAlignment="1">
      <alignment/>
    </xf>
    <xf numFmtId="3" fontId="31" fillId="34" borderId="28" xfId="0" applyNumberFormat="1" applyFont="1" applyFill="1" applyBorder="1" applyAlignment="1">
      <alignment/>
    </xf>
    <xf numFmtId="3" fontId="31" fillId="33" borderId="30" xfId="0" applyNumberFormat="1" applyFont="1" applyFill="1" applyBorder="1" applyAlignment="1">
      <alignment/>
    </xf>
    <xf numFmtId="3" fontId="0" fillId="34" borderId="31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4" borderId="12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4" borderId="13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31" fillId="34" borderId="31" xfId="0" applyNumberFormat="1" applyFont="1" applyFill="1" applyBorder="1" applyAlignment="1">
      <alignment/>
    </xf>
    <xf numFmtId="3" fontId="31" fillId="33" borderId="11" xfId="0" applyNumberFormat="1" applyFont="1" applyFill="1" applyBorder="1" applyAlignment="1">
      <alignment/>
    </xf>
    <xf numFmtId="3" fontId="31" fillId="34" borderId="12" xfId="0" applyNumberFormat="1" applyFont="1" applyFill="1" applyBorder="1" applyAlignment="1">
      <alignment/>
    </xf>
    <xf numFmtId="3" fontId="31" fillId="33" borderId="13" xfId="0" applyNumberFormat="1" applyFont="1" applyFill="1" applyBorder="1" applyAlignment="1">
      <alignment/>
    </xf>
    <xf numFmtId="3" fontId="31" fillId="34" borderId="14" xfId="0" applyNumberFormat="1" applyFont="1" applyFill="1" applyBorder="1" applyAlignment="1">
      <alignment/>
    </xf>
    <xf numFmtId="3" fontId="31" fillId="34" borderId="13" xfId="0" applyNumberFormat="1" applyFont="1" applyFill="1" applyBorder="1" applyAlignment="1">
      <alignment/>
    </xf>
    <xf numFmtId="3" fontId="31" fillId="33" borderId="15" xfId="0" applyNumberFormat="1" applyFont="1" applyFill="1" applyBorder="1" applyAlignment="1">
      <alignment/>
    </xf>
    <xf numFmtId="3" fontId="31" fillId="33" borderId="31" xfId="0" applyNumberFormat="1" applyFont="1" applyFill="1" applyBorder="1" applyAlignment="1">
      <alignment/>
    </xf>
    <xf numFmtId="3" fontId="31" fillId="33" borderId="12" xfId="0" applyNumberFormat="1" applyFont="1" applyFill="1" applyBorder="1" applyAlignment="1">
      <alignment/>
    </xf>
    <xf numFmtId="3" fontId="31" fillId="33" borderId="14" xfId="0" applyNumberFormat="1" applyFont="1" applyFill="1" applyBorder="1" applyAlignment="1">
      <alignment/>
    </xf>
    <xf numFmtId="4" fontId="0" fillId="0" borderId="31" xfId="0" applyNumberFormat="1" applyBorder="1" applyAlignment="1">
      <alignment/>
    </xf>
    <xf numFmtId="4" fontId="0" fillId="33" borderId="11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33" borderId="13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0" fillId="34" borderId="13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0" fontId="0" fillId="0" borderId="32" xfId="0" applyBorder="1" applyAlignment="1">
      <alignment horizontal="center" textRotation="90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3" fontId="31" fillId="33" borderId="34" xfId="0" applyNumberFormat="1" applyFont="1" applyFill="1" applyBorder="1" applyAlignment="1">
      <alignment/>
    </xf>
    <xf numFmtId="3" fontId="0" fillId="34" borderId="32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3" fontId="31" fillId="34" borderId="32" xfId="0" applyNumberFormat="1" applyFont="1" applyFill="1" applyBorder="1" applyAlignment="1">
      <alignment/>
    </xf>
    <xf numFmtId="3" fontId="31" fillId="33" borderId="32" xfId="0" applyNumberFormat="1" applyFont="1" applyFill="1" applyBorder="1" applyAlignment="1">
      <alignment/>
    </xf>
    <xf numFmtId="4" fontId="0" fillId="0" borderId="32" xfId="0" applyNumberForma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6" fillId="0" borderId="35" xfId="0" applyFont="1" applyFill="1" applyBorder="1" applyAlignment="1">
      <alignment/>
    </xf>
    <xf numFmtId="3" fontId="7" fillId="0" borderId="36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4" fontId="0" fillId="0" borderId="38" xfId="0" applyNumberFormat="1" applyFill="1" applyBorder="1" applyAlignment="1">
      <alignment/>
    </xf>
    <xf numFmtId="176" fontId="0" fillId="0" borderId="37" xfId="0" applyNumberFormat="1" applyBorder="1" applyAlignment="1">
      <alignment/>
    </xf>
    <xf numFmtId="0" fontId="0" fillId="0" borderId="22" xfId="0" applyFill="1" applyBorder="1" applyAlignment="1">
      <alignment/>
    </xf>
    <xf numFmtId="3" fontId="5" fillId="0" borderId="35" xfId="0" applyNumberFormat="1" applyFont="1" applyBorder="1" applyAlignment="1">
      <alignment wrapText="1"/>
    </xf>
    <xf numFmtId="3" fontId="0" fillId="0" borderId="36" xfId="0" applyNumberFormat="1" applyBorder="1" applyAlignment="1">
      <alignment/>
    </xf>
    <xf numFmtId="3" fontId="7" fillId="0" borderId="39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22" xfId="0" applyNumberFormat="1" applyFill="1" applyBorder="1" applyAlignment="1">
      <alignment/>
    </xf>
    <xf numFmtId="176" fontId="0" fillId="0" borderId="22" xfId="0" applyNumberFormat="1" applyBorder="1" applyAlignment="1">
      <alignment/>
    </xf>
    <xf numFmtId="0" fontId="0" fillId="0" borderId="40" xfId="0" applyFill="1" applyBorder="1" applyAlignment="1">
      <alignment/>
    </xf>
    <xf numFmtId="3" fontId="0" fillId="0" borderId="4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2" xfId="0" applyNumberFormat="1" applyBorder="1" applyAlignment="1">
      <alignment/>
    </xf>
    <xf numFmtId="4" fontId="0" fillId="0" borderId="40" xfId="0" applyNumberFormat="1" applyFill="1" applyBorder="1" applyAlignment="1">
      <alignment wrapText="1"/>
    </xf>
    <xf numFmtId="176" fontId="0" fillId="0" borderId="40" xfId="0" applyNumberFormat="1" applyBorder="1" applyAlignment="1">
      <alignment/>
    </xf>
    <xf numFmtId="0" fontId="0" fillId="0" borderId="28" xfId="0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176" fontId="0" fillId="0" borderId="29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45" xfId="0" applyFill="1" applyBorder="1" applyAlignment="1">
      <alignment/>
    </xf>
    <xf numFmtId="3" fontId="0" fillId="0" borderId="46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176" fontId="0" fillId="0" borderId="46" xfId="0" applyNumberFormat="1" applyFill="1" applyBorder="1" applyAlignment="1">
      <alignment/>
    </xf>
    <xf numFmtId="4" fontId="0" fillId="0" borderId="49" xfId="0" applyNumberFormat="1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52" xfId="0" applyNumberFormat="1" applyFill="1" applyBorder="1" applyAlignment="1">
      <alignment/>
    </xf>
    <xf numFmtId="0" fontId="8" fillId="0" borderId="36" xfId="0" applyFon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4" fontId="0" fillId="0" borderId="53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4" fontId="0" fillId="0" borderId="4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3" borderId="40" xfId="0" applyFill="1" applyBorder="1" applyAlignment="1">
      <alignment horizontal="center"/>
    </xf>
    <xf numFmtId="0" fontId="28" fillId="0" borderId="0" xfId="0" applyFon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F-03-příloha 4 - SR 2009(19  8  2008)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tabSelected="1" zoomScale="80" zoomScaleNormal="80" zoomScalePageLayoutView="0" workbookViewId="0" topLeftCell="A1">
      <pane xSplit="1" ySplit="1" topLeftCell="B2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B6" sqref="B6:B8"/>
    </sheetView>
  </sheetViews>
  <sheetFormatPr defaultColWidth="9.140625" defaultRowHeight="12.75"/>
  <cols>
    <col min="1" max="1" width="66.421875" style="0" bestFit="1" customWidth="1"/>
    <col min="2" max="2" width="13.8515625" style="0" bestFit="1" customWidth="1"/>
    <col min="3" max="3" width="10.00390625" style="0" bestFit="1" customWidth="1"/>
    <col min="4" max="4" width="12.8515625" style="0" bestFit="1" customWidth="1"/>
    <col min="5" max="10" width="10.00390625" style="0" bestFit="1" customWidth="1"/>
    <col min="11" max="11" width="10.00390625" style="0" customWidth="1"/>
    <col min="12" max="12" width="12.140625" style="0" bestFit="1" customWidth="1"/>
    <col min="13" max="13" width="11.7109375" style="0" bestFit="1" customWidth="1"/>
  </cols>
  <sheetData>
    <row r="1" spans="1:13" ht="18.75">
      <c r="A1" s="1" t="s">
        <v>34</v>
      </c>
      <c r="M1" s="2"/>
    </row>
    <row r="2" ht="15.75">
      <c r="A2" s="3" t="s">
        <v>0</v>
      </c>
    </row>
    <row r="4" ht="15.75">
      <c r="A4" s="3"/>
    </row>
    <row r="5" spans="1:13" ht="126">
      <c r="A5" s="4" t="s">
        <v>1</v>
      </c>
      <c r="B5" s="5"/>
      <c r="C5" s="6" t="s">
        <v>2</v>
      </c>
      <c r="D5" s="7"/>
      <c r="E5" s="6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56" t="s">
        <v>38</v>
      </c>
      <c r="L5" s="9"/>
      <c r="M5" s="10"/>
    </row>
    <row r="6" spans="1:13" ht="12.75">
      <c r="A6" s="11"/>
      <c r="B6" s="13" t="s">
        <v>35</v>
      </c>
      <c r="C6" s="12"/>
      <c r="D6" s="13" t="s">
        <v>9</v>
      </c>
      <c r="E6" s="12"/>
      <c r="F6" s="14"/>
      <c r="G6" s="14"/>
      <c r="H6" s="14"/>
      <c r="I6" s="14"/>
      <c r="J6" s="14"/>
      <c r="K6" s="57"/>
      <c r="L6" s="15" t="s">
        <v>10</v>
      </c>
      <c r="M6" s="16" t="s">
        <v>35</v>
      </c>
    </row>
    <row r="7" spans="1:13" ht="12.75">
      <c r="A7" s="11"/>
      <c r="B7" s="18" t="s">
        <v>36</v>
      </c>
      <c r="C7" s="17" t="s">
        <v>11</v>
      </c>
      <c r="D7" s="18" t="s">
        <v>12</v>
      </c>
      <c r="E7" s="17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19" t="s">
        <v>18</v>
      </c>
      <c r="K7" s="19" t="s">
        <v>37</v>
      </c>
      <c r="L7" s="20" t="s">
        <v>19</v>
      </c>
      <c r="M7" s="21" t="s">
        <v>36</v>
      </c>
    </row>
    <row r="8" spans="1:13" ht="13.5" thickBot="1">
      <c r="A8" s="11"/>
      <c r="B8" s="128">
        <v>2008</v>
      </c>
      <c r="C8" s="17"/>
      <c r="D8" s="18"/>
      <c r="E8" s="17"/>
      <c r="F8" s="19"/>
      <c r="G8" s="19"/>
      <c r="H8" s="19"/>
      <c r="I8" s="19"/>
      <c r="J8" s="19"/>
      <c r="K8" s="58"/>
      <c r="L8" s="20"/>
      <c r="M8" s="21">
        <v>2009</v>
      </c>
    </row>
    <row r="9" spans="1:13" ht="15">
      <c r="A9" s="22" t="s">
        <v>20</v>
      </c>
      <c r="B9" s="23"/>
      <c r="C9" s="24"/>
      <c r="D9" s="25"/>
      <c r="E9" s="24"/>
      <c r="F9" s="26"/>
      <c r="G9" s="26"/>
      <c r="H9" s="26"/>
      <c r="I9" s="26"/>
      <c r="J9" s="26"/>
      <c r="K9" s="59"/>
      <c r="L9" s="27"/>
      <c r="M9" s="28"/>
    </row>
    <row r="10" spans="1:13" ht="12.75">
      <c r="A10" s="29" t="s">
        <v>21</v>
      </c>
      <c r="B10" s="30"/>
      <c r="C10" s="31"/>
      <c r="D10" s="32">
        <f>B10+C10</f>
        <v>0</v>
      </c>
      <c r="E10" s="31"/>
      <c r="F10" s="33"/>
      <c r="G10" s="33"/>
      <c r="H10" s="33"/>
      <c r="I10" s="33"/>
      <c r="J10" s="33"/>
      <c r="K10" s="60"/>
      <c r="L10" s="34">
        <f>SUM(E10:J10)</f>
        <v>0</v>
      </c>
      <c r="M10" s="35">
        <f>L10+D10</f>
        <v>0</v>
      </c>
    </row>
    <row r="11" spans="1:13" ht="12.75">
      <c r="A11" s="29" t="s">
        <v>22</v>
      </c>
      <c r="B11" s="30">
        <v>2355933</v>
      </c>
      <c r="C11" s="31"/>
      <c r="D11" s="32">
        <f aca="true" t="shared" si="0" ref="D11:D22">B11+C11</f>
        <v>2355933</v>
      </c>
      <c r="E11" s="31">
        <v>23382</v>
      </c>
      <c r="F11" s="33">
        <v>82062</v>
      </c>
      <c r="G11" s="33">
        <v>30000</v>
      </c>
      <c r="H11" s="33">
        <v>-10976</v>
      </c>
      <c r="I11" s="33"/>
      <c r="J11" s="33">
        <v>-220000</v>
      </c>
      <c r="K11" s="60">
        <v>7050</v>
      </c>
      <c r="L11" s="34">
        <f>SUM(E11:K11)</f>
        <v>-88482</v>
      </c>
      <c r="M11" s="35">
        <f aca="true" t="shared" si="1" ref="M11:M22">L11+D11</f>
        <v>2267451</v>
      </c>
    </row>
    <row r="12" spans="1:13" ht="12.75">
      <c r="A12" s="36" t="s">
        <v>23</v>
      </c>
      <c r="B12" s="30">
        <v>1957136</v>
      </c>
      <c r="C12" s="37"/>
      <c r="D12" s="32">
        <f t="shared" si="0"/>
        <v>1957136</v>
      </c>
      <c r="E12" s="37">
        <v>23382</v>
      </c>
      <c r="F12" s="38">
        <v>82062</v>
      </c>
      <c r="G12" s="38">
        <v>19529</v>
      </c>
      <c r="H12" s="38">
        <v>-10976</v>
      </c>
      <c r="I12" s="38"/>
      <c r="J12" s="38">
        <v>-22439</v>
      </c>
      <c r="K12" s="61">
        <v>7050</v>
      </c>
      <c r="L12" s="34">
        <f aca="true" t="shared" si="2" ref="L12:L22">SUM(E12:K12)</f>
        <v>98608</v>
      </c>
      <c r="M12" s="35">
        <f t="shared" si="1"/>
        <v>2055744</v>
      </c>
    </row>
    <row r="13" spans="1:13" ht="15">
      <c r="A13" s="39" t="s">
        <v>24</v>
      </c>
      <c r="B13" s="40"/>
      <c r="C13" s="41"/>
      <c r="D13" s="42"/>
      <c r="E13" s="41"/>
      <c r="F13" s="43"/>
      <c r="G13" s="43"/>
      <c r="H13" s="43"/>
      <c r="I13" s="43"/>
      <c r="J13" s="43"/>
      <c r="K13" s="62"/>
      <c r="L13" s="44">
        <f t="shared" si="2"/>
        <v>0</v>
      </c>
      <c r="M13" s="45"/>
    </row>
    <row r="14" spans="1:13" ht="12.75">
      <c r="A14" s="36" t="s">
        <v>25</v>
      </c>
      <c r="B14" s="30">
        <v>2355933</v>
      </c>
      <c r="C14" s="37"/>
      <c r="D14" s="32">
        <f t="shared" si="0"/>
        <v>2355933</v>
      </c>
      <c r="E14" s="37">
        <v>23382</v>
      </c>
      <c r="F14" s="38">
        <v>82062</v>
      </c>
      <c r="G14" s="38">
        <v>30000</v>
      </c>
      <c r="H14" s="38">
        <v>-10976</v>
      </c>
      <c r="I14" s="38"/>
      <c r="J14" s="38">
        <v>-220000</v>
      </c>
      <c r="K14" s="61">
        <v>7050</v>
      </c>
      <c r="L14" s="34">
        <f t="shared" si="2"/>
        <v>-88482</v>
      </c>
      <c r="M14" s="35">
        <f t="shared" si="1"/>
        <v>2267451</v>
      </c>
    </row>
    <row r="15" spans="1:13" ht="15">
      <c r="A15" s="46" t="s">
        <v>26</v>
      </c>
      <c r="B15" s="40"/>
      <c r="C15" s="47"/>
      <c r="D15" s="42"/>
      <c r="E15" s="47"/>
      <c r="F15" s="48"/>
      <c r="G15" s="48"/>
      <c r="H15" s="48"/>
      <c r="I15" s="48"/>
      <c r="J15" s="48"/>
      <c r="K15" s="63"/>
      <c r="L15" s="44">
        <f t="shared" si="2"/>
        <v>0</v>
      </c>
      <c r="M15" s="45"/>
    </row>
    <row r="16" spans="1:13" ht="12.75">
      <c r="A16" s="36" t="s">
        <v>27</v>
      </c>
      <c r="B16" s="30">
        <v>1137793</v>
      </c>
      <c r="C16" s="37"/>
      <c r="D16" s="32">
        <f t="shared" si="0"/>
        <v>1137793</v>
      </c>
      <c r="E16" s="37">
        <v>17067</v>
      </c>
      <c r="F16" s="38">
        <v>60340</v>
      </c>
      <c r="G16" s="38"/>
      <c r="H16" s="38"/>
      <c r="I16" s="38"/>
      <c r="J16" s="38"/>
      <c r="K16" s="61">
        <v>5184</v>
      </c>
      <c r="L16" s="34">
        <f t="shared" si="2"/>
        <v>82591</v>
      </c>
      <c r="M16" s="35">
        <f t="shared" si="1"/>
        <v>1220384</v>
      </c>
    </row>
    <row r="17" spans="1:13" ht="12.75">
      <c r="A17" s="36" t="s">
        <v>28</v>
      </c>
      <c r="B17" s="30">
        <v>1125881</v>
      </c>
      <c r="C17" s="37"/>
      <c r="D17" s="32">
        <f t="shared" si="0"/>
        <v>1125881</v>
      </c>
      <c r="E17" s="37">
        <v>16888</v>
      </c>
      <c r="F17" s="38">
        <v>60340</v>
      </c>
      <c r="G17" s="38"/>
      <c r="H17" s="38"/>
      <c r="I17" s="38"/>
      <c r="J17" s="38"/>
      <c r="K17" s="61">
        <v>5184</v>
      </c>
      <c r="L17" s="34">
        <f t="shared" si="2"/>
        <v>82412</v>
      </c>
      <c r="M17" s="35">
        <f t="shared" si="1"/>
        <v>1208293</v>
      </c>
    </row>
    <row r="18" spans="1:13" ht="12.75">
      <c r="A18" s="36" t="s">
        <v>29</v>
      </c>
      <c r="B18" s="30">
        <v>11912</v>
      </c>
      <c r="C18" s="37"/>
      <c r="D18" s="32">
        <f t="shared" si="0"/>
        <v>11912</v>
      </c>
      <c r="E18" s="37">
        <v>179</v>
      </c>
      <c r="F18" s="38"/>
      <c r="G18" s="38"/>
      <c r="H18" s="38"/>
      <c r="I18" s="38"/>
      <c r="J18" s="38"/>
      <c r="K18" s="61"/>
      <c r="L18" s="34">
        <f t="shared" si="2"/>
        <v>179</v>
      </c>
      <c r="M18" s="35">
        <f t="shared" si="1"/>
        <v>12091</v>
      </c>
    </row>
    <row r="19" spans="1:13" ht="12.75">
      <c r="A19" s="36" t="s">
        <v>30</v>
      </c>
      <c r="B19" s="30">
        <v>398417</v>
      </c>
      <c r="C19" s="37"/>
      <c r="D19" s="32">
        <f t="shared" si="0"/>
        <v>398417</v>
      </c>
      <c r="E19" s="37">
        <v>5976</v>
      </c>
      <c r="F19" s="38">
        <v>20513</v>
      </c>
      <c r="G19" s="38"/>
      <c r="H19" s="38">
        <v>-10976</v>
      </c>
      <c r="I19" s="38"/>
      <c r="J19" s="38"/>
      <c r="K19" s="61">
        <v>1762</v>
      </c>
      <c r="L19" s="34">
        <f t="shared" si="2"/>
        <v>17275</v>
      </c>
      <c r="M19" s="35">
        <f t="shared" si="1"/>
        <v>415692</v>
      </c>
    </row>
    <row r="20" spans="1:13" ht="12.75">
      <c r="A20" s="36" t="s">
        <v>31</v>
      </c>
      <c r="B20" s="30">
        <v>22518</v>
      </c>
      <c r="C20" s="37"/>
      <c r="D20" s="32">
        <f t="shared" si="0"/>
        <v>22518</v>
      </c>
      <c r="E20" s="37">
        <v>339</v>
      </c>
      <c r="F20" s="38">
        <v>1209</v>
      </c>
      <c r="G20" s="38"/>
      <c r="H20" s="38"/>
      <c r="I20" s="38"/>
      <c r="J20" s="38"/>
      <c r="K20" s="61">
        <v>104</v>
      </c>
      <c r="L20" s="34">
        <f t="shared" si="2"/>
        <v>1652</v>
      </c>
      <c r="M20" s="35">
        <f t="shared" si="1"/>
        <v>24170</v>
      </c>
    </row>
    <row r="21" spans="1:13" ht="12.75">
      <c r="A21" s="49" t="s">
        <v>32</v>
      </c>
      <c r="B21" s="50">
        <v>4348</v>
      </c>
      <c r="C21" s="51"/>
      <c r="D21" s="52">
        <f t="shared" si="0"/>
        <v>4348</v>
      </c>
      <c r="E21" s="51"/>
      <c r="F21" s="53"/>
      <c r="G21" s="53"/>
      <c r="H21" s="53"/>
      <c r="I21" s="53">
        <v>130</v>
      </c>
      <c r="J21" s="53"/>
      <c r="K21" s="64"/>
      <c r="L21" s="54">
        <f t="shared" si="2"/>
        <v>130</v>
      </c>
      <c r="M21" s="55">
        <f t="shared" si="1"/>
        <v>4478</v>
      </c>
    </row>
    <row r="22" spans="1:13" ht="12.75">
      <c r="A22" s="36" t="s">
        <v>33</v>
      </c>
      <c r="B22" s="30">
        <v>414268</v>
      </c>
      <c r="C22" s="37"/>
      <c r="D22" s="32">
        <f t="shared" si="0"/>
        <v>414268</v>
      </c>
      <c r="E22" s="37"/>
      <c r="F22" s="38"/>
      <c r="G22" s="38">
        <v>30000</v>
      </c>
      <c r="H22" s="38"/>
      <c r="I22" s="38"/>
      <c r="J22" s="38">
        <v>-220000</v>
      </c>
      <c r="K22" s="61"/>
      <c r="L22" s="34">
        <f t="shared" si="2"/>
        <v>-190000</v>
      </c>
      <c r="M22" s="35">
        <f t="shared" si="1"/>
        <v>224268</v>
      </c>
    </row>
  </sheetData>
  <sheetProtection/>
  <printOptions horizontalCentered="1"/>
  <pageMargins left="0.5905511811023623" right="0.2362204724409449" top="0.984251968503937" bottom="0.5905511811023623" header="0.7480314960629921" footer="0.5118110236220472"/>
  <pageSetup fitToHeight="1" fitToWidth="1" horizontalDpi="600" verticalDpi="600" orientation="landscape" paperSize="9" scale="71" r:id="rId1"/>
  <headerFooter alignWithMargins="0">
    <oddHeader>&amp;R&amp;"Arial,Kurzíva"Kapitola B.3.III&amp;"Arial,Obyčejné"
&amp;"Arial,Tučné"Tabulka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31.8515625" style="97" customWidth="1"/>
    <col min="2" max="2" width="10.28125" style="66" customWidth="1"/>
    <col min="3" max="3" width="10.57421875" style="66" customWidth="1"/>
    <col min="4" max="4" width="9.28125" style="66" bestFit="1" customWidth="1"/>
    <col min="5" max="5" width="7.57421875" style="66" customWidth="1"/>
    <col min="6" max="7" width="9.28125" style="66" bestFit="1" customWidth="1"/>
    <col min="8" max="8" width="13.57421875" style="67" customWidth="1"/>
    <col min="9" max="10" width="10.28125" style="0" customWidth="1"/>
    <col min="11" max="11" width="10.140625" style="0" customWidth="1"/>
    <col min="12" max="12" width="7.57421875" style="0" customWidth="1"/>
    <col min="13" max="13" width="9.28125" style="0" bestFit="1" customWidth="1"/>
    <col min="15" max="15" width="14.7109375" style="67" customWidth="1"/>
    <col min="16" max="16" width="10.28125" style="66" customWidth="1"/>
    <col min="17" max="17" width="10.140625" style="0" customWidth="1"/>
    <col min="18" max="18" width="10.57421875" style="0" customWidth="1"/>
    <col min="19" max="19" width="7.8515625" style="0" customWidth="1"/>
    <col min="20" max="20" width="9.28125" style="68" bestFit="1" customWidth="1"/>
    <col min="22" max="22" width="13.57421875" style="0" customWidth="1"/>
  </cols>
  <sheetData>
    <row r="1" spans="1:22" ht="21" thickBot="1">
      <c r="A1" s="129" t="s">
        <v>39</v>
      </c>
      <c r="B1" s="65"/>
      <c r="V1" s="127" t="s">
        <v>127</v>
      </c>
    </row>
    <row r="2" spans="1:22" ht="19.5" customHeight="1" thickBot="1">
      <c r="A2" s="69" t="s">
        <v>40</v>
      </c>
      <c r="B2" s="70" t="s">
        <v>41</v>
      </c>
      <c r="C2" s="71"/>
      <c r="D2" s="71"/>
      <c r="E2" s="71"/>
      <c r="F2" s="71"/>
      <c r="G2" s="71"/>
      <c r="H2" s="72"/>
      <c r="I2" s="70" t="s">
        <v>42</v>
      </c>
      <c r="J2" s="71"/>
      <c r="K2" s="71"/>
      <c r="L2" s="71"/>
      <c r="M2" s="71"/>
      <c r="N2" s="71"/>
      <c r="O2" s="72"/>
      <c r="P2" s="70" t="s">
        <v>43</v>
      </c>
      <c r="Q2" s="71"/>
      <c r="R2" s="71"/>
      <c r="S2" s="71"/>
      <c r="T2" s="73"/>
      <c r="U2" s="71"/>
      <c r="V2" s="72"/>
    </row>
    <row r="3" spans="1:22" ht="29.25" customHeight="1" thickBot="1">
      <c r="A3" s="74"/>
      <c r="B3" s="75" t="s">
        <v>44</v>
      </c>
      <c r="C3" s="76" t="s">
        <v>45</v>
      </c>
      <c r="D3" s="71"/>
      <c r="E3" s="71"/>
      <c r="F3" s="71"/>
      <c r="G3" s="71"/>
      <c r="H3" s="72"/>
      <c r="I3" s="75" t="s">
        <v>44</v>
      </c>
      <c r="J3" s="76" t="s">
        <v>45</v>
      </c>
      <c r="K3" s="71"/>
      <c r="L3" s="71"/>
      <c r="M3" s="71"/>
      <c r="N3" s="71"/>
      <c r="O3" s="72"/>
      <c r="P3" s="75" t="s">
        <v>44</v>
      </c>
      <c r="Q3" s="76" t="s">
        <v>45</v>
      </c>
      <c r="R3" s="71"/>
      <c r="S3" s="71"/>
      <c r="T3" s="73"/>
      <c r="U3" s="71"/>
      <c r="V3" s="72"/>
    </row>
    <row r="4" spans="1:22" ht="14.25" customHeight="1">
      <c r="A4" s="74"/>
      <c r="B4" s="77"/>
      <c r="C4" s="78"/>
      <c r="D4" s="79"/>
      <c r="E4" s="80"/>
      <c r="F4" s="79"/>
      <c r="G4" s="80"/>
      <c r="H4" s="81" t="s">
        <v>46</v>
      </c>
      <c r="I4" s="77"/>
      <c r="J4" s="78"/>
      <c r="K4" s="79"/>
      <c r="L4" s="80"/>
      <c r="M4" s="79"/>
      <c r="N4" s="80"/>
      <c r="O4" s="81" t="s">
        <v>46</v>
      </c>
      <c r="P4" s="77"/>
      <c r="Q4" s="78"/>
      <c r="R4" s="79"/>
      <c r="S4" s="80"/>
      <c r="T4" s="82"/>
      <c r="U4" s="80"/>
      <c r="V4" s="81" t="s">
        <v>46</v>
      </c>
    </row>
    <row r="5" spans="1:22" ht="13.5" thickBot="1">
      <c r="A5" s="83"/>
      <c r="B5" s="84"/>
      <c r="C5" s="84" t="s">
        <v>47</v>
      </c>
      <c r="D5" s="85" t="s">
        <v>48</v>
      </c>
      <c r="E5" s="86" t="s">
        <v>49</v>
      </c>
      <c r="F5" s="85" t="s">
        <v>50</v>
      </c>
      <c r="G5" s="86" t="s">
        <v>51</v>
      </c>
      <c r="H5" s="87" t="s">
        <v>52</v>
      </c>
      <c r="I5" s="84"/>
      <c r="J5" s="84" t="s">
        <v>47</v>
      </c>
      <c r="K5" s="85" t="s">
        <v>48</v>
      </c>
      <c r="L5" s="86" t="s">
        <v>49</v>
      </c>
      <c r="M5" s="85" t="s">
        <v>50</v>
      </c>
      <c r="N5" s="86" t="s">
        <v>51</v>
      </c>
      <c r="O5" s="87" t="s">
        <v>52</v>
      </c>
      <c r="P5" s="84"/>
      <c r="Q5" s="84" t="s">
        <v>47</v>
      </c>
      <c r="R5" s="85" t="s">
        <v>48</v>
      </c>
      <c r="S5" s="86" t="s">
        <v>49</v>
      </c>
      <c r="T5" s="88" t="s">
        <v>50</v>
      </c>
      <c r="U5" s="86" t="s">
        <v>51</v>
      </c>
      <c r="V5" s="87" t="s">
        <v>52</v>
      </c>
    </row>
    <row r="6" spans="1:22" s="97" customFormat="1" ht="12.75">
      <c r="A6" s="89" t="s">
        <v>53</v>
      </c>
      <c r="B6" s="90">
        <f>C6+F6+G6</f>
        <v>21471</v>
      </c>
      <c r="C6" s="91">
        <v>14215</v>
      </c>
      <c r="D6" s="92">
        <f>C6-E6</f>
        <v>13855</v>
      </c>
      <c r="E6" s="92">
        <v>360</v>
      </c>
      <c r="F6" s="92">
        <v>5252</v>
      </c>
      <c r="G6" s="92">
        <v>2004</v>
      </c>
      <c r="H6" s="93">
        <v>57.18</v>
      </c>
      <c r="I6" s="94">
        <v>25305</v>
      </c>
      <c r="J6" s="92">
        <v>15710</v>
      </c>
      <c r="K6" s="92">
        <v>15350</v>
      </c>
      <c r="L6" s="92">
        <v>360</v>
      </c>
      <c r="M6" s="92">
        <f>I6-J6-N6</f>
        <v>5805</v>
      </c>
      <c r="N6" s="92">
        <v>3790</v>
      </c>
      <c r="O6" s="93">
        <v>56.26</v>
      </c>
      <c r="P6" s="94">
        <v>17051</v>
      </c>
      <c r="Q6" s="92">
        <v>10978</v>
      </c>
      <c r="R6" s="92">
        <f>Q6-S6</f>
        <v>10618</v>
      </c>
      <c r="S6" s="92">
        <v>360</v>
      </c>
      <c r="T6" s="95">
        <v>3945</v>
      </c>
      <c r="U6" s="92">
        <f>P6-Q6-T6</f>
        <v>2128</v>
      </c>
      <c r="V6" s="96">
        <v>56.26</v>
      </c>
    </row>
    <row r="7" spans="1:22" s="97" customFormat="1" ht="12.75">
      <c r="A7" s="98" t="s">
        <v>54</v>
      </c>
      <c r="B7" s="99">
        <f aca="true" t="shared" si="0" ref="B7:B61">C7+F7+G7</f>
        <v>26795</v>
      </c>
      <c r="C7" s="100">
        <v>17939</v>
      </c>
      <c r="D7" s="101">
        <f aca="true" t="shared" si="1" ref="D7:D61">C7-E7</f>
        <v>17799</v>
      </c>
      <c r="E7" s="101">
        <v>140</v>
      </c>
      <c r="F7" s="101">
        <v>6635</v>
      </c>
      <c r="G7" s="101">
        <v>2221</v>
      </c>
      <c r="H7" s="102">
        <v>80.9</v>
      </c>
      <c r="I7" s="103">
        <v>36264</v>
      </c>
      <c r="J7" s="101">
        <v>22567</v>
      </c>
      <c r="K7" s="101">
        <v>22364</v>
      </c>
      <c r="L7" s="101">
        <v>203</v>
      </c>
      <c r="M7" s="101">
        <f aca="true" t="shared" si="2" ref="M7:M61">I7-J7-N7</f>
        <v>8345</v>
      </c>
      <c r="N7" s="101">
        <v>5352</v>
      </c>
      <c r="O7" s="102">
        <v>79.05</v>
      </c>
      <c r="P7" s="103">
        <v>24438</v>
      </c>
      <c r="Q7" s="101">
        <v>16569</v>
      </c>
      <c r="R7" s="101">
        <f aca="true" t="shared" si="3" ref="R7:R61">Q7-S7</f>
        <v>16366</v>
      </c>
      <c r="S7" s="101">
        <v>203</v>
      </c>
      <c r="T7" s="104">
        <v>5961</v>
      </c>
      <c r="U7" s="101">
        <f aca="true" t="shared" si="4" ref="U7:U61">P7-Q7-T7</f>
        <v>1908</v>
      </c>
      <c r="V7" s="105">
        <v>79.05</v>
      </c>
    </row>
    <row r="8" spans="1:22" s="97" customFormat="1" ht="12.75">
      <c r="A8" s="98" t="s">
        <v>55</v>
      </c>
      <c r="B8" s="99">
        <f t="shared" si="0"/>
        <v>23317</v>
      </c>
      <c r="C8" s="100">
        <v>14357</v>
      </c>
      <c r="D8" s="101">
        <f t="shared" si="1"/>
        <v>14077</v>
      </c>
      <c r="E8" s="101">
        <v>280</v>
      </c>
      <c r="F8" s="101">
        <v>5306</v>
      </c>
      <c r="G8" s="101">
        <v>3654</v>
      </c>
      <c r="H8" s="102">
        <v>43.31</v>
      </c>
      <c r="I8" s="103">
        <v>20784</v>
      </c>
      <c r="J8" s="101">
        <v>13620</v>
      </c>
      <c r="K8" s="101">
        <v>13340</v>
      </c>
      <c r="L8" s="101">
        <v>280</v>
      </c>
      <c r="M8" s="101">
        <f t="shared" si="2"/>
        <v>4981</v>
      </c>
      <c r="N8" s="101">
        <v>2183</v>
      </c>
      <c r="O8" s="102">
        <v>42.32</v>
      </c>
      <c r="P8" s="103">
        <v>23537</v>
      </c>
      <c r="Q8" s="101">
        <v>14572</v>
      </c>
      <c r="R8" s="101">
        <f t="shared" si="3"/>
        <v>14292</v>
      </c>
      <c r="S8" s="101">
        <v>280</v>
      </c>
      <c r="T8" s="104">
        <v>5240</v>
      </c>
      <c r="U8" s="101">
        <f t="shared" si="4"/>
        <v>3725</v>
      </c>
      <c r="V8" s="105">
        <v>42.32</v>
      </c>
    </row>
    <row r="9" spans="1:22" s="97" customFormat="1" ht="12.75" customHeight="1">
      <c r="A9" s="98" t="s">
        <v>56</v>
      </c>
      <c r="B9" s="99">
        <f t="shared" si="0"/>
        <v>11033</v>
      </c>
      <c r="C9" s="100">
        <v>6291</v>
      </c>
      <c r="D9" s="101">
        <f t="shared" si="1"/>
        <v>6221</v>
      </c>
      <c r="E9" s="101">
        <v>70</v>
      </c>
      <c r="F9" s="101">
        <v>2326</v>
      </c>
      <c r="G9" s="101">
        <v>2416</v>
      </c>
      <c r="H9" s="102">
        <v>28.25</v>
      </c>
      <c r="I9" s="103">
        <v>13838</v>
      </c>
      <c r="J9" s="101">
        <v>8030</v>
      </c>
      <c r="K9" s="101">
        <v>7960</v>
      </c>
      <c r="L9" s="101">
        <v>70</v>
      </c>
      <c r="M9" s="101">
        <f t="shared" si="2"/>
        <v>2972</v>
      </c>
      <c r="N9" s="101">
        <v>2836</v>
      </c>
      <c r="O9" s="102">
        <v>27.6</v>
      </c>
      <c r="P9" s="103">
        <v>10993</v>
      </c>
      <c r="Q9" s="101">
        <v>6302</v>
      </c>
      <c r="R9" s="101">
        <f t="shared" si="3"/>
        <v>6232</v>
      </c>
      <c r="S9" s="101">
        <v>70</v>
      </c>
      <c r="T9" s="104">
        <v>2267</v>
      </c>
      <c r="U9" s="101">
        <f t="shared" si="4"/>
        <v>2424</v>
      </c>
      <c r="V9" s="105">
        <v>27.6</v>
      </c>
    </row>
    <row r="10" spans="1:22" s="97" customFormat="1" ht="12.75">
      <c r="A10" s="98" t="s">
        <v>57</v>
      </c>
      <c r="B10" s="99">
        <f t="shared" si="0"/>
        <v>21842</v>
      </c>
      <c r="C10" s="100">
        <v>13493</v>
      </c>
      <c r="D10" s="101">
        <f t="shared" si="1"/>
        <v>13411</v>
      </c>
      <c r="E10" s="101">
        <v>82</v>
      </c>
      <c r="F10" s="101">
        <v>4991</v>
      </c>
      <c r="G10" s="101">
        <v>3358</v>
      </c>
      <c r="H10" s="102">
        <v>36.5</v>
      </c>
      <c r="I10" s="103">
        <v>18628</v>
      </c>
      <c r="J10" s="101">
        <v>11133</v>
      </c>
      <c r="K10" s="101">
        <v>11051</v>
      </c>
      <c r="L10" s="101">
        <v>82</v>
      </c>
      <c r="M10" s="101">
        <f t="shared" si="2"/>
        <v>4024</v>
      </c>
      <c r="N10" s="101">
        <v>3471</v>
      </c>
      <c r="O10" s="102">
        <v>35.66</v>
      </c>
      <c r="P10" s="103">
        <v>22348</v>
      </c>
      <c r="Q10" s="101">
        <v>13882</v>
      </c>
      <c r="R10" s="101">
        <f t="shared" si="3"/>
        <v>13800</v>
      </c>
      <c r="S10" s="101">
        <v>82</v>
      </c>
      <c r="T10" s="104">
        <v>4996</v>
      </c>
      <c r="U10" s="101">
        <f t="shared" si="4"/>
        <v>3470</v>
      </c>
      <c r="V10" s="105">
        <v>35.66</v>
      </c>
    </row>
    <row r="11" spans="1:22" s="97" customFormat="1" ht="12.75">
      <c r="A11" s="98" t="s">
        <v>58</v>
      </c>
      <c r="B11" s="99">
        <f t="shared" si="0"/>
        <v>41512</v>
      </c>
      <c r="C11" s="100">
        <v>25893</v>
      </c>
      <c r="D11" s="101">
        <f t="shared" si="1"/>
        <v>25570</v>
      </c>
      <c r="E11" s="101">
        <v>323</v>
      </c>
      <c r="F11" s="101">
        <v>9574</v>
      </c>
      <c r="G11" s="101">
        <v>6045</v>
      </c>
      <c r="H11" s="102">
        <v>91.55</v>
      </c>
      <c r="I11" s="103">
        <v>40929</v>
      </c>
      <c r="J11" s="101">
        <v>24554</v>
      </c>
      <c r="K11" s="101">
        <v>24031</v>
      </c>
      <c r="L11" s="101">
        <v>523</v>
      </c>
      <c r="M11" s="101">
        <f t="shared" si="2"/>
        <v>9148</v>
      </c>
      <c r="N11" s="101">
        <v>7227</v>
      </c>
      <c r="O11" s="102">
        <v>89.46</v>
      </c>
      <c r="P11" s="103">
        <v>41897</v>
      </c>
      <c r="Q11" s="101">
        <v>26230</v>
      </c>
      <c r="R11" s="101">
        <f t="shared" si="3"/>
        <v>25707</v>
      </c>
      <c r="S11" s="101">
        <v>523</v>
      </c>
      <c r="T11" s="104">
        <v>9432</v>
      </c>
      <c r="U11" s="101">
        <f t="shared" si="4"/>
        <v>6235</v>
      </c>
      <c r="V11" s="105">
        <v>89.46</v>
      </c>
    </row>
    <row r="12" spans="1:22" s="97" customFormat="1" ht="12.75">
      <c r="A12" s="98" t="s">
        <v>59</v>
      </c>
      <c r="B12" s="99">
        <f t="shared" si="0"/>
        <v>29887</v>
      </c>
      <c r="C12" s="100">
        <v>18055</v>
      </c>
      <c r="D12" s="101">
        <f t="shared" si="1"/>
        <v>17845</v>
      </c>
      <c r="E12" s="101">
        <v>210</v>
      </c>
      <c r="F12" s="101">
        <v>6676</v>
      </c>
      <c r="G12" s="101">
        <v>5156</v>
      </c>
      <c r="H12" s="102">
        <v>84.09</v>
      </c>
      <c r="I12" s="103">
        <v>39034</v>
      </c>
      <c r="J12" s="101">
        <v>23989</v>
      </c>
      <c r="K12" s="101">
        <v>23779</v>
      </c>
      <c r="L12" s="101">
        <v>210</v>
      </c>
      <c r="M12" s="101">
        <f t="shared" si="2"/>
        <v>8873</v>
      </c>
      <c r="N12" s="101">
        <v>6172</v>
      </c>
      <c r="O12" s="102">
        <v>89.9</v>
      </c>
      <c r="P12" s="103">
        <v>37683</v>
      </c>
      <c r="Q12" s="106">
        <v>23829</v>
      </c>
      <c r="R12" s="101">
        <f t="shared" si="3"/>
        <v>23619</v>
      </c>
      <c r="S12" s="101">
        <v>210</v>
      </c>
      <c r="T12" s="104">
        <v>8574</v>
      </c>
      <c r="U12" s="101">
        <f t="shared" si="4"/>
        <v>5280</v>
      </c>
      <c r="V12" s="105">
        <v>89.9</v>
      </c>
    </row>
    <row r="13" spans="1:22" s="97" customFormat="1" ht="12.75">
      <c r="A13" s="98" t="s">
        <v>60</v>
      </c>
      <c r="B13" s="99">
        <f t="shared" si="0"/>
        <v>44943</v>
      </c>
      <c r="C13" s="100">
        <v>27529</v>
      </c>
      <c r="D13" s="101">
        <f t="shared" si="1"/>
        <v>27245</v>
      </c>
      <c r="E13" s="101">
        <v>284</v>
      </c>
      <c r="F13" s="101">
        <v>10180</v>
      </c>
      <c r="G13" s="101">
        <v>7234</v>
      </c>
      <c r="H13" s="102">
        <v>89.7</v>
      </c>
      <c r="I13" s="103">
        <v>45530</v>
      </c>
      <c r="J13" s="101">
        <v>27141</v>
      </c>
      <c r="K13" s="101">
        <v>26541</v>
      </c>
      <c r="L13" s="101">
        <v>600</v>
      </c>
      <c r="M13" s="101">
        <f t="shared" si="2"/>
        <v>10030</v>
      </c>
      <c r="N13" s="101">
        <v>8359</v>
      </c>
      <c r="O13" s="102">
        <v>95.6</v>
      </c>
      <c r="P13" s="103">
        <v>45199</v>
      </c>
      <c r="Q13" s="101">
        <v>27794</v>
      </c>
      <c r="R13" s="101">
        <f t="shared" si="3"/>
        <v>27494</v>
      </c>
      <c r="S13" s="101">
        <v>300</v>
      </c>
      <c r="T13" s="104">
        <v>10000</v>
      </c>
      <c r="U13" s="101">
        <f t="shared" si="4"/>
        <v>7405</v>
      </c>
      <c r="V13" s="105">
        <v>95.6</v>
      </c>
    </row>
    <row r="14" spans="1:22" s="97" customFormat="1" ht="12.75">
      <c r="A14" s="98" t="s">
        <v>61</v>
      </c>
      <c r="B14" s="99">
        <f t="shared" si="0"/>
        <v>11726</v>
      </c>
      <c r="C14" s="100">
        <v>6701</v>
      </c>
      <c r="D14" s="101">
        <f t="shared" si="1"/>
        <v>6701</v>
      </c>
      <c r="E14" s="101">
        <v>0</v>
      </c>
      <c r="F14" s="101">
        <v>2479</v>
      </c>
      <c r="G14" s="101">
        <v>2546</v>
      </c>
      <c r="H14" s="102">
        <v>29.37</v>
      </c>
      <c r="I14" s="103">
        <v>12744</v>
      </c>
      <c r="J14" s="101">
        <v>7251</v>
      </c>
      <c r="K14" s="101">
        <v>7251</v>
      </c>
      <c r="L14" s="101">
        <v>0</v>
      </c>
      <c r="M14" s="101">
        <f t="shared" si="2"/>
        <v>2686</v>
      </c>
      <c r="N14" s="101">
        <v>2807</v>
      </c>
      <c r="O14" s="102">
        <v>28.7</v>
      </c>
      <c r="P14" s="103">
        <v>12236</v>
      </c>
      <c r="Q14" s="101">
        <v>7059</v>
      </c>
      <c r="R14" s="101">
        <f t="shared" si="3"/>
        <v>7059</v>
      </c>
      <c r="S14" s="101">
        <v>0</v>
      </c>
      <c r="T14" s="104">
        <v>2541</v>
      </c>
      <c r="U14" s="101">
        <f t="shared" si="4"/>
        <v>2636</v>
      </c>
      <c r="V14" s="105">
        <v>28.7</v>
      </c>
    </row>
    <row r="15" spans="1:22" s="97" customFormat="1" ht="12.75">
      <c r="A15" s="98" t="s">
        <v>62</v>
      </c>
      <c r="B15" s="99">
        <f t="shared" si="0"/>
        <v>25209</v>
      </c>
      <c r="C15" s="100">
        <v>14576</v>
      </c>
      <c r="D15" s="101">
        <f t="shared" si="1"/>
        <v>14456</v>
      </c>
      <c r="E15" s="101">
        <v>120</v>
      </c>
      <c r="F15" s="101">
        <v>5391</v>
      </c>
      <c r="G15" s="101">
        <v>5242</v>
      </c>
      <c r="H15" s="102">
        <v>61.23</v>
      </c>
      <c r="I15" s="103">
        <v>31931</v>
      </c>
      <c r="J15" s="101">
        <v>16843</v>
      </c>
      <c r="K15" s="101">
        <v>16715</v>
      </c>
      <c r="L15" s="101">
        <v>128</v>
      </c>
      <c r="M15" s="101">
        <f t="shared" si="2"/>
        <v>6229</v>
      </c>
      <c r="N15" s="101">
        <v>8859</v>
      </c>
      <c r="O15" s="102">
        <v>67.94</v>
      </c>
      <c r="P15" s="103">
        <v>27633</v>
      </c>
      <c r="Q15" s="101">
        <v>15994</v>
      </c>
      <c r="R15" s="101">
        <f t="shared" si="3"/>
        <v>15866</v>
      </c>
      <c r="S15" s="101">
        <v>128</v>
      </c>
      <c r="T15" s="104">
        <v>5755</v>
      </c>
      <c r="U15" s="101">
        <f t="shared" si="4"/>
        <v>5884</v>
      </c>
      <c r="V15" s="105">
        <v>67.94</v>
      </c>
    </row>
    <row r="16" spans="1:22" s="97" customFormat="1" ht="14.25" customHeight="1">
      <c r="A16" s="98" t="s">
        <v>63</v>
      </c>
      <c r="B16" s="99">
        <f t="shared" si="0"/>
        <v>17715</v>
      </c>
      <c r="C16" s="100">
        <v>10120</v>
      </c>
      <c r="D16" s="101">
        <f t="shared" si="1"/>
        <v>9720</v>
      </c>
      <c r="E16" s="101">
        <v>400</v>
      </c>
      <c r="F16" s="101">
        <v>3736</v>
      </c>
      <c r="G16" s="101">
        <v>3859</v>
      </c>
      <c r="H16" s="102">
        <v>44</v>
      </c>
      <c r="I16" s="103">
        <v>21142</v>
      </c>
      <c r="J16" s="101">
        <v>11816</v>
      </c>
      <c r="K16" s="101">
        <v>11416</v>
      </c>
      <c r="L16" s="101">
        <v>400</v>
      </c>
      <c r="M16" s="101">
        <f t="shared" si="2"/>
        <v>4364</v>
      </c>
      <c r="N16" s="101">
        <v>4962</v>
      </c>
      <c r="O16" s="102">
        <v>44</v>
      </c>
      <c r="P16" s="103">
        <v>19192</v>
      </c>
      <c r="Q16" s="101">
        <v>11193</v>
      </c>
      <c r="R16" s="101">
        <f t="shared" si="3"/>
        <v>10793</v>
      </c>
      <c r="S16" s="101">
        <v>400</v>
      </c>
      <c r="T16" s="104">
        <v>4021</v>
      </c>
      <c r="U16" s="101">
        <f t="shared" si="4"/>
        <v>3978</v>
      </c>
      <c r="V16" s="105">
        <v>44</v>
      </c>
    </row>
    <row r="17" spans="1:22" s="97" customFormat="1" ht="12.75">
      <c r="A17" s="98" t="s">
        <v>64</v>
      </c>
      <c r="B17" s="99">
        <f t="shared" si="0"/>
        <v>11438</v>
      </c>
      <c r="C17" s="100">
        <v>6495</v>
      </c>
      <c r="D17" s="101">
        <f t="shared" si="1"/>
        <v>6405</v>
      </c>
      <c r="E17" s="101">
        <v>90</v>
      </c>
      <c r="F17" s="101">
        <v>2401</v>
      </c>
      <c r="G17" s="101">
        <v>2542</v>
      </c>
      <c r="H17" s="102">
        <v>24.83</v>
      </c>
      <c r="I17" s="103">
        <v>13283</v>
      </c>
      <c r="J17" s="101">
        <v>7574</v>
      </c>
      <c r="K17" s="101">
        <v>6884</v>
      </c>
      <c r="L17" s="101">
        <v>690</v>
      </c>
      <c r="M17" s="101">
        <f t="shared" si="2"/>
        <v>2789</v>
      </c>
      <c r="N17" s="101">
        <v>2920</v>
      </c>
      <c r="O17" s="102">
        <v>24.82</v>
      </c>
      <c r="P17" s="103">
        <v>11537</v>
      </c>
      <c r="Q17" s="101">
        <v>6592</v>
      </c>
      <c r="R17" s="101">
        <f t="shared" si="3"/>
        <v>6302</v>
      </c>
      <c r="S17" s="101">
        <v>290</v>
      </c>
      <c r="T17" s="104">
        <v>2367</v>
      </c>
      <c r="U17" s="101">
        <f t="shared" si="4"/>
        <v>2578</v>
      </c>
      <c r="V17" s="105">
        <v>24.82</v>
      </c>
    </row>
    <row r="18" spans="1:22" s="97" customFormat="1" ht="12.75">
      <c r="A18" s="98" t="s">
        <v>65</v>
      </c>
      <c r="B18" s="99">
        <f t="shared" si="0"/>
        <v>15258</v>
      </c>
      <c r="C18" s="100">
        <v>8760</v>
      </c>
      <c r="D18" s="101">
        <f t="shared" si="1"/>
        <v>8723</v>
      </c>
      <c r="E18" s="101">
        <v>37</v>
      </c>
      <c r="F18" s="101">
        <v>3240</v>
      </c>
      <c r="G18" s="101">
        <v>3258</v>
      </c>
      <c r="H18" s="102">
        <v>41.36</v>
      </c>
      <c r="I18" s="103">
        <v>18094</v>
      </c>
      <c r="J18" s="101">
        <v>9958</v>
      </c>
      <c r="K18" s="101">
        <v>9879</v>
      </c>
      <c r="L18" s="101">
        <v>79</v>
      </c>
      <c r="M18" s="101">
        <f t="shared" si="2"/>
        <v>3683</v>
      </c>
      <c r="N18" s="101">
        <v>4453</v>
      </c>
      <c r="O18" s="102">
        <v>40.41</v>
      </c>
      <c r="P18" s="103">
        <v>14957</v>
      </c>
      <c r="Q18" s="101">
        <v>8613</v>
      </c>
      <c r="R18" s="101">
        <f t="shared" si="3"/>
        <v>8534</v>
      </c>
      <c r="S18" s="101">
        <v>79</v>
      </c>
      <c r="T18" s="104">
        <v>3099</v>
      </c>
      <c r="U18" s="101">
        <f t="shared" si="4"/>
        <v>3245</v>
      </c>
      <c r="V18" s="105">
        <v>40.41</v>
      </c>
    </row>
    <row r="19" spans="1:22" s="97" customFormat="1" ht="12.75">
      <c r="A19" s="98" t="s">
        <v>66</v>
      </c>
      <c r="B19" s="99">
        <f t="shared" si="0"/>
        <v>59326</v>
      </c>
      <c r="C19" s="100">
        <v>35725</v>
      </c>
      <c r="D19" s="101">
        <f t="shared" si="1"/>
        <v>35649</v>
      </c>
      <c r="E19" s="101">
        <v>76</v>
      </c>
      <c r="F19" s="101">
        <v>13217</v>
      </c>
      <c r="G19" s="101">
        <v>10384</v>
      </c>
      <c r="H19" s="102">
        <v>156</v>
      </c>
      <c r="I19" s="103">
        <v>72293</v>
      </c>
      <c r="J19" s="101">
        <v>41587</v>
      </c>
      <c r="K19" s="101">
        <v>41491</v>
      </c>
      <c r="L19" s="101">
        <v>96</v>
      </c>
      <c r="M19" s="101">
        <f t="shared" si="2"/>
        <v>15386</v>
      </c>
      <c r="N19" s="101">
        <v>15320</v>
      </c>
      <c r="O19" s="102">
        <v>155.36</v>
      </c>
      <c r="P19" s="103">
        <v>66394</v>
      </c>
      <c r="Q19" s="101">
        <v>40332</v>
      </c>
      <c r="R19" s="101">
        <f t="shared" si="3"/>
        <v>40236</v>
      </c>
      <c r="S19" s="101">
        <v>96</v>
      </c>
      <c r="T19" s="104">
        <v>14518</v>
      </c>
      <c r="U19" s="101">
        <f t="shared" si="4"/>
        <v>11544</v>
      </c>
      <c r="V19" s="105">
        <v>155.36</v>
      </c>
    </row>
    <row r="20" spans="1:22" s="97" customFormat="1" ht="12.75">
      <c r="A20" s="98" t="s">
        <v>67</v>
      </c>
      <c r="B20" s="99">
        <f t="shared" si="0"/>
        <v>19874</v>
      </c>
      <c r="C20" s="100">
        <v>11348</v>
      </c>
      <c r="D20" s="101">
        <f t="shared" si="1"/>
        <v>11128</v>
      </c>
      <c r="E20" s="101">
        <v>220</v>
      </c>
      <c r="F20" s="101">
        <v>4194</v>
      </c>
      <c r="G20" s="101">
        <v>4332</v>
      </c>
      <c r="H20" s="102">
        <v>53</v>
      </c>
      <c r="I20" s="103">
        <v>22797</v>
      </c>
      <c r="J20" s="101">
        <v>13029</v>
      </c>
      <c r="K20" s="101">
        <v>12797</v>
      </c>
      <c r="L20" s="101">
        <v>232</v>
      </c>
      <c r="M20" s="101">
        <f t="shared" si="2"/>
        <v>4472</v>
      </c>
      <c r="N20" s="101">
        <v>5296</v>
      </c>
      <c r="O20" s="102">
        <v>52.76</v>
      </c>
      <c r="P20" s="103">
        <v>19919</v>
      </c>
      <c r="Q20" s="101">
        <v>11424</v>
      </c>
      <c r="R20" s="101">
        <f t="shared" si="3"/>
        <v>11192</v>
      </c>
      <c r="S20" s="101">
        <v>232</v>
      </c>
      <c r="T20" s="104">
        <f>(R20*0.36)+(S20*0.34)</f>
        <v>4108</v>
      </c>
      <c r="U20" s="101">
        <f t="shared" si="4"/>
        <v>4387</v>
      </c>
      <c r="V20" s="105">
        <v>52.76</v>
      </c>
    </row>
    <row r="21" spans="1:22" s="97" customFormat="1" ht="12.75">
      <c r="A21" s="98" t="s">
        <v>68</v>
      </c>
      <c r="B21" s="99">
        <f t="shared" si="0"/>
        <v>19652</v>
      </c>
      <c r="C21" s="100">
        <v>11918</v>
      </c>
      <c r="D21" s="101">
        <f t="shared" si="1"/>
        <v>11848</v>
      </c>
      <c r="E21" s="101">
        <v>70</v>
      </c>
      <c r="F21" s="101">
        <v>4408</v>
      </c>
      <c r="G21" s="101">
        <v>3326</v>
      </c>
      <c r="H21" s="102">
        <v>67.51</v>
      </c>
      <c r="I21" s="103">
        <v>28517</v>
      </c>
      <c r="J21" s="101">
        <v>17246</v>
      </c>
      <c r="K21" s="101">
        <v>17176</v>
      </c>
      <c r="L21" s="101">
        <v>70</v>
      </c>
      <c r="M21" s="101">
        <f t="shared" si="2"/>
        <v>6297</v>
      </c>
      <c r="N21" s="101">
        <v>4974</v>
      </c>
      <c r="O21" s="102">
        <v>65.97</v>
      </c>
      <c r="P21" s="103">
        <v>20884</v>
      </c>
      <c r="Q21" s="106">
        <v>12781</v>
      </c>
      <c r="R21" s="101">
        <f t="shared" si="3"/>
        <v>12711</v>
      </c>
      <c r="S21" s="101">
        <v>70</v>
      </c>
      <c r="T21" s="104">
        <v>4600</v>
      </c>
      <c r="U21" s="101">
        <f t="shared" si="4"/>
        <v>3503</v>
      </c>
      <c r="V21" s="105">
        <v>65.97</v>
      </c>
    </row>
    <row r="22" spans="1:22" s="97" customFormat="1" ht="12.75">
      <c r="A22" s="98" t="s">
        <v>69</v>
      </c>
      <c r="B22" s="99">
        <f t="shared" si="0"/>
        <v>35473</v>
      </c>
      <c r="C22" s="100">
        <v>22033</v>
      </c>
      <c r="D22" s="101">
        <f t="shared" si="1"/>
        <v>21678</v>
      </c>
      <c r="E22" s="101">
        <v>355</v>
      </c>
      <c r="F22" s="101">
        <v>8145</v>
      </c>
      <c r="G22" s="101">
        <v>5295</v>
      </c>
      <c r="H22" s="102">
        <v>97.37</v>
      </c>
      <c r="I22" s="103">
        <v>37109</v>
      </c>
      <c r="J22" s="101">
        <v>22888</v>
      </c>
      <c r="K22" s="101">
        <v>22389</v>
      </c>
      <c r="L22" s="101">
        <v>499</v>
      </c>
      <c r="M22" s="101">
        <f t="shared" si="2"/>
        <v>8458</v>
      </c>
      <c r="N22" s="101">
        <v>5763</v>
      </c>
      <c r="O22" s="102">
        <v>95.14</v>
      </c>
      <c r="P22" s="103">
        <v>35902</v>
      </c>
      <c r="Q22" s="101">
        <v>22409</v>
      </c>
      <c r="R22" s="101">
        <f t="shared" si="3"/>
        <v>21910</v>
      </c>
      <c r="S22" s="101">
        <v>499</v>
      </c>
      <c r="T22" s="104">
        <v>8057</v>
      </c>
      <c r="U22" s="101">
        <f t="shared" si="4"/>
        <v>5436</v>
      </c>
      <c r="V22" s="105">
        <v>95.14</v>
      </c>
    </row>
    <row r="23" spans="1:22" s="97" customFormat="1" ht="12.75">
      <c r="A23" s="98" t="s">
        <v>70</v>
      </c>
      <c r="B23" s="99">
        <f t="shared" si="0"/>
        <v>14109</v>
      </c>
      <c r="C23" s="100">
        <v>8103</v>
      </c>
      <c r="D23" s="101">
        <f t="shared" si="1"/>
        <v>7918</v>
      </c>
      <c r="E23" s="101">
        <v>185</v>
      </c>
      <c r="F23" s="101">
        <v>2994</v>
      </c>
      <c r="G23" s="101">
        <v>3012</v>
      </c>
      <c r="H23" s="102">
        <v>45.33</v>
      </c>
      <c r="I23" s="103">
        <v>25484</v>
      </c>
      <c r="J23" s="101">
        <v>13936</v>
      </c>
      <c r="K23" s="101">
        <v>13751</v>
      </c>
      <c r="L23" s="101">
        <v>185</v>
      </c>
      <c r="M23" s="101">
        <f t="shared" si="2"/>
        <v>5153</v>
      </c>
      <c r="N23" s="101">
        <v>6395</v>
      </c>
      <c r="O23" s="102">
        <v>55.61</v>
      </c>
      <c r="P23" s="103">
        <v>14372</v>
      </c>
      <c r="Q23" s="101">
        <v>8313</v>
      </c>
      <c r="R23" s="101">
        <f t="shared" si="3"/>
        <v>8128</v>
      </c>
      <c r="S23" s="101">
        <v>185</v>
      </c>
      <c r="T23" s="104">
        <f>(R23*0.36)+(S23*0.34)</f>
        <v>2988.98</v>
      </c>
      <c r="U23" s="101">
        <f t="shared" si="4"/>
        <v>3070.02</v>
      </c>
      <c r="V23" s="105">
        <v>55.61</v>
      </c>
    </row>
    <row r="24" spans="1:22" s="97" customFormat="1" ht="12.75">
      <c r="A24" s="98" t="s">
        <v>71</v>
      </c>
      <c r="B24" s="99">
        <f t="shared" si="0"/>
        <v>65494</v>
      </c>
      <c r="C24" s="100">
        <v>37739</v>
      </c>
      <c r="D24" s="101">
        <f t="shared" si="1"/>
        <v>37418</v>
      </c>
      <c r="E24" s="101">
        <v>321</v>
      </c>
      <c r="F24" s="101">
        <v>13957</v>
      </c>
      <c r="G24" s="101">
        <v>13798</v>
      </c>
      <c r="H24" s="102">
        <v>140.35</v>
      </c>
      <c r="I24" s="103">
        <v>71916</v>
      </c>
      <c r="J24" s="101">
        <v>38441</v>
      </c>
      <c r="K24" s="101">
        <v>38120</v>
      </c>
      <c r="L24" s="101">
        <v>321</v>
      </c>
      <c r="M24" s="101">
        <f t="shared" si="2"/>
        <v>14217</v>
      </c>
      <c r="N24" s="101">
        <v>19258</v>
      </c>
      <c r="O24" s="102">
        <v>146.35</v>
      </c>
      <c r="P24" s="103">
        <v>63651</v>
      </c>
      <c r="Q24" s="101">
        <v>36736</v>
      </c>
      <c r="R24" s="101">
        <f t="shared" si="3"/>
        <v>36415</v>
      </c>
      <c r="S24" s="101">
        <v>321</v>
      </c>
      <c r="T24" s="104">
        <v>13218</v>
      </c>
      <c r="U24" s="101">
        <f t="shared" si="4"/>
        <v>13697</v>
      </c>
      <c r="V24" s="105">
        <v>146.35</v>
      </c>
    </row>
    <row r="25" spans="1:22" s="97" customFormat="1" ht="12.75">
      <c r="A25" s="98" t="s">
        <v>72</v>
      </c>
      <c r="B25" s="99">
        <f t="shared" si="0"/>
        <v>17269</v>
      </c>
      <c r="C25" s="100">
        <v>9909</v>
      </c>
      <c r="D25" s="101">
        <f t="shared" si="1"/>
        <v>9799</v>
      </c>
      <c r="E25" s="101">
        <v>110</v>
      </c>
      <c r="F25" s="101">
        <v>3664</v>
      </c>
      <c r="G25" s="101">
        <v>3696</v>
      </c>
      <c r="H25" s="102">
        <v>36.2</v>
      </c>
      <c r="I25" s="103">
        <v>17281</v>
      </c>
      <c r="J25" s="101">
        <v>9909</v>
      </c>
      <c r="K25" s="101">
        <v>9799</v>
      </c>
      <c r="L25" s="101">
        <v>110</v>
      </c>
      <c r="M25" s="101">
        <f t="shared" si="2"/>
        <v>3664</v>
      </c>
      <c r="N25" s="101">
        <v>3708</v>
      </c>
      <c r="O25" s="102">
        <v>36.17</v>
      </c>
      <c r="P25" s="103">
        <v>17756</v>
      </c>
      <c r="Q25" s="101">
        <v>10251</v>
      </c>
      <c r="R25" s="101">
        <f t="shared" si="3"/>
        <v>10141</v>
      </c>
      <c r="S25" s="101">
        <v>110</v>
      </c>
      <c r="T25" s="104">
        <v>3688</v>
      </c>
      <c r="U25" s="101">
        <f t="shared" si="4"/>
        <v>3817</v>
      </c>
      <c r="V25" s="105">
        <v>36.17</v>
      </c>
    </row>
    <row r="26" spans="1:22" s="97" customFormat="1" ht="12.75">
      <c r="A26" s="98" t="s">
        <v>73</v>
      </c>
      <c r="B26" s="99">
        <f t="shared" si="0"/>
        <v>30868</v>
      </c>
      <c r="C26" s="100">
        <v>19812</v>
      </c>
      <c r="D26" s="101">
        <f t="shared" si="1"/>
        <v>19670</v>
      </c>
      <c r="E26" s="101">
        <v>142</v>
      </c>
      <c r="F26" s="101">
        <v>7328</v>
      </c>
      <c r="G26" s="101">
        <v>3728</v>
      </c>
      <c r="H26" s="102">
        <v>75.92</v>
      </c>
      <c r="I26" s="103">
        <v>31290</v>
      </c>
      <c r="J26" s="101">
        <v>19835</v>
      </c>
      <c r="K26" s="101">
        <v>19611</v>
      </c>
      <c r="L26" s="101">
        <v>224</v>
      </c>
      <c r="M26" s="101">
        <f t="shared" si="2"/>
        <v>7335</v>
      </c>
      <c r="N26" s="101">
        <v>4120</v>
      </c>
      <c r="O26" s="102">
        <v>75.6</v>
      </c>
      <c r="P26" s="103">
        <v>31803</v>
      </c>
      <c r="Q26" s="101">
        <v>20536</v>
      </c>
      <c r="R26" s="101">
        <f t="shared" si="3"/>
        <v>20312</v>
      </c>
      <c r="S26" s="101">
        <v>224</v>
      </c>
      <c r="T26" s="104">
        <v>7388</v>
      </c>
      <c r="U26" s="101">
        <f t="shared" si="4"/>
        <v>3879</v>
      </c>
      <c r="V26" s="105">
        <v>75.6</v>
      </c>
    </row>
    <row r="27" spans="1:22" s="97" customFormat="1" ht="12.75">
      <c r="A27" s="98" t="s">
        <v>74</v>
      </c>
      <c r="B27" s="99">
        <f t="shared" si="0"/>
        <v>15860</v>
      </c>
      <c r="C27" s="100">
        <v>9051</v>
      </c>
      <c r="D27" s="101">
        <f t="shared" si="1"/>
        <v>9051</v>
      </c>
      <c r="E27" s="101">
        <v>0</v>
      </c>
      <c r="F27" s="101">
        <v>3349</v>
      </c>
      <c r="G27" s="101">
        <v>3460</v>
      </c>
      <c r="H27" s="102">
        <v>39</v>
      </c>
      <c r="I27" s="103">
        <v>18111</v>
      </c>
      <c r="J27" s="101">
        <v>9961</v>
      </c>
      <c r="K27" s="101">
        <v>9961</v>
      </c>
      <c r="L27" s="101">
        <v>0</v>
      </c>
      <c r="M27" s="101">
        <f t="shared" si="2"/>
        <v>3686</v>
      </c>
      <c r="N27" s="101">
        <v>4464</v>
      </c>
      <c r="O27" s="102">
        <v>37.13</v>
      </c>
      <c r="P27" s="103">
        <v>16533</v>
      </c>
      <c r="Q27" s="101">
        <v>9485</v>
      </c>
      <c r="R27" s="101">
        <f t="shared" si="3"/>
        <v>9485</v>
      </c>
      <c r="S27" s="101">
        <v>0</v>
      </c>
      <c r="T27" s="104">
        <v>3414</v>
      </c>
      <c r="U27" s="101">
        <f t="shared" si="4"/>
        <v>3634</v>
      </c>
      <c r="V27" s="105">
        <v>37.13</v>
      </c>
    </row>
    <row r="28" spans="1:22" s="97" customFormat="1" ht="12.75">
      <c r="A28" s="98" t="s">
        <v>75</v>
      </c>
      <c r="B28" s="99">
        <f t="shared" si="0"/>
        <v>14300</v>
      </c>
      <c r="C28" s="100">
        <v>8119</v>
      </c>
      <c r="D28" s="101">
        <f t="shared" si="1"/>
        <v>8046</v>
      </c>
      <c r="E28" s="101">
        <v>73</v>
      </c>
      <c r="F28" s="101">
        <v>3003</v>
      </c>
      <c r="G28" s="101">
        <v>3178</v>
      </c>
      <c r="H28" s="102">
        <v>30.25</v>
      </c>
      <c r="I28" s="103">
        <v>12630</v>
      </c>
      <c r="J28" s="101">
        <v>6971</v>
      </c>
      <c r="K28" s="101">
        <v>6898</v>
      </c>
      <c r="L28" s="101">
        <v>73</v>
      </c>
      <c r="M28" s="101">
        <f t="shared" si="2"/>
        <v>2549</v>
      </c>
      <c r="N28" s="101">
        <v>3110</v>
      </c>
      <c r="O28" s="102">
        <v>29.56</v>
      </c>
      <c r="P28" s="103">
        <v>14421</v>
      </c>
      <c r="Q28" s="101">
        <v>8240</v>
      </c>
      <c r="R28" s="101">
        <f t="shared" si="3"/>
        <v>8167</v>
      </c>
      <c r="S28" s="101">
        <v>73</v>
      </c>
      <c r="T28" s="104">
        <v>2965</v>
      </c>
      <c r="U28" s="101">
        <f t="shared" si="4"/>
        <v>3216</v>
      </c>
      <c r="V28" s="105">
        <v>29.56</v>
      </c>
    </row>
    <row r="29" spans="1:22" s="97" customFormat="1" ht="12.75">
      <c r="A29" s="98" t="s">
        <v>76</v>
      </c>
      <c r="B29" s="99">
        <f t="shared" si="0"/>
        <v>13540</v>
      </c>
      <c r="C29" s="100">
        <v>7712</v>
      </c>
      <c r="D29" s="101">
        <f t="shared" si="1"/>
        <v>7606</v>
      </c>
      <c r="E29" s="101">
        <v>106</v>
      </c>
      <c r="F29" s="101">
        <v>2851</v>
      </c>
      <c r="G29" s="101">
        <v>2977</v>
      </c>
      <c r="H29" s="102">
        <v>37.66</v>
      </c>
      <c r="I29" s="103">
        <v>14199</v>
      </c>
      <c r="J29" s="101">
        <v>8153</v>
      </c>
      <c r="K29" s="101">
        <v>8047</v>
      </c>
      <c r="L29" s="101">
        <v>106</v>
      </c>
      <c r="M29" s="101">
        <f t="shared" si="2"/>
        <v>2918</v>
      </c>
      <c r="N29" s="101">
        <v>3128</v>
      </c>
      <c r="O29" s="102">
        <v>36.8</v>
      </c>
      <c r="P29" s="103">
        <v>13795</v>
      </c>
      <c r="Q29" s="101">
        <v>7908</v>
      </c>
      <c r="R29" s="101">
        <f t="shared" si="3"/>
        <v>7802</v>
      </c>
      <c r="S29" s="101">
        <v>106</v>
      </c>
      <c r="T29" s="104">
        <v>2845</v>
      </c>
      <c r="U29" s="101">
        <f t="shared" si="4"/>
        <v>3042</v>
      </c>
      <c r="V29" s="105">
        <v>36.8</v>
      </c>
    </row>
    <row r="30" spans="1:22" s="97" customFormat="1" ht="12.75">
      <c r="A30" s="98" t="s">
        <v>77</v>
      </c>
      <c r="B30" s="99">
        <f t="shared" si="0"/>
        <v>53189</v>
      </c>
      <c r="C30" s="100">
        <v>30637</v>
      </c>
      <c r="D30" s="101">
        <f t="shared" si="1"/>
        <v>30532</v>
      </c>
      <c r="E30" s="101">
        <v>105</v>
      </c>
      <c r="F30" s="101">
        <v>11334</v>
      </c>
      <c r="G30" s="101">
        <v>11218</v>
      </c>
      <c r="H30" s="102">
        <v>173.6</v>
      </c>
      <c r="I30" s="103">
        <v>71316</v>
      </c>
      <c r="J30" s="101">
        <v>41036</v>
      </c>
      <c r="K30" s="101">
        <v>40931</v>
      </c>
      <c r="L30" s="101">
        <v>105</v>
      </c>
      <c r="M30" s="101">
        <f t="shared" si="2"/>
        <v>15182</v>
      </c>
      <c r="N30" s="101">
        <v>15098</v>
      </c>
      <c r="O30" s="102">
        <v>172.3</v>
      </c>
      <c r="P30" s="103">
        <v>54819</v>
      </c>
      <c r="Q30" s="101">
        <v>32153</v>
      </c>
      <c r="R30" s="101">
        <f t="shared" si="3"/>
        <v>32048</v>
      </c>
      <c r="S30" s="101">
        <v>105</v>
      </c>
      <c r="T30" s="104">
        <f>(R30*0.36)+(S30*0.34)</f>
        <v>11572.98</v>
      </c>
      <c r="U30" s="101">
        <f t="shared" si="4"/>
        <v>11093.02</v>
      </c>
      <c r="V30" s="105">
        <v>172.3</v>
      </c>
    </row>
    <row r="31" spans="1:22" s="97" customFormat="1" ht="12.75">
      <c r="A31" s="98" t="s">
        <v>78</v>
      </c>
      <c r="B31" s="99">
        <f t="shared" si="0"/>
        <v>20384</v>
      </c>
      <c r="C31" s="100">
        <v>11949</v>
      </c>
      <c r="D31" s="101">
        <f t="shared" si="1"/>
        <v>11853</v>
      </c>
      <c r="E31" s="101">
        <v>96</v>
      </c>
      <c r="F31" s="101">
        <v>4419</v>
      </c>
      <c r="G31" s="101">
        <v>4016</v>
      </c>
      <c r="H31" s="102">
        <v>58</v>
      </c>
      <c r="I31" s="103">
        <v>25078</v>
      </c>
      <c r="J31" s="101">
        <v>14540</v>
      </c>
      <c r="K31" s="101">
        <v>14472</v>
      </c>
      <c r="L31" s="101">
        <v>68</v>
      </c>
      <c r="M31" s="101">
        <f t="shared" si="2"/>
        <v>5378</v>
      </c>
      <c r="N31" s="101">
        <v>5160</v>
      </c>
      <c r="O31" s="102">
        <v>60</v>
      </c>
      <c r="P31" s="103">
        <v>21501</v>
      </c>
      <c r="Q31" s="101">
        <v>12763</v>
      </c>
      <c r="R31" s="101">
        <f t="shared" si="3"/>
        <v>12695</v>
      </c>
      <c r="S31" s="101">
        <v>68</v>
      </c>
      <c r="T31" s="104">
        <v>4593</v>
      </c>
      <c r="U31" s="101">
        <f t="shared" si="4"/>
        <v>4145</v>
      </c>
      <c r="V31" s="105">
        <v>60</v>
      </c>
    </row>
    <row r="32" spans="1:22" s="97" customFormat="1" ht="12.75">
      <c r="A32" s="98" t="s">
        <v>79</v>
      </c>
      <c r="B32" s="99">
        <f t="shared" si="0"/>
        <v>23668</v>
      </c>
      <c r="C32" s="100">
        <v>13770</v>
      </c>
      <c r="D32" s="101">
        <f t="shared" si="1"/>
        <v>13698</v>
      </c>
      <c r="E32" s="101">
        <v>72</v>
      </c>
      <c r="F32" s="101">
        <v>5093</v>
      </c>
      <c r="G32" s="101">
        <v>4805</v>
      </c>
      <c r="H32" s="102">
        <v>56</v>
      </c>
      <c r="I32" s="103">
        <v>23105</v>
      </c>
      <c r="J32" s="101">
        <v>13104</v>
      </c>
      <c r="K32" s="101">
        <v>13032</v>
      </c>
      <c r="L32" s="101">
        <v>72</v>
      </c>
      <c r="M32" s="101">
        <f t="shared" si="2"/>
        <v>4848</v>
      </c>
      <c r="N32" s="101">
        <v>5153</v>
      </c>
      <c r="O32" s="102">
        <v>54.72</v>
      </c>
      <c r="P32" s="103">
        <v>26023</v>
      </c>
      <c r="Q32" s="101">
        <v>15447</v>
      </c>
      <c r="R32" s="101">
        <f t="shared" si="3"/>
        <v>15375</v>
      </c>
      <c r="S32" s="101">
        <v>72</v>
      </c>
      <c r="T32" s="104">
        <v>5560</v>
      </c>
      <c r="U32" s="101">
        <f t="shared" si="4"/>
        <v>5016</v>
      </c>
      <c r="V32" s="105">
        <v>54.72</v>
      </c>
    </row>
    <row r="33" spans="1:22" s="97" customFormat="1" ht="12.75">
      <c r="A33" s="98" t="s">
        <v>80</v>
      </c>
      <c r="B33" s="99">
        <f t="shared" si="0"/>
        <v>26096</v>
      </c>
      <c r="C33" s="100">
        <v>15082</v>
      </c>
      <c r="D33" s="101">
        <f t="shared" si="1"/>
        <v>15037</v>
      </c>
      <c r="E33" s="101">
        <v>45</v>
      </c>
      <c r="F33" s="101">
        <v>5579</v>
      </c>
      <c r="G33" s="101">
        <v>5435</v>
      </c>
      <c r="H33" s="102">
        <v>59</v>
      </c>
      <c r="I33" s="103">
        <v>29070</v>
      </c>
      <c r="J33" s="101">
        <v>16500</v>
      </c>
      <c r="K33" s="101">
        <v>16453</v>
      </c>
      <c r="L33" s="101">
        <v>47</v>
      </c>
      <c r="M33" s="101">
        <f t="shared" si="2"/>
        <v>6105</v>
      </c>
      <c r="N33" s="101">
        <v>6465</v>
      </c>
      <c r="O33" s="102">
        <v>57.97</v>
      </c>
      <c r="P33" s="103">
        <v>24620</v>
      </c>
      <c r="Q33" s="101">
        <v>14086</v>
      </c>
      <c r="R33" s="101">
        <f t="shared" si="3"/>
        <v>14039</v>
      </c>
      <c r="S33" s="101">
        <v>47</v>
      </c>
      <c r="T33" s="104">
        <f>(R33*0.36)+(S33*0.34)</f>
        <v>5070.0199999999995</v>
      </c>
      <c r="U33" s="101">
        <f t="shared" si="4"/>
        <v>5463.9800000000005</v>
      </c>
      <c r="V33" s="105">
        <v>57.97</v>
      </c>
    </row>
    <row r="34" spans="1:22" s="97" customFormat="1" ht="12.75">
      <c r="A34" s="98" t="s">
        <v>81</v>
      </c>
      <c r="B34" s="99">
        <f t="shared" si="0"/>
        <v>14299</v>
      </c>
      <c r="C34" s="100">
        <v>8119</v>
      </c>
      <c r="D34" s="101">
        <f t="shared" si="1"/>
        <v>8024</v>
      </c>
      <c r="E34" s="101">
        <v>95</v>
      </c>
      <c r="F34" s="101">
        <v>3002</v>
      </c>
      <c r="G34" s="101">
        <v>3178</v>
      </c>
      <c r="H34" s="102">
        <v>37.06</v>
      </c>
      <c r="I34" s="103">
        <v>16843</v>
      </c>
      <c r="J34" s="101">
        <v>9588</v>
      </c>
      <c r="K34" s="101">
        <v>9493</v>
      </c>
      <c r="L34" s="101">
        <v>95</v>
      </c>
      <c r="M34" s="101">
        <f t="shared" si="2"/>
        <v>3545</v>
      </c>
      <c r="N34" s="101">
        <v>3710</v>
      </c>
      <c r="O34" s="102">
        <v>38.17</v>
      </c>
      <c r="P34" s="103">
        <v>14421</v>
      </c>
      <c r="Q34" s="101">
        <v>8240</v>
      </c>
      <c r="R34" s="101">
        <f t="shared" si="3"/>
        <v>8145</v>
      </c>
      <c r="S34" s="101">
        <v>95</v>
      </c>
      <c r="T34" s="104">
        <v>2965</v>
      </c>
      <c r="U34" s="101">
        <f t="shared" si="4"/>
        <v>3216</v>
      </c>
      <c r="V34" s="105">
        <v>38.17</v>
      </c>
    </row>
    <row r="35" spans="1:22" s="97" customFormat="1" ht="12.75">
      <c r="A35" s="98" t="s">
        <v>82</v>
      </c>
      <c r="B35" s="99">
        <f t="shared" si="0"/>
        <v>19295</v>
      </c>
      <c r="C35" s="100">
        <v>11026</v>
      </c>
      <c r="D35" s="101">
        <f t="shared" si="1"/>
        <v>11026</v>
      </c>
      <c r="E35" s="101">
        <v>0</v>
      </c>
      <c r="F35" s="101">
        <v>4080</v>
      </c>
      <c r="G35" s="101">
        <v>4189</v>
      </c>
      <c r="H35" s="102">
        <v>45</v>
      </c>
      <c r="I35" s="103">
        <v>20105</v>
      </c>
      <c r="J35" s="101">
        <v>11677</v>
      </c>
      <c r="K35" s="101">
        <v>11672</v>
      </c>
      <c r="L35" s="101">
        <v>5</v>
      </c>
      <c r="M35" s="101">
        <f t="shared" si="2"/>
        <v>4256</v>
      </c>
      <c r="N35" s="101">
        <v>4172</v>
      </c>
      <c r="O35" s="102">
        <v>42.99</v>
      </c>
      <c r="P35" s="103">
        <v>19405</v>
      </c>
      <c r="Q35" s="101">
        <v>11160</v>
      </c>
      <c r="R35" s="101">
        <f t="shared" si="3"/>
        <v>11155</v>
      </c>
      <c r="S35" s="101">
        <v>5</v>
      </c>
      <c r="T35" s="104">
        <v>4018</v>
      </c>
      <c r="U35" s="101">
        <f t="shared" si="4"/>
        <v>4227</v>
      </c>
      <c r="V35" s="105">
        <v>42.99</v>
      </c>
    </row>
    <row r="36" spans="1:22" s="97" customFormat="1" ht="12.75">
      <c r="A36" s="98" t="s">
        <v>83</v>
      </c>
      <c r="B36" s="99">
        <f t="shared" si="0"/>
        <v>17842</v>
      </c>
      <c r="C36" s="100">
        <v>10184</v>
      </c>
      <c r="D36" s="101">
        <f t="shared" si="1"/>
        <v>9892</v>
      </c>
      <c r="E36" s="101">
        <v>292</v>
      </c>
      <c r="F36" s="101">
        <v>3762</v>
      </c>
      <c r="G36" s="101">
        <v>3896</v>
      </c>
      <c r="H36" s="102">
        <v>50.28</v>
      </c>
      <c r="I36" s="103">
        <v>22488</v>
      </c>
      <c r="J36" s="101">
        <v>13090</v>
      </c>
      <c r="K36" s="101">
        <v>12990</v>
      </c>
      <c r="L36" s="101">
        <v>100</v>
      </c>
      <c r="M36" s="101">
        <f t="shared" si="2"/>
        <v>4831</v>
      </c>
      <c r="N36" s="101">
        <v>4567</v>
      </c>
      <c r="O36" s="102">
        <v>42.99</v>
      </c>
      <c r="P36" s="103">
        <v>17818</v>
      </c>
      <c r="Q36" s="101">
        <v>10224</v>
      </c>
      <c r="R36" s="101">
        <f t="shared" si="3"/>
        <v>10124</v>
      </c>
      <c r="S36" s="101">
        <v>100</v>
      </c>
      <c r="T36" s="104">
        <v>3679</v>
      </c>
      <c r="U36" s="101">
        <f t="shared" si="4"/>
        <v>3915</v>
      </c>
      <c r="V36" s="105">
        <v>42.99</v>
      </c>
    </row>
    <row r="37" spans="1:22" s="97" customFormat="1" ht="12.75">
      <c r="A37" s="98" t="s">
        <v>84</v>
      </c>
      <c r="B37" s="99">
        <f t="shared" si="0"/>
        <v>40621</v>
      </c>
      <c r="C37" s="100">
        <v>25658</v>
      </c>
      <c r="D37" s="101">
        <f t="shared" si="1"/>
        <v>25369</v>
      </c>
      <c r="E37" s="101">
        <v>289</v>
      </c>
      <c r="F37" s="101">
        <v>9488</v>
      </c>
      <c r="G37" s="101">
        <v>5475</v>
      </c>
      <c r="H37" s="102">
        <v>98.78</v>
      </c>
      <c r="I37" s="103">
        <v>42499</v>
      </c>
      <c r="J37" s="101">
        <v>26202</v>
      </c>
      <c r="K37" s="101">
        <v>25888</v>
      </c>
      <c r="L37" s="101">
        <v>314</v>
      </c>
      <c r="M37" s="101">
        <f t="shared" si="2"/>
        <v>9689</v>
      </c>
      <c r="N37" s="101">
        <v>6608</v>
      </c>
      <c r="O37" s="102">
        <v>98.5</v>
      </c>
      <c r="P37" s="103">
        <v>45572</v>
      </c>
      <c r="Q37" s="101">
        <v>28916</v>
      </c>
      <c r="R37" s="101">
        <f t="shared" si="3"/>
        <v>28602</v>
      </c>
      <c r="S37" s="101">
        <v>314</v>
      </c>
      <c r="T37" s="104">
        <v>10404</v>
      </c>
      <c r="U37" s="101">
        <f t="shared" si="4"/>
        <v>6252</v>
      </c>
      <c r="V37" s="105">
        <v>98.5</v>
      </c>
    </row>
    <row r="38" spans="1:22" s="97" customFormat="1" ht="12.75">
      <c r="A38" s="98" t="s">
        <v>85</v>
      </c>
      <c r="B38" s="99">
        <f t="shared" si="0"/>
        <v>17755</v>
      </c>
      <c r="C38" s="100">
        <v>10205</v>
      </c>
      <c r="D38" s="101">
        <f t="shared" si="1"/>
        <v>10195</v>
      </c>
      <c r="E38" s="101">
        <v>10</v>
      </c>
      <c r="F38" s="101">
        <v>3776</v>
      </c>
      <c r="G38" s="101">
        <v>3774</v>
      </c>
      <c r="H38" s="102">
        <v>47</v>
      </c>
      <c r="I38" s="103">
        <v>21175</v>
      </c>
      <c r="J38" s="101">
        <v>12458</v>
      </c>
      <c r="K38" s="101">
        <v>12458</v>
      </c>
      <c r="L38" s="101">
        <v>0</v>
      </c>
      <c r="M38" s="101">
        <f t="shared" si="2"/>
        <v>4610</v>
      </c>
      <c r="N38" s="101">
        <v>4107</v>
      </c>
      <c r="O38" s="102">
        <v>46.9</v>
      </c>
      <c r="P38" s="103">
        <v>17748</v>
      </c>
      <c r="Q38" s="101">
        <v>10269</v>
      </c>
      <c r="R38" s="101">
        <f t="shared" si="3"/>
        <v>10269</v>
      </c>
      <c r="S38" s="101">
        <v>0</v>
      </c>
      <c r="T38" s="104">
        <v>3697</v>
      </c>
      <c r="U38" s="101">
        <f t="shared" si="4"/>
        <v>3782</v>
      </c>
      <c r="V38" s="105">
        <v>46.9</v>
      </c>
    </row>
    <row r="39" spans="1:22" s="97" customFormat="1" ht="12.75">
      <c r="A39" s="98" t="s">
        <v>86</v>
      </c>
      <c r="B39" s="99">
        <f t="shared" si="0"/>
        <v>37277</v>
      </c>
      <c r="C39" s="100">
        <v>23762</v>
      </c>
      <c r="D39" s="101">
        <f t="shared" si="1"/>
        <v>23422</v>
      </c>
      <c r="E39" s="101">
        <v>340</v>
      </c>
      <c r="F39" s="101">
        <v>8785</v>
      </c>
      <c r="G39" s="101">
        <v>4730</v>
      </c>
      <c r="H39" s="102">
        <v>116.53</v>
      </c>
      <c r="I39" s="103">
        <v>50566</v>
      </c>
      <c r="J39" s="101">
        <v>30958</v>
      </c>
      <c r="K39" s="101">
        <v>30662</v>
      </c>
      <c r="L39" s="101">
        <v>296</v>
      </c>
      <c r="M39" s="101">
        <f t="shared" si="2"/>
        <v>11450</v>
      </c>
      <c r="N39" s="101">
        <v>8158</v>
      </c>
      <c r="O39" s="102">
        <v>120</v>
      </c>
      <c r="P39" s="103">
        <v>46465</v>
      </c>
      <c r="Q39" s="101">
        <v>29428</v>
      </c>
      <c r="R39" s="101">
        <f t="shared" si="3"/>
        <v>29132</v>
      </c>
      <c r="S39" s="101">
        <v>296</v>
      </c>
      <c r="T39" s="104">
        <v>10588</v>
      </c>
      <c r="U39" s="101">
        <f t="shared" si="4"/>
        <v>6449</v>
      </c>
      <c r="V39" s="105">
        <v>120</v>
      </c>
    </row>
    <row r="40" spans="1:22" s="97" customFormat="1" ht="12.75">
      <c r="A40" s="98" t="s">
        <v>87</v>
      </c>
      <c r="B40" s="99">
        <f t="shared" si="0"/>
        <v>8836</v>
      </c>
      <c r="C40" s="100">
        <v>5038</v>
      </c>
      <c r="D40" s="101">
        <f t="shared" si="1"/>
        <v>5036</v>
      </c>
      <c r="E40" s="101">
        <v>2</v>
      </c>
      <c r="F40" s="101">
        <v>1864</v>
      </c>
      <c r="G40" s="101">
        <v>1934</v>
      </c>
      <c r="H40" s="102">
        <v>27.75</v>
      </c>
      <c r="I40" s="103">
        <v>17627</v>
      </c>
      <c r="J40" s="101">
        <v>10200</v>
      </c>
      <c r="K40" s="101">
        <v>10186</v>
      </c>
      <c r="L40" s="101">
        <v>14</v>
      </c>
      <c r="M40" s="101">
        <f t="shared" si="2"/>
        <v>3777</v>
      </c>
      <c r="N40" s="101">
        <v>3650</v>
      </c>
      <c r="O40" s="102">
        <v>40.79</v>
      </c>
      <c r="P40" s="103">
        <v>14731</v>
      </c>
      <c r="Q40" s="101">
        <v>8448</v>
      </c>
      <c r="R40" s="101">
        <f t="shared" si="3"/>
        <v>8434</v>
      </c>
      <c r="S40" s="101">
        <v>14</v>
      </c>
      <c r="T40" s="104">
        <f>(R40*0.36)+(S40*0.34)</f>
        <v>3041</v>
      </c>
      <c r="U40" s="101">
        <f t="shared" si="4"/>
        <v>3242</v>
      </c>
      <c r="V40" s="105">
        <v>40.79</v>
      </c>
    </row>
    <row r="41" spans="1:22" s="97" customFormat="1" ht="12.75">
      <c r="A41" s="98" t="s">
        <v>88</v>
      </c>
      <c r="B41" s="99">
        <f t="shared" si="0"/>
        <v>27930</v>
      </c>
      <c r="C41" s="100">
        <v>17905</v>
      </c>
      <c r="D41" s="101">
        <f t="shared" si="1"/>
        <v>17762</v>
      </c>
      <c r="E41" s="101">
        <v>143</v>
      </c>
      <c r="F41" s="101">
        <v>6622</v>
      </c>
      <c r="G41" s="101">
        <v>3403</v>
      </c>
      <c r="H41" s="102">
        <v>74.5</v>
      </c>
      <c r="I41" s="103">
        <v>34995</v>
      </c>
      <c r="J41" s="101">
        <v>20473</v>
      </c>
      <c r="K41" s="101">
        <v>20098</v>
      </c>
      <c r="L41" s="101">
        <v>375</v>
      </c>
      <c r="M41" s="101">
        <f t="shared" si="2"/>
        <v>7567</v>
      </c>
      <c r="N41" s="101">
        <v>6955</v>
      </c>
      <c r="O41" s="102">
        <v>76</v>
      </c>
      <c r="P41" s="103">
        <v>25964</v>
      </c>
      <c r="Q41" s="101">
        <v>16672</v>
      </c>
      <c r="R41" s="101">
        <f t="shared" si="3"/>
        <v>16472</v>
      </c>
      <c r="S41" s="101">
        <v>200</v>
      </c>
      <c r="T41" s="104">
        <v>5998</v>
      </c>
      <c r="U41" s="101">
        <f t="shared" si="4"/>
        <v>3294</v>
      </c>
      <c r="V41" s="105">
        <v>76</v>
      </c>
    </row>
    <row r="42" spans="1:22" s="97" customFormat="1" ht="12.75">
      <c r="A42" s="98" t="s">
        <v>89</v>
      </c>
      <c r="B42" s="99">
        <f t="shared" si="0"/>
        <v>14093</v>
      </c>
      <c r="C42" s="100">
        <v>8180</v>
      </c>
      <c r="D42" s="101">
        <f t="shared" si="1"/>
        <v>8176</v>
      </c>
      <c r="E42" s="101">
        <v>4</v>
      </c>
      <c r="F42" s="101">
        <v>3027</v>
      </c>
      <c r="G42" s="101">
        <v>2886</v>
      </c>
      <c r="H42" s="102">
        <v>29.21</v>
      </c>
      <c r="I42" s="103">
        <v>13775</v>
      </c>
      <c r="J42" s="101">
        <v>7807</v>
      </c>
      <c r="K42" s="101">
        <v>7803</v>
      </c>
      <c r="L42" s="101">
        <v>4</v>
      </c>
      <c r="M42" s="101">
        <f t="shared" si="2"/>
        <v>2888</v>
      </c>
      <c r="N42" s="101">
        <v>3080</v>
      </c>
      <c r="O42" s="102">
        <v>29.27</v>
      </c>
      <c r="P42" s="103">
        <v>17139</v>
      </c>
      <c r="Q42" s="101">
        <v>9981</v>
      </c>
      <c r="R42" s="101">
        <f t="shared" si="3"/>
        <v>9977</v>
      </c>
      <c r="S42" s="101">
        <v>4</v>
      </c>
      <c r="T42" s="104">
        <v>3593</v>
      </c>
      <c r="U42" s="101">
        <f t="shared" si="4"/>
        <v>3565</v>
      </c>
      <c r="V42" s="105">
        <v>29.27</v>
      </c>
    </row>
    <row r="43" spans="1:22" s="97" customFormat="1" ht="12.75">
      <c r="A43" s="98" t="s">
        <v>90</v>
      </c>
      <c r="B43" s="99">
        <f t="shared" si="0"/>
        <v>11931</v>
      </c>
      <c r="C43" s="100">
        <v>6829</v>
      </c>
      <c r="D43" s="101">
        <f t="shared" si="1"/>
        <v>6819</v>
      </c>
      <c r="E43" s="101">
        <v>10</v>
      </c>
      <c r="F43" s="101">
        <v>2527</v>
      </c>
      <c r="G43" s="101">
        <v>2575</v>
      </c>
      <c r="H43" s="102">
        <v>34.6</v>
      </c>
      <c r="I43" s="103">
        <v>13901</v>
      </c>
      <c r="J43" s="101">
        <v>8350</v>
      </c>
      <c r="K43" s="101">
        <v>8330</v>
      </c>
      <c r="L43" s="101">
        <v>20</v>
      </c>
      <c r="M43" s="101">
        <f t="shared" si="2"/>
        <v>3089</v>
      </c>
      <c r="N43" s="101">
        <v>2462</v>
      </c>
      <c r="O43" s="102">
        <v>33.81</v>
      </c>
      <c r="P43" s="103">
        <v>11956</v>
      </c>
      <c r="Q43" s="101">
        <v>6881</v>
      </c>
      <c r="R43" s="101">
        <f t="shared" si="3"/>
        <v>6861</v>
      </c>
      <c r="S43" s="101">
        <v>20</v>
      </c>
      <c r="T43" s="104">
        <v>2477</v>
      </c>
      <c r="U43" s="101">
        <f t="shared" si="4"/>
        <v>2598</v>
      </c>
      <c r="V43" s="105">
        <v>33.81</v>
      </c>
    </row>
    <row r="44" spans="1:22" s="97" customFormat="1" ht="12.75">
      <c r="A44" s="98" t="s">
        <v>91</v>
      </c>
      <c r="B44" s="99">
        <f t="shared" si="0"/>
        <v>18943</v>
      </c>
      <c r="C44" s="100">
        <v>10757</v>
      </c>
      <c r="D44" s="101">
        <f t="shared" si="1"/>
        <v>10557</v>
      </c>
      <c r="E44" s="101">
        <v>200</v>
      </c>
      <c r="F44" s="101">
        <v>3976</v>
      </c>
      <c r="G44" s="101">
        <v>4210</v>
      </c>
      <c r="H44" s="102">
        <v>51.5</v>
      </c>
      <c r="I44" s="103">
        <v>26089</v>
      </c>
      <c r="J44" s="101">
        <v>12950</v>
      </c>
      <c r="K44" s="101">
        <v>12780</v>
      </c>
      <c r="L44" s="101">
        <v>170</v>
      </c>
      <c r="M44" s="101">
        <f t="shared" si="2"/>
        <v>4682</v>
      </c>
      <c r="N44" s="101">
        <v>8457</v>
      </c>
      <c r="O44" s="102">
        <v>50.32</v>
      </c>
      <c r="P44" s="103">
        <v>19108</v>
      </c>
      <c r="Q44" s="101">
        <v>10919</v>
      </c>
      <c r="R44" s="101">
        <f t="shared" si="3"/>
        <v>10749</v>
      </c>
      <c r="S44" s="101">
        <v>170</v>
      </c>
      <c r="T44" s="104">
        <v>3927</v>
      </c>
      <c r="U44" s="101">
        <f t="shared" si="4"/>
        <v>4262</v>
      </c>
      <c r="V44" s="105">
        <v>50.32</v>
      </c>
    </row>
    <row r="45" spans="1:22" s="97" customFormat="1" ht="12.75">
      <c r="A45" s="98" t="s">
        <v>92</v>
      </c>
      <c r="B45" s="99">
        <f t="shared" si="0"/>
        <v>11758</v>
      </c>
      <c r="C45" s="100">
        <v>6732</v>
      </c>
      <c r="D45" s="101">
        <f t="shared" si="1"/>
        <v>6732</v>
      </c>
      <c r="E45" s="101">
        <v>0</v>
      </c>
      <c r="F45" s="101">
        <v>2491</v>
      </c>
      <c r="G45" s="101">
        <v>2535</v>
      </c>
      <c r="H45" s="102">
        <v>24.7</v>
      </c>
      <c r="I45" s="103">
        <v>10088</v>
      </c>
      <c r="J45" s="101">
        <v>5589</v>
      </c>
      <c r="K45" s="101">
        <v>5589</v>
      </c>
      <c r="L45" s="101">
        <v>0</v>
      </c>
      <c r="M45" s="101">
        <f t="shared" si="2"/>
        <v>2068</v>
      </c>
      <c r="N45" s="101">
        <v>2431</v>
      </c>
      <c r="O45" s="102">
        <v>23.65</v>
      </c>
      <c r="P45" s="103">
        <v>11688</v>
      </c>
      <c r="Q45" s="101">
        <v>6699</v>
      </c>
      <c r="R45" s="101">
        <f t="shared" si="3"/>
        <v>6699</v>
      </c>
      <c r="S45" s="101">
        <v>0</v>
      </c>
      <c r="T45" s="104">
        <v>2412</v>
      </c>
      <c r="U45" s="101">
        <f t="shared" si="4"/>
        <v>2577</v>
      </c>
      <c r="V45" s="105">
        <v>23.65</v>
      </c>
    </row>
    <row r="46" spans="1:22" s="97" customFormat="1" ht="12.75">
      <c r="A46" s="98" t="s">
        <v>93</v>
      </c>
      <c r="B46" s="99">
        <f t="shared" si="0"/>
        <v>28662</v>
      </c>
      <c r="C46" s="100">
        <v>16473</v>
      </c>
      <c r="D46" s="101">
        <f t="shared" si="1"/>
        <v>16223</v>
      </c>
      <c r="E46" s="101">
        <v>250</v>
      </c>
      <c r="F46" s="101">
        <v>6090</v>
      </c>
      <c r="G46" s="101">
        <v>6099</v>
      </c>
      <c r="H46" s="102">
        <v>97.5</v>
      </c>
      <c r="I46" s="103">
        <v>36720</v>
      </c>
      <c r="J46" s="101">
        <v>22408</v>
      </c>
      <c r="K46" s="101">
        <v>22158</v>
      </c>
      <c r="L46" s="101">
        <v>250</v>
      </c>
      <c r="M46" s="101">
        <f t="shared" si="2"/>
        <v>8162</v>
      </c>
      <c r="N46" s="101">
        <v>6150</v>
      </c>
      <c r="O46" s="102">
        <v>95.27</v>
      </c>
      <c r="P46" s="103">
        <v>29444</v>
      </c>
      <c r="Q46" s="101">
        <v>17028</v>
      </c>
      <c r="R46" s="101">
        <f t="shared" si="3"/>
        <v>16778</v>
      </c>
      <c r="S46" s="101">
        <v>250</v>
      </c>
      <c r="T46" s="104">
        <v>6125</v>
      </c>
      <c r="U46" s="101">
        <f t="shared" si="4"/>
        <v>6291</v>
      </c>
      <c r="V46" s="105">
        <v>95.27</v>
      </c>
    </row>
    <row r="47" spans="1:22" s="97" customFormat="1" ht="12.75">
      <c r="A47" s="98" t="s">
        <v>94</v>
      </c>
      <c r="B47" s="99">
        <f t="shared" si="0"/>
        <v>26208</v>
      </c>
      <c r="C47" s="100">
        <v>14921</v>
      </c>
      <c r="D47" s="101">
        <f t="shared" si="1"/>
        <v>14881</v>
      </c>
      <c r="E47" s="101">
        <v>40</v>
      </c>
      <c r="F47" s="101">
        <v>5520</v>
      </c>
      <c r="G47" s="101">
        <v>5767</v>
      </c>
      <c r="H47" s="102">
        <v>53.96</v>
      </c>
      <c r="I47" s="103">
        <v>24669</v>
      </c>
      <c r="J47" s="101">
        <v>14726</v>
      </c>
      <c r="K47" s="101">
        <v>14686</v>
      </c>
      <c r="L47" s="101">
        <v>40</v>
      </c>
      <c r="M47" s="101">
        <f t="shared" si="2"/>
        <v>5434</v>
      </c>
      <c r="N47" s="101">
        <v>4509</v>
      </c>
      <c r="O47" s="102">
        <v>54.35</v>
      </c>
      <c r="P47" s="103">
        <v>26911</v>
      </c>
      <c r="Q47" s="101">
        <v>15439</v>
      </c>
      <c r="R47" s="101">
        <f t="shared" si="3"/>
        <v>15399</v>
      </c>
      <c r="S47" s="101">
        <v>40</v>
      </c>
      <c r="T47" s="104">
        <v>5557</v>
      </c>
      <c r="U47" s="101">
        <f t="shared" si="4"/>
        <v>5915</v>
      </c>
      <c r="V47" s="105">
        <v>54.35</v>
      </c>
    </row>
    <row r="48" spans="1:22" s="97" customFormat="1" ht="12.75">
      <c r="A48" s="98" t="s">
        <v>95</v>
      </c>
      <c r="B48" s="99">
        <f t="shared" si="0"/>
        <v>12856</v>
      </c>
      <c r="C48" s="100">
        <v>7368</v>
      </c>
      <c r="D48" s="101">
        <f t="shared" si="1"/>
        <v>7288</v>
      </c>
      <c r="E48" s="101">
        <v>80</v>
      </c>
      <c r="F48" s="101">
        <v>2725</v>
      </c>
      <c r="G48" s="101">
        <v>2763</v>
      </c>
      <c r="H48" s="102">
        <v>36.57</v>
      </c>
      <c r="I48" s="103">
        <v>15708</v>
      </c>
      <c r="J48" s="101">
        <v>8720</v>
      </c>
      <c r="K48" s="101">
        <v>8640</v>
      </c>
      <c r="L48" s="101">
        <v>80</v>
      </c>
      <c r="M48" s="101">
        <f t="shared" si="2"/>
        <v>3225</v>
      </c>
      <c r="N48" s="101">
        <v>3763</v>
      </c>
      <c r="O48" s="102">
        <v>35.73</v>
      </c>
      <c r="P48" s="103">
        <v>11930</v>
      </c>
      <c r="Q48" s="101">
        <v>6878</v>
      </c>
      <c r="R48" s="101">
        <f t="shared" si="3"/>
        <v>6798</v>
      </c>
      <c r="S48" s="101">
        <v>80</v>
      </c>
      <c r="T48" s="104">
        <v>2474</v>
      </c>
      <c r="U48" s="101">
        <f t="shared" si="4"/>
        <v>2578</v>
      </c>
      <c r="V48" s="105">
        <v>35.73</v>
      </c>
    </row>
    <row r="49" spans="1:22" s="97" customFormat="1" ht="12.75">
      <c r="A49" s="98" t="s">
        <v>96</v>
      </c>
      <c r="B49" s="99">
        <f t="shared" si="0"/>
        <v>20864</v>
      </c>
      <c r="C49" s="100">
        <v>11950</v>
      </c>
      <c r="D49" s="101">
        <f t="shared" si="1"/>
        <v>11700</v>
      </c>
      <c r="E49" s="101">
        <v>250</v>
      </c>
      <c r="F49" s="101">
        <v>4417</v>
      </c>
      <c r="G49" s="101">
        <v>4497</v>
      </c>
      <c r="H49" s="102">
        <v>52.76</v>
      </c>
      <c r="I49" s="103">
        <v>24303</v>
      </c>
      <c r="J49" s="101">
        <v>13231</v>
      </c>
      <c r="K49" s="101">
        <v>12981</v>
      </c>
      <c r="L49" s="101">
        <v>250</v>
      </c>
      <c r="M49" s="101">
        <f t="shared" si="2"/>
        <v>4891</v>
      </c>
      <c r="N49" s="101">
        <v>6181</v>
      </c>
      <c r="O49" s="102">
        <v>51.55</v>
      </c>
      <c r="P49" s="103">
        <v>20080</v>
      </c>
      <c r="Q49" s="101">
        <v>11531</v>
      </c>
      <c r="R49" s="101">
        <f t="shared" si="3"/>
        <v>11281</v>
      </c>
      <c r="S49" s="101">
        <v>250</v>
      </c>
      <c r="T49" s="104">
        <v>4146</v>
      </c>
      <c r="U49" s="101">
        <f t="shared" si="4"/>
        <v>4403</v>
      </c>
      <c r="V49" s="105">
        <v>51.55</v>
      </c>
    </row>
    <row r="50" spans="1:22" s="97" customFormat="1" ht="12.75">
      <c r="A50" s="98" t="s">
        <v>97</v>
      </c>
      <c r="B50" s="99">
        <f t="shared" si="0"/>
        <v>18879</v>
      </c>
      <c r="C50" s="100">
        <v>10771</v>
      </c>
      <c r="D50" s="101">
        <f t="shared" si="1"/>
        <v>10659</v>
      </c>
      <c r="E50" s="101">
        <v>112</v>
      </c>
      <c r="F50" s="101">
        <v>3983</v>
      </c>
      <c r="G50" s="101">
        <v>4125</v>
      </c>
      <c r="H50" s="102">
        <v>41</v>
      </c>
      <c r="I50" s="103">
        <v>16753</v>
      </c>
      <c r="J50" s="101">
        <v>9613</v>
      </c>
      <c r="K50" s="101">
        <v>9501</v>
      </c>
      <c r="L50" s="101">
        <v>112</v>
      </c>
      <c r="M50" s="101">
        <f t="shared" si="2"/>
        <v>3512</v>
      </c>
      <c r="N50" s="101">
        <v>3628</v>
      </c>
      <c r="O50" s="102">
        <v>40.06</v>
      </c>
      <c r="P50" s="103">
        <v>18311</v>
      </c>
      <c r="Q50" s="101">
        <v>10512</v>
      </c>
      <c r="R50" s="101">
        <f t="shared" si="3"/>
        <v>10400</v>
      </c>
      <c r="S50" s="101">
        <v>112</v>
      </c>
      <c r="T50" s="104">
        <v>3782</v>
      </c>
      <c r="U50" s="101">
        <f t="shared" si="4"/>
        <v>4017</v>
      </c>
      <c r="V50" s="105">
        <v>40.06</v>
      </c>
    </row>
    <row r="51" spans="1:22" s="97" customFormat="1" ht="12.75">
      <c r="A51" s="98" t="s">
        <v>98</v>
      </c>
      <c r="B51" s="99">
        <f t="shared" si="0"/>
        <v>28723</v>
      </c>
      <c r="C51" s="100">
        <v>16361</v>
      </c>
      <c r="D51" s="101">
        <f t="shared" si="1"/>
        <v>16121</v>
      </c>
      <c r="E51" s="101">
        <v>240</v>
      </c>
      <c r="F51" s="101">
        <v>6049</v>
      </c>
      <c r="G51" s="101">
        <v>6313</v>
      </c>
      <c r="H51" s="102">
        <v>67.5</v>
      </c>
      <c r="I51" s="103">
        <v>30421</v>
      </c>
      <c r="J51" s="101">
        <v>17391</v>
      </c>
      <c r="K51" s="101">
        <v>17151</v>
      </c>
      <c r="L51" s="101">
        <v>240</v>
      </c>
      <c r="M51" s="101">
        <f t="shared" si="2"/>
        <v>6144</v>
      </c>
      <c r="N51" s="101">
        <v>6886</v>
      </c>
      <c r="O51" s="102">
        <v>67.5</v>
      </c>
      <c r="P51" s="103">
        <v>31032</v>
      </c>
      <c r="Q51" s="101">
        <v>17762</v>
      </c>
      <c r="R51" s="101">
        <f t="shared" si="3"/>
        <v>17522</v>
      </c>
      <c r="S51" s="101">
        <v>240</v>
      </c>
      <c r="T51" s="104">
        <v>6390</v>
      </c>
      <c r="U51" s="101">
        <f t="shared" si="4"/>
        <v>6880</v>
      </c>
      <c r="V51" s="105">
        <v>67.5</v>
      </c>
    </row>
    <row r="52" spans="1:22" s="97" customFormat="1" ht="12.75">
      <c r="A52" s="98" t="s">
        <v>99</v>
      </c>
      <c r="B52" s="99">
        <f t="shared" si="0"/>
        <v>3164</v>
      </c>
      <c r="C52" s="100">
        <v>2093</v>
      </c>
      <c r="D52" s="101">
        <f t="shared" si="1"/>
        <v>1993</v>
      </c>
      <c r="E52" s="101">
        <v>100</v>
      </c>
      <c r="F52" s="101">
        <v>772</v>
      </c>
      <c r="G52" s="101">
        <v>299</v>
      </c>
      <c r="H52" s="102">
        <v>9.58</v>
      </c>
      <c r="I52" s="103">
        <v>5495</v>
      </c>
      <c r="J52" s="101">
        <v>3294</v>
      </c>
      <c r="K52" s="101">
        <v>3144</v>
      </c>
      <c r="L52" s="101">
        <v>150</v>
      </c>
      <c r="M52" s="101">
        <f t="shared" si="2"/>
        <v>1220</v>
      </c>
      <c r="N52" s="101">
        <v>981</v>
      </c>
      <c r="O52" s="102">
        <v>10.75</v>
      </c>
      <c r="P52" s="103">
        <v>4273</v>
      </c>
      <c r="Q52" s="106">
        <v>2869</v>
      </c>
      <c r="R52" s="101">
        <f t="shared" si="3"/>
        <v>2719</v>
      </c>
      <c r="S52" s="101">
        <v>150</v>
      </c>
      <c r="T52" s="104">
        <v>1030</v>
      </c>
      <c r="U52" s="101">
        <f t="shared" si="4"/>
        <v>374</v>
      </c>
      <c r="V52" s="105">
        <v>10.75</v>
      </c>
    </row>
    <row r="53" spans="1:22" s="97" customFormat="1" ht="12.75">
      <c r="A53" s="107" t="s">
        <v>100</v>
      </c>
      <c r="B53" s="99">
        <f t="shared" si="0"/>
        <v>26196</v>
      </c>
      <c r="C53" s="100">
        <v>15293</v>
      </c>
      <c r="D53" s="101">
        <f t="shared" si="1"/>
        <v>14943</v>
      </c>
      <c r="E53" s="101">
        <v>350</v>
      </c>
      <c r="F53" s="101">
        <v>5651</v>
      </c>
      <c r="G53" s="101">
        <v>5252</v>
      </c>
      <c r="H53" s="102">
        <v>74.7</v>
      </c>
      <c r="I53" s="103">
        <v>31878</v>
      </c>
      <c r="J53" s="101">
        <v>19348</v>
      </c>
      <c r="K53" s="101">
        <v>19132</v>
      </c>
      <c r="L53" s="101">
        <v>216</v>
      </c>
      <c r="M53" s="101">
        <f t="shared" si="2"/>
        <v>7155</v>
      </c>
      <c r="N53" s="101">
        <v>5375</v>
      </c>
      <c r="O53" s="102">
        <v>72.99</v>
      </c>
      <c r="P53" s="103">
        <v>25592</v>
      </c>
      <c r="Q53" s="101">
        <v>14955</v>
      </c>
      <c r="R53" s="101">
        <f t="shared" si="3"/>
        <v>14739</v>
      </c>
      <c r="S53" s="101">
        <v>216</v>
      </c>
      <c r="T53" s="104">
        <v>5380</v>
      </c>
      <c r="U53" s="101">
        <f t="shared" si="4"/>
        <v>5257</v>
      </c>
      <c r="V53" s="105">
        <v>72.99</v>
      </c>
    </row>
    <row r="54" spans="1:22" s="97" customFormat="1" ht="12.75">
      <c r="A54" s="108" t="s">
        <v>101</v>
      </c>
      <c r="B54" s="99">
        <f t="shared" si="0"/>
        <v>52467</v>
      </c>
      <c r="C54" s="100">
        <v>34123</v>
      </c>
      <c r="D54" s="101">
        <f t="shared" si="1"/>
        <v>33875</v>
      </c>
      <c r="E54" s="101">
        <v>248</v>
      </c>
      <c r="F54" s="101">
        <v>12621</v>
      </c>
      <c r="G54" s="101">
        <v>5723</v>
      </c>
      <c r="H54" s="102">
        <v>162.06</v>
      </c>
      <c r="I54" s="103">
        <v>66370</v>
      </c>
      <c r="J54" s="101">
        <v>41707</v>
      </c>
      <c r="K54" s="101">
        <v>41459</v>
      </c>
      <c r="L54" s="101">
        <v>248</v>
      </c>
      <c r="M54" s="101">
        <f t="shared" si="2"/>
        <v>15426</v>
      </c>
      <c r="N54" s="101">
        <v>9237</v>
      </c>
      <c r="O54" s="102">
        <v>158.35</v>
      </c>
      <c r="P54" s="103">
        <v>46071</v>
      </c>
      <c r="Q54" s="101">
        <v>30295</v>
      </c>
      <c r="R54" s="101">
        <f t="shared" si="3"/>
        <v>30047</v>
      </c>
      <c r="S54" s="101">
        <v>248</v>
      </c>
      <c r="T54" s="104">
        <v>10901</v>
      </c>
      <c r="U54" s="101">
        <f t="shared" si="4"/>
        <v>4875</v>
      </c>
      <c r="V54" s="105">
        <v>158.35</v>
      </c>
    </row>
    <row r="55" spans="1:22" s="97" customFormat="1" ht="12.75">
      <c r="A55" s="98" t="s">
        <v>102</v>
      </c>
      <c r="B55" s="99">
        <f t="shared" si="0"/>
        <v>14594</v>
      </c>
      <c r="C55" s="100">
        <v>9617</v>
      </c>
      <c r="D55" s="101">
        <f t="shared" si="1"/>
        <v>9451</v>
      </c>
      <c r="E55" s="101">
        <v>166</v>
      </c>
      <c r="F55" s="101">
        <v>3555</v>
      </c>
      <c r="G55" s="101">
        <v>1422</v>
      </c>
      <c r="H55" s="102">
        <v>61.76</v>
      </c>
      <c r="I55" s="103">
        <v>30051</v>
      </c>
      <c r="J55" s="101">
        <v>17003</v>
      </c>
      <c r="K55" s="101">
        <v>16805</v>
      </c>
      <c r="L55" s="101">
        <v>198</v>
      </c>
      <c r="M55" s="101">
        <f t="shared" si="2"/>
        <v>6287</v>
      </c>
      <c r="N55" s="101">
        <v>6761</v>
      </c>
      <c r="O55" s="102">
        <v>60.67</v>
      </c>
      <c r="P55" s="103">
        <v>26158</v>
      </c>
      <c r="Q55" s="106">
        <v>17547</v>
      </c>
      <c r="R55" s="101">
        <f t="shared" si="3"/>
        <v>17349</v>
      </c>
      <c r="S55" s="101">
        <v>198</v>
      </c>
      <c r="T55" s="104">
        <f>(R55*0.36)+(S55*0.34)</f>
        <v>6312.959999999999</v>
      </c>
      <c r="U55" s="101">
        <f t="shared" si="4"/>
        <v>2298.040000000001</v>
      </c>
      <c r="V55" s="105">
        <v>60.67</v>
      </c>
    </row>
    <row r="56" spans="1:22" s="97" customFormat="1" ht="12.75">
      <c r="A56" s="109" t="s">
        <v>103</v>
      </c>
      <c r="B56" s="99">
        <f t="shared" si="0"/>
        <v>21453</v>
      </c>
      <c r="C56" s="100">
        <v>13798</v>
      </c>
      <c r="D56" s="101">
        <f t="shared" si="1"/>
        <v>13793</v>
      </c>
      <c r="E56" s="101">
        <v>5</v>
      </c>
      <c r="F56" s="101">
        <v>5105</v>
      </c>
      <c r="G56" s="101">
        <v>2550</v>
      </c>
      <c r="H56" s="102">
        <v>40</v>
      </c>
      <c r="I56" s="103">
        <v>18553</v>
      </c>
      <c r="J56" s="101">
        <v>11730</v>
      </c>
      <c r="K56" s="101">
        <v>11725</v>
      </c>
      <c r="L56" s="101">
        <v>5</v>
      </c>
      <c r="M56" s="101">
        <f t="shared" si="2"/>
        <v>4334</v>
      </c>
      <c r="N56" s="101">
        <v>2489</v>
      </c>
      <c r="O56" s="102">
        <v>41.8</v>
      </c>
      <c r="P56" s="103">
        <v>13605</v>
      </c>
      <c r="Q56" s="101">
        <v>8438</v>
      </c>
      <c r="R56" s="101">
        <f t="shared" si="3"/>
        <v>8433</v>
      </c>
      <c r="S56" s="101">
        <v>5</v>
      </c>
      <c r="T56" s="104">
        <v>3038</v>
      </c>
      <c r="U56" s="101">
        <f t="shared" si="4"/>
        <v>2129</v>
      </c>
      <c r="V56" s="105">
        <v>41.8</v>
      </c>
    </row>
    <row r="57" spans="1:22" s="97" customFormat="1" ht="12.75">
      <c r="A57" s="98" t="s">
        <v>104</v>
      </c>
      <c r="B57" s="99">
        <f t="shared" si="0"/>
        <v>30530</v>
      </c>
      <c r="C57" s="100">
        <v>19405</v>
      </c>
      <c r="D57" s="101">
        <f t="shared" si="1"/>
        <v>19328</v>
      </c>
      <c r="E57" s="101">
        <v>77</v>
      </c>
      <c r="F57" s="101">
        <v>7178</v>
      </c>
      <c r="G57" s="101">
        <v>3947</v>
      </c>
      <c r="H57" s="102">
        <v>71</v>
      </c>
      <c r="I57" s="103">
        <v>32173</v>
      </c>
      <c r="J57" s="101">
        <v>19499</v>
      </c>
      <c r="K57" s="101">
        <v>19409</v>
      </c>
      <c r="L57" s="101">
        <v>90</v>
      </c>
      <c r="M57" s="101">
        <f t="shared" si="2"/>
        <v>7213</v>
      </c>
      <c r="N57" s="101">
        <v>5461</v>
      </c>
      <c r="O57" s="102">
        <v>71</v>
      </c>
      <c r="P57" s="103">
        <v>30816</v>
      </c>
      <c r="Q57" s="101">
        <v>19667</v>
      </c>
      <c r="R57" s="101">
        <f t="shared" si="3"/>
        <v>19577</v>
      </c>
      <c r="S57" s="101">
        <v>90</v>
      </c>
      <c r="T57" s="104">
        <v>7078</v>
      </c>
      <c r="U57" s="101">
        <f t="shared" si="4"/>
        <v>4071</v>
      </c>
      <c r="V57" s="105">
        <v>71</v>
      </c>
    </row>
    <row r="58" spans="1:22" s="97" customFormat="1" ht="12.75">
      <c r="A58" s="98" t="s">
        <v>105</v>
      </c>
      <c r="B58" s="99">
        <f t="shared" si="0"/>
        <v>19568</v>
      </c>
      <c r="C58" s="100">
        <v>11137</v>
      </c>
      <c r="D58" s="101">
        <f t="shared" si="1"/>
        <v>11087</v>
      </c>
      <c r="E58" s="101">
        <v>50</v>
      </c>
      <c r="F58" s="101">
        <v>4120</v>
      </c>
      <c r="G58" s="101">
        <v>4311</v>
      </c>
      <c r="H58" s="102">
        <v>39.5</v>
      </c>
      <c r="I58" s="103">
        <v>21246</v>
      </c>
      <c r="J58" s="101">
        <v>12340</v>
      </c>
      <c r="K58" s="101">
        <v>12283</v>
      </c>
      <c r="L58" s="101">
        <v>57</v>
      </c>
      <c r="M58" s="101">
        <f t="shared" si="2"/>
        <v>4555</v>
      </c>
      <c r="N58" s="101">
        <v>4351</v>
      </c>
      <c r="O58" s="102">
        <v>48.52</v>
      </c>
      <c r="P58" s="103">
        <v>20020</v>
      </c>
      <c r="Q58" s="101">
        <v>11470</v>
      </c>
      <c r="R58" s="101">
        <f t="shared" si="3"/>
        <v>11413</v>
      </c>
      <c r="S58" s="101">
        <v>57</v>
      </c>
      <c r="T58" s="104">
        <v>4128</v>
      </c>
      <c r="U58" s="101">
        <f t="shared" si="4"/>
        <v>4422</v>
      </c>
      <c r="V58" s="105">
        <v>48.52</v>
      </c>
    </row>
    <row r="59" spans="1:22" s="97" customFormat="1" ht="12.75">
      <c r="A59" s="98" t="s">
        <v>106</v>
      </c>
      <c r="B59" s="99">
        <f t="shared" si="0"/>
        <v>24294</v>
      </c>
      <c r="C59" s="100">
        <v>14405</v>
      </c>
      <c r="D59" s="101">
        <f t="shared" si="1"/>
        <v>14361</v>
      </c>
      <c r="E59" s="101">
        <v>44</v>
      </c>
      <c r="F59" s="101">
        <v>5329</v>
      </c>
      <c r="G59" s="101">
        <v>4560</v>
      </c>
      <c r="H59" s="102">
        <v>42.5</v>
      </c>
      <c r="I59" s="103">
        <v>22669</v>
      </c>
      <c r="J59" s="101">
        <v>11400</v>
      </c>
      <c r="K59" s="101">
        <v>11300</v>
      </c>
      <c r="L59" s="101">
        <v>100</v>
      </c>
      <c r="M59" s="101">
        <f t="shared" si="2"/>
        <v>4216</v>
      </c>
      <c r="N59" s="101">
        <v>7053</v>
      </c>
      <c r="O59" s="102">
        <v>42.99</v>
      </c>
      <c r="P59" s="103">
        <v>25493</v>
      </c>
      <c r="Q59" s="101">
        <v>15209</v>
      </c>
      <c r="R59" s="101">
        <f t="shared" si="3"/>
        <v>15159</v>
      </c>
      <c r="S59" s="101">
        <v>50</v>
      </c>
      <c r="T59" s="104">
        <v>5474</v>
      </c>
      <c r="U59" s="101">
        <f t="shared" si="4"/>
        <v>4810</v>
      </c>
      <c r="V59" s="105">
        <v>42.99</v>
      </c>
    </row>
    <row r="60" spans="1:22" s="97" customFormat="1" ht="12.75">
      <c r="A60" s="107" t="s">
        <v>107</v>
      </c>
      <c r="B60" s="99">
        <f t="shared" si="0"/>
        <v>19599</v>
      </c>
      <c r="C60" s="100">
        <v>11206</v>
      </c>
      <c r="D60" s="101">
        <f t="shared" si="1"/>
        <v>11096</v>
      </c>
      <c r="E60" s="101">
        <v>110</v>
      </c>
      <c r="F60" s="101">
        <v>4144</v>
      </c>
      <c r="G60" s="101">
        <v>4249</v>
      </c>
      <c r="H60" s="102">
        <v>52</v>
      </c>
      <c r="I60" s="103">
        <v>20598</v>
      </c>
      <c r="J60" s="101">
        <v>11870</v>
      </c>
      <c r="K60" s="101">
        <v>11760</v>
      </c>
      <c r="L60" s="101">
        <v>110</v>
      </c>
      <c r="M60" s="101">
        <f t="shared" si="2"/>
        <v>4392</v>
      </c>
      <c r="N60" s="101">
        <v>4336</v>
      </c>
      <c r="O60" s="102">
        <v>52.28</v>
      </c>
      <c r="P60" s="103">
        <v>19066</v>
      </c>
      <c r="Q60" s="101">
        <v>10910</v>
      </c>
      <c r="R60" s="101">
        <f t="shared" si="3"/>
        <v>10800</v>
      </c>
      <c r="S60" s="101">
        <v>110</v>
      </c>
      <c r="T60" s="104">
        <v>3925</v>
      </c>
      <c r="U60" s="101">
        <f t="shared" si="4"/>
        <v>4231</v>
      </c>
      <c r="V60" s="105">
        <v>52.28</v>
      </c>
    </row>
    <row r="61" spans="1:22" s="97" customFormat="1" ht="12.75">
      <c r="A61" s="98" t="s">
        <v>108</v>
      </c>
      <c r="B61" s="99">
        <f t="shared" si="0"/>
        <v>11436</v>
      </c>
      <c r="C61" s="100">
        <v>6495</v>
      </c>
      <c r="D61" s="101">
        <f t="shared" si="1"/>
        <v>6305</v>
      </c>
      <c r="E61" s="101">
        <v>190</v>
      </c>
      <c r="F61" s="101">
        <v>2399</v>
      </c>
      <c r="G61" s="101">
        <v>2542</v>
      </c>
      <c r="H61" s="102">
        <v>40</v>
      </c>
      <c r="I61" s="103">
        <v>16738</v>
      </c>
      <c r="J61" s="101">
        <v>9456</v>
      </c>
      <c r="K61" s="101">
        <v>9276</v>
      </c>
      <c r="L61" s="101">
        <v>180</v>
      </c>
      <c r="M61" s="101">
        <f t="shared" si="2"/>
        <v>3446</v>
      </c>
      <c r="N61" s="101">
        <v>3836</v>
      </c>
      <c r="O61" s="102">
        <v>40.06</v>
      </c>
      <c r="P61" s="103">
        <v>12074</v>
      </c>
      <c r="Q61" s="101">
        <v>6911</v>
      </c>
      <c r="R61" s="101">
        <f t="shared" si="3"/>
        <v>6731</v>
      </c>
      <c r="S61" s="101">
        <v>180</v>
      </c>
      <c r="T61" s="104">
        <v>2484</v>
      </c>
      <c r="U61" s="101">
        <f t="shared" si="4"/>
        <v>2679</v>
      </c>
      <c r="V61" s="105">
        <v>40.06</v>
      </c>
    </row>
    <row r="62" spans="1:22" s="97" customFormat="1" ht="12.75">
      <c r="A62" s="107" t="s">
        <v>109</v>
      </c>
      <c r="B62" s="99">
        <f aca="true" t="shared" si="5" ref="B62:B78">C62+F62+G62</f>
        <v>25240</v>
      </c>
      <c r="C62" s="100">
        <v>16347</v>
      </c>
      <c r="D62" s="101">
        <f aca="true" t="shared" si="6" ref="D62:D78">C62-E62</f>
        <v>16052</v>
      </c>
      <c r="E62" s="101">
        <v>295</v>
      </c>
      <c r="F62" s="101">
        <v>6042</v>
      </c>
      <c r="G62" s="101">
        <v>2851</v>
      </c>
      <c r="H62" s="102">
        <v>59.76</v>
      </c>
      <c r="I62" s="103">
        <v>27139</v>
      </c>
      <c r="J62" s="101">
        <v>16860</v>
      </c>
      <c r="K62" s="101">
        <v>16565</v>
      </c>
      <c r="L62" s="101">
        <v>295</v>
      </c>
      <c r="M62" s="101">
        <f aca="true" t="shared" si="7" ref="M62:M78">I62-J62-N62</f>
        <v>6233</v>
      </c>
      <c r="N62" s="101">
        <v>4046</v>
      </c>
      <c r="O62" s="102">
        <v>59.37</v>
      </c>
      <c r="P62" s="103">
        <v>25680</v>
      </c>
      <c r="Q62" s="101">
        <v>16701</v>
      </c>
      <c r="R62" s="101">
        <f aca="true" t="shared" si="8" ref="R62:R78">Q62-S62</f>
        <v>16406</v>
      </c>
      <c r="S62" s="101">
        <v>295</v>
      </c>
      <c r="T62" s="104">
        <v>6007</v>
      </c>
      <c r="U62" s="101">
        <f aca="true" t="shared" si="9" ref="U62:U78">P62-Q62-T62</f>
        <v>2972</v>
      </c>
      <c r="V62" s="105">
        <v>59.37</v>
      </c>
    </row>
    <row r="63" spans="1:22" s="97" customFormat="1" ht="12.75">
      <c r="A63" s="115" t="s">
        <v>110</v>
      </c>
      <c r="B63" s="99">
        <f t="shared" si="5"/>
        <v>18648</v>
      </c>
      <c r="C63" s="100">
        <v>12000</v>
      </c>
      <c r="D63" s="101">
        <f t="shared" si="6"/>
        <v>11978</v>
      </c>
      <c r="E63" s="101">
        <v>22</v>
      </c>
      <c r="F63" s="101">
        <v>4440</v>
      </c>
      <c r="G63" s="101">
        <v>2208</v>
      </c>
      <c r="H63" s="102">
        <v>67.9</v>
      </c>
      <c r="I63" s="103">
        <v>26485</v>
      </c>
      <c r="J63" s="101">
        <v>16441</v>
      </c>
      <c r="K63" s="101">
        <v>16419</v>
      </c>
      <c r="L63" s="101">
        <v>22</v>
      </c>
      <c r="M63" s="101">
        <f t="shared" si="7"/>
        <v>6083</v>
      </c>
      <c r="N63" s="101">
        <v>3961</v>
      </c>
      <c r="O63" s="102">
        <v>66.35</v>
      </c>
      <c r="P63" s="103">
        <v>16456</v>
      </c>
      <c r="Q63" s="106">
        <v>10607</v>
      </c>
      <c r="R63" s="101">
        <f t="shared" si="8"/>
        <v>10585</v>
      </c>
      <c r="S63" s="101">
        <v>22</v>
      </c>
      <c r="T63" s="104">
        <v>3818</v>
      </c>
      <c r="U63" s="101">
        <f t="shared" si="9"/>
        <v>2031</v>
      </c>
      <c r="V63" s="105">
        <v>66.35</v>
      </c>
    </row>
    <row r="64" spans="1:22" s="97" customFormat="1" ht="12.75">
      <c r="A64" s="115" t="s">
        <v>111</v>
      </c>
      <c r="B64" s="99">
        <f t="shared" si="5"/>
        <v>18687</v>
      </c>
      <c r="C64" s="100">
        <v>10615</v>
      </c>
      <c r="D64" s="101">
        <f t="shared" si="6"/>
        <v>10385</v>
      </c>
      <c r="E64" s="101">
        <v>230</v>
      </c>
      <c r="F64" s="101">
        <v>3923</v>
      </c>
      <c r="G64" s="101">
        <v>4149</v>
      </c>
      <c r="H64" s="102">
        <v>53.16</v>
      </c>
      <c r="I64" s="103">
        <v>20439</v>
      </c>
      <c r="J64" s="101">
        <v>11725</v>
      </c>
      <c r="K64" s="101">
        <v>11495</v>
      </c>
      <c r="L64" s="101">
        <v>230</v>
      </c>
      <c r="M64" s="101">
        <f t="shared" si="7"/>
        <v>4334</v>
      </c>
      <c r="N64" s="101">
        <v>4380</v>
      </c>
      <c r="O64" s="102">
        <v>50.94</v>
      </c>
      <c r="P64" s="103">
        <v>19397</v>
      </c>
      <c r="Q64" s="101">
        <v>11114</v>
      </c>
      <c r="R64" s="101">
        <f t="shared" si="8"/>
        <v>10884</v>
      </c>
      <c r="S64" s="101">
        <v>230</v>
      </c>
      <c r="T64" s="104">
        <v>3996</v>
      </c>
      <c r="U64" s="101">
        <f t="shared" si="9"/>
        <v>4287</v>
      </c>
      <c r="V64" s="105">
        <v>50.94</v>
      </c>
    </row>
    <row r="65" spans="1:22" s="97" customFormat="1" ht="12.75">
      <c r="A65" s="115" t="s">
        <v>112</v>
      </c>
      <c r="B65" s="99">
        <f t="shared" si="5"/>
        <v>12009</v>
      </c>
      <c r="C65" s="100">
        <v>6864</v>
      </c>
      <c r="D65" s="101">
        <f t="shared" si="6"/>
        <v>6784</v>
      </c>
      <c r="E65" s="101">
        <v>80</v>
      </c>
      <c r="F65" s="101">
        <v>2538</v>
      </c>
      <c r="G65" s="101">
        <v>2607</v>
      </c>
      <c r="H65" s="102">
        <v>37.5</v>
      </c>
      <c r="I65" s="103">
        <v>15479</v>
      </c>
      <c r="J65" s="101">
        <v>9633</v>
      </c>
      <c r="K65" s="101">
        <v>9553</v>
      </c>
      <c r="L65" s="101">
        <v>80</v>
      </c>
      <c r="M65" s="101">
        <f t="shared" si="7"/>
        <v>3565</v>
      </c>
      <c r="N65" s="101">
        <v>2281</v>
      </c>
      <c r="O65" s="102">
        <v>36.64</v>
      </c>
      <c r="P65" s="103">
        <v>12505</v>
      </c>
      <c r="Q65" s="101">
        <v>7233</v>
      </c>
      <c r="R65" s="101">
        <f t="shared" si="8"/>
        <v>7153</v>
      </c>
      <c r="S65" s="101">
        <v>80</v>
      </c>
      <c r="T65" s="104">
        <v>2602</v>
      </c>
      <c r="U65" s="101">
        <f t="shared" si="9"/>
        <v>2670</v>
      </c>
      <c r="V65" s="105">
        <v>36.64</v>
      </c>
    </row>
    <row r="66" spans="1:22" s="97" customFormat="1" ht="12.75">
      <c r="A66" s="115" t="s">
        <v>113</v>
      </c>
      <c r="B66" s="99">
        <f t="shared" si="5"/>
        <v>11723</v>
      </c>
      <c r="C66" s="100">
        <v>6682</v>
      </c>
      <c r="D66" s="101">
        <f t="shared" si="6"/>
        <v>6672</v>
      </c>
      <c r="E66" s="101">
        <v>10</v>
      </c>
      <c r="F66" s="101">
        <v>2472</v>
      </c>
      <c r="G66" s="101">
        <v>2569</v>
      </c>
      <c r="H66" s="102">
        <v>31.76</v>
      </c>
      <c r="I66" s="103">
        <v>25632</v>
      </c>
      <c r="J66" s="101">
        <v>14563</v>
      </c>
      <c r="K66" s="101">
        <v>14553</v>
      </c>
      <c r="L66" s="101">
        <v>10</v>
      </c>
      <c r="M66" s="101">
        <f t="shared" si="7"/>
        <v>5388</v>
      </c>
      <c r="N66" s="101">
        <v>5681</v>
      </c>
      <c r="O66" s="102">
        <v>45.92</v>
      </c>
      <c r="P66" s="103">
        <v>18359</v>
      </c>
      <c r="Q66" s="101">
        <v>10548</v>
      </c>
      <c r="R66" s="101">
        <f t="shared" si="8"/>
        <v>10538</v>
      </c>
      <c r="S66" s="101">
        <v>10</v>
      </c>
      <c r="T66" s="104">
        <v>3797</v>
      </c>
      <c r="U66" s="101">
        <f t="shared" si="9"/>
        <v>4014</v>
      </c>
      <c r="V66" s="105">
        <v>45.92</v>
      </c>
    </row>
    <row r="67" spans="1:22" s="97" customFormat="1" ht="12.75">
      <c r="A67" s="115" t="s">
        <v>114</v>
      </c>
      <c r="B67" s="99">
        <f t="shared" si="5"/>
        <v>20163</v>
      </c>
      <c r="C67" s="100">
        <v>12473</v>
      </c>
      <c r="D67" s="101">
        <f t="shared" si="6"/>
        <v>12348</v>
      </c>
      <c r="E67" s="101">
        <v>125</v>
      </c>
      <c r="F67" s="101">
        <v>4613</v>
      </c>
      <c r="G67" s="101">
        <v>3077</v>
      </c>
      <c r="H67" s="102">
        <v>59.3</v>
      </c>
      <c r="I67" s="103">
        <v>23786</v>
      </c>
      <c r="J67" s="101">
        <v>14490</v>
      </c>
      <c r="K67" s="101">
        <v>14440</v>
      </c>
      <c r="L67" s="101">
        <v>50</v>
      </c>
      <c r="M67" s="101">
        <f t="shared" si="7"/>
        <v>5360</v>
      </c>
      <c r="N67" s="101">
        <v>3936</v>
      </c>
      <c r="O67" s="102">
        <v>60.25</v>
      </c>
      <c r="P67" s="103">
        <v>19912</v>
      </c>
      <c r="Q67" s="101">
        <v>12397</v>
      </c>
      <c r="R67" s="101">
        <f t="shared" si="8"/>
        <v>12347</v>
      </c>
      <c r="S67" s="101">
        <v>50</v>
      </c>
      <c r="T67" s="104">
        <v>4462</v>
      </c>
      <c r="U67" s="101">
        <f t="shared" si="9"/>
        <v>3053</v>
      </c>
      <c r="V67" s="105">
        <v>60.25</v>
      </c>
    </row>
    <row r="68" spans="1:22" s="97" customFormat="1" ht="12.75">
      <c r="A68" s="115" t="s">
        <v>115</v>
      </c>
      <c r="B68" s="99">
        <f t="shared" si="5"/>
        <v>12010</v>
      </c>
      <c r="C68" s="100">
        <v>6864</v>
      </c>
      <c r="D68" s="101">
        <f t="shared" si="6"/>
        <v>6813</v>
      </c>
      <c r="E68" s="101">
        <v>51</v>
      </c>
      <c r="F68" s="101">
        <v>2539</v>
      </c>
      <c r="G68" s="101">
        <v>2607</v>
      </c>
      <c r="H68" s="102">
        <v>37.47</v>
      </c>
      <c r="I68" s="103">
        <v>16708</v>
      </c>
      <c r="J68" s="101">
        <v>9732</v>
      </c>
      <c r="K68" s="101">
        <v>9636</v>
      </c>
      <c r="L68" s="101">
        <v>96</v>
      </c>
      <c r="M68" s="101">
        <f t="shared" si="7"/>
        <v>3599</v>
      </c>
      <c r="N68" s="101">
        <v>3377</v>
      </c>
      <c r="O68" s="102">
        <v>36.61</v>
      </c>
      <c r="P68" s="103">
        <v>12123</v>
      </c>
      <c r="Q68" s="101">
        <v>6974</v>
      </c>
      <c r="R68" s="101">
        <f t="shared" si="8"/>
        <v>6878</v>
      </c>
      <c r="S68" s="101">
        <v>96</v>
      </c>
      <c r="T68" s="104">
        <v>2509</v>
      </c>
      <c r="U68" s="101">
        <f t="shared" si="9"/>
        <v>2640</v>
      </c>
      <c r="V68" s="105">
        <v>36.61</v>
      </c>
    </row>
    <row r="69" spans="1:22" s="97" customFormat="1" ht="12.75">
      <c r="A69" s="115" t="s">
        <v>116</v>
      </c>
      <c r="B69" s="99">
        <f t="shared" si="5"/>
        <v>22794</v>
      </c>
      <c r="C69" s="100">
        <v>12997</v>
      </c>
      <c r="D69" s="101">
        <f t="shared" si="6"/>
        <v>12704</v>
      </c>
      <c r="E69" s="101">
        <v>293</v>
      </c>
      <c r="F69" s="101">
        <v>4803</v>
      </c>
      <c r="G69" s="101">
        <v>4994</v>
      </c>
      <c r="H69" s="102">
        <v>61.95</v>
      </c>
      <c r="I69" s="103">
        <v>28339</v>
      </c>
      <c r="J69" s="101">
        <v>15754</v>
      </c>
      <c r="K69" s="101">
        <v>15334</v>
      </c>
      <c r="L69" s="101">
        <v>420</v>
      </c>
      <c r="M69" s="101">
        <f t="shared" si="7"/>
        <v>5821</v>
      </c>
      <c r="N69" s="101">
        <v>6764</v>
      </c>
      <c r="O69" s="102">
        <v>61.95</v>
      </c>
      <c r="P69" s="103">
        <v>23004</v>
      </c>
      <c r="Q69" s="101">
        <v>13190</v>
      </c>
      <c r="R69" s="101">
        <f t="shared" si="8"/>
        <v>12890</v>
      </c>
      <c r="S69" s="101">
        <v>300</v>
      </c>
      <c r="T69" s="104">
        <v>4742</v>
      </c>
      <c r="U69" s="101">
        <f t="shared" si="9"/>
        <v>5072</v>
      </c>
      <c r="V69" s="105">
        <v>61.95</v>
      </c>
    </row>
    <row r="70" spans="1:22" s="97" customFormat="1" ht="12.75">
      <c r="A70" s="115" t="s">
        <v>117</v>
      </c>
      <c r="B70" s="99">
        <f t="shared" si="5"/>
        <v>8412</v>
      </c>
      <c r="C70" s="100">
        <v>5548</v>
      </c>
      <c r="D70" s="101">
        <f t="shared" si="6"/>
        <v>5482</v>
      </c>
      <c r="E70" s="101">
        <v>66</v>
      </c>
      <c r="F70" s="101">
        <v>2051</v>
      </c>
      <c r="G70" s="101">
        <v>813</v>
      </c>
      <c r="H70" s="102">
        <v>25.52</v>
      </c>
      <c r="I70" s="103">
        <v>9715</v>
      </c>
      <c r="J70" s="101">
        <v>6394</v>
      </c>
      <c r="K70" s="101">
        <v>6328</v>
      </c>
      <c r="L70" s="101">
        <v>66</v>
      </c>
      <c r="M70" s="101">
        <f t="shared" si="7"/>
        <v>2175</v>
      </c>
      <c r="N70" s="101">
        <v>1146</v>
      </c>
      <c r="O70" s="102">
        <v>25.62</v>
      </c>
      <c r="P70" s="103">
        <v>8161</v>
      </c>
      <c r="Q70" s="101">
        <v>5447</v>
      </c>
      <c r="R70" s="101">
        <f t="shared" si="8"/>
        <v>5381</v>
      </c>
      <c r="S70" s="101">
        <v>66</v>
      </c>
      <c r="T70" s="104">
        <v>1960</v>
      </c>
      <c r="U70" s="101">
        <f t="shared" si="9"/>
        <v>754</v>
      </c>
      <c r="V70" s="105">
        <v>25.62</v>
      </c>
    </row>
    <row r="71" spans="1:22" s="97" customFormat="1" ht="12.75">
      <c r="A71" s="115" t="s">
        <v>118</v>
      </c>
      <c r="B71" s="99">
        <f t="shared" si="5"/>
        <v>45874</v>
      </c>
      <c r="C71" s="100">
        <v>28937</v>
      </c>
      <c r="D71" s="101">
        <f t="shared" si="6"/>
        <v>28537</v>
      </c>
      <c r="E71" s="101">
        <v>400</v>
      </c>
      <c r="F71" s="101">
        <v>10699</v>
      </c>
      <c r="G71" s="101">
        <v>6238</v>
      </c>
      <c r="H71" s="102">
        <v>108.52</v>
      </c>
      <c r="I71" s="103">
        <v>47605</v>
      </c>
      <c r="J71" s="101">
        <v>28908</v>
      </c>
      <c r="K71" s="101">
        <v>28508</v>
      </c>
      <c r="L71" s="101">
        <v>400</v>
      </c>
      <c r="M71" s="101">
        <f t="shared" si="7"/>
        <v>10688</v>
      </c>
      <c r="N71" s="101">
        <v>8009</v>
      </c>
      <c r="O71" s="102">
        <v>108.52</v>
      </c>
      <c r="P71" s="103">
        <v>46303</v>
      </c>
      <c r="Q71" s="101">
        <v>29293</v>
      </c>
      <c r="R71" s="101">
        <f t="shared" si="8"/>
        <v>28893</v>
      </c>
      <c r="S71" s="101">
        <v>400</v>
      </c>
      <c r="T71" s="104">
        <v>10538</v>
      </c>
      <c r="U71" s="101">
        <f t="shared" si="9"/>
        <v>6472</v>
      </c>
      <c r="V71" s="105">
        <v>108.52</v>
      </c>
    </row>
    <row r="72" spans="1:22" s="97" customFormat="1" ht="12.75">
      <c r="A72" s="115" t="s">
        <v>119</v>
      </c>
      <c r="B72" s="99">
        <f t="shared" si="5"/>
        <v>21445</v>
      </c>
      <c r="C72" s="100">
        <v>12178</v>
      </c>
      <c r="D72" s="101">
        <f t="shared" si="6"/>
        <v>11928</v>
      </c>
      <c r="E72" s="101">
        <v>250</v>
      </c>
      <c r="F72" s="101">
        <v>4501</v>
      </c>
      <c r="G72" s="101">
        <v>4766</v>
      </c>
      <c r="H72" s="102">
        <v>60</v>
      </c>
      <c r="I72" s="103">
        <v>24326</v>
      </c>
      <c r="J72" s="101">
        <v>13408</v>
      </c>
      <c r="K72" s="101">
        <v>13158</v>
      </c>
      <c r="L72" s="101">
        <v>250</v>
      </c>
      <c r="M72" s="101">
        <f t="shared" si="7"/>
        <v>4956</v>
      </c>
      <c r="N72" s="101">
        <v>5962</v>
      </c>
      <c r="O72" s="102">
        <v>58.63</v>
      </c>
      <c r="P72" s="103">
        <v>21631</v>
      </c>
      <c r="Q72" s="101">
        <v>12361</v>
      </c>
      <c r="R72" s="101">
        <f t="shared" si="8"/>
        <v>12111</v>
      </c>
      <c r="S72" s="101">
        <v>250</v>
      </c>
      <c r="T72" s="104">
        <f>(R72*0.36)+(S72*0.34)</f>
        <v>4444.96</v>
      </c>
      <c r="U72" s="101">
        <f t="shared" si="9"/>
        <v>4825.04</v>
      </c>
      <c r="V72" s="105">
        <v>58.63</v>
      </c>
    </row>
    <row r="73" spans="1:22" s="97" customFormat="1" ht="12.75">
      <c r="A73" s="115" t="s">
        <v>120</v>
      </c>
      <c r="B73" s="99">
        <f t="shared" si="5"/>
        <v>12343</v>
      </c>
      <c r="C73" s="100">
        <v>7114</v>
      </c>
      <c r="D73" s="101">
        <f t="shared" si="6"/>
        <v>7049</v>
      </c>
      <c r="E73" s="101">
        <v>65</v>
      </c>
      <c r="F73" s="101">
        <v>2631</v>
      </c>
      <c r="G73" s="101">
        <v>2598</v>
      </c>
      <c r="H73" s="102">
        <v>36.7</v>
      </c>
      <c r="I73" s="103">
        <v>15515</v>
      </c>
      <c r="J73" s="101">
        <v>9319</v>
      </c>
      <c r="K73" s="101">
        <v>9269</v>
      </c>
      <c r="L73" s="101">
        <v>50</v>
      </c>
      <c r="M73" s="101">
        <f t="shared" si="7"/>
        <v>3446</v>
      </c>
      <c r="N73" s="101">
        <v>2750</v>
      </c>
      <c r="O73" s="102">
        <v>37.81</v>
      </c>
      <c r="P73" s="103">
        <v>12965</v>
      </c>
      <c r="Q73" s="101">
        <v>7558</v>
      </c>
      <c r="R73" s="101">
        <f t="shared" si="8"/>
        <v>7508</v>
      </c>
      <c r="S73" s="101">
        <v>50</v>
      </c>
      <c r="T73" s="104">
        <v>2720</v>
      </c>
      <c r="U73" s="101">
        <f t="shared" si="9"/>
        <v>2687</v>
      </c>
      <c r="V73" s="105">
        <v>37.81</v>
      </c>
    </row>
    <row r="74" spans="1:22" s="97" customFormat="1" ht="12.75">
      <c r="A74" s="115" t="s">
        <v>121</v>
      </c>
      <c r="B74" s="99">
        <f t="shared" si="5"/>
        <v>12951</v>
      </c>
      <c r="C74" s="100">
        <v>7359</v>
      </c>
      <c r="D74" s="101">
        <f t="shared" si="6"/>
        <v>7219</v>
      </c>
      <c r="E74" s="101">
        <v>140</v>
      </c>
      <c r="F74" s="101">
        <v>2720</v>
      </c>
      <c r="G74" s="101">
        <v>2872</v>
      </c>
      <c r="H74" s="102">
        <v>30.09</v>
      </c>
      <c r="I74" s="103">
        <v>13981</v>
      </c>
      <c r="J74" s="101">
        <v>7810</v>
      </c>
      <c r="K74" s="101">
        <v>7670</v>
      </c>
      <c r="L74" s="101">
        <v>140</v>
      </c>
      <c r="M74" s="101">
        <f t="shared" si="7"/>
        <v>2883</v>
      </c>
      <c r="N74" s="101">
        <v>3288</v>
      </c>
      <c r="O74" s="102">
        <v>30.87</v>
      </c>
      <c r="P74" s="103">
        <v>13533</v>
      </c>
      <c r="Q74" s="101">
        <v>7733</v>
      </c>
      <c r="R74" s="101">
        <f t="shared" si="8"/>
        <v>7593</v>
      </c>
      <c r="S74" s="101">
        <v>140</v>
      </c>
      <c r="T74" s="104">
        <v>2781</v>
      </c>
      <c r="U74" s="101">
        <f t="shared" si="9"/>
        <v>3019</v>
      </c>
      <c r="V74" s="105">
        <v>30.87</v>
      </c>
    </row>
    <row r="75" spans="1:22" s="97" customFormat="1" ht="12.75">
      <c r="A75" s="115" t="s">
        <v>122</v>
      </c>
      <c r="B75" s="99">
        <f t="shared" si="5"/>
        <v>21871</v>
      </c>
      <c r="C75" s="100">
        <v>12658</v>
      </c>
      <c r="D75" s="101">
        <f t="shared" si="6"/>
        <v>12238</v>
      </c>
      <c r="E75" s="101">
        <v>420</v>
      </c>
      <c r="F75" s="101">
        <v>4675</v>
      </c>
      <c r="G75" s="101">
        <v>4538</v>
      </c>
      <c r="H75" s="102">
        <v>49.29</v>
      </c>
      <c r="I75" s="103">
        <v>25512</v>
      </c>
      <c r="J75" s="101">
        <v>14125</v>
      </c>
      <c r="K75" s="101">
        <v>13655</v>
      </c>
      <c r="L75" s="101">
        <v>470</v>
      </c>
      <c r="M75" s="101">
        <f t="shared" si="7"/>
        <v>5218</v>
      </c>
      <c r="N75" s="101">
        <v>6169</v>
      </c>
      <c r="O75" s="102">
        <v>50.93</v>
      </c>
      <c r="P75" s="103">
        <v>19691</v>
      </c>
      <c r="Q75" s="101">
        <v>11383</v>
      </c>
      <c r="R75" s="101">
        <f t="shared" si="8"/>
        <v>10963</v>
      </c>
      <c r="S75" s="101">
        <v>420</v>
      </c>
      <c r="T75" s="104">
        <v>4090</v>
      </c>
      <c r="U75" s="101">
        <f t="shared" si="9"/>
        <v>4218</v>
      </c>
      <c r="V75" s="105">
        <v>50.93</v>
      </c>
    </row>
    <row r="76" spans="1:22" s="97" customFormat="1" ht="12.75">
      <c r="A76" s="115" t="s">
        <v>123</v>
      </c>
      <c r="B76" s="99">
        <f t="shared" si="5"/>
        <v>51208</v>
      </c>
      <c r="C76" s="100">
        <v>33947</v>
      </c>
      <c r="D76" s="101">
        <f t="shared" si="6"/>
        <v>33660</v>
      </c>
      <c r="E76" s="101">
        <v>287</v>
      </c>
      <c r="F76" s="101">
        <v>12555</v>
      </c>
      <c r="G76" s="101">
        <v>4706</v>
      </c>
      <c r="H76" s="102">
        <v>101.36</v>
      </c>
      <c r="I76" s="103">
        <v>44742</v>
      </c>
      <c r="J76" s="101">
        <v>27847</v>
      </c>
      <c r="K76" s="101">
        <v>27507</v>
      </c>
      <c r="L76" s="101">
        <v>340</v>
      </c>
      <c r="M76" s="101">
        <f t="shared" si="7"/>
        <v>10295</v>
      </c>
      <c r="N76" s="101">
        <v>6600</v>
      </c>
      <c r="O76" s="102">
        <v>102.36</v>
      </c>
      <c r="P76" s="103">
        <v>44832</v>
      </c>
      <c r="Q76" s="106">
        <v>29178</v>
      </c>
      <c r="R76" s="101">
        <f t="shared" si="8"/>
        <v>28838</v>
      </c>
      <c r="S76" s="101">
        <v>340</v>
      </c>
      <c r="T76" s="104">
        <v>10497</v>
      </c>
      <c r="U76" s="101">
        <f t="shared" si="9"/>
        <v>5157</v>
      </c>
      <c r="V76" s="105">
        <v>102.36</v>
      </c>
    </row>
    <row r="77" spans="1:22" s="97" customFormat="1" ht="14.25" customHeight="1">
      <c r="A77" s="115" t="s">
        <v>124</v>
      </c>
      <c r="B77" s="99">
        <f t="shared" si="5"/>
        <v>29066</v>
      </c>
      <c r="C77" s="100">
        <v>17077</v>
      </c>
      <c r="D77" s="101">
        <f t="shared" si="6"/>
        <v>16630</v>
      </c>
      <c r="E77" s="101">
        <v>447</v>
      </c>
      <c r="F77" s="101">
        <v>6310</v>
      </c>
      <c r="G77" s="101">
        <v>5679</v>
      </c>
      <c r="H77" s="102">
        <v>83</v>
      </c>
      <c r="I77" s="103">
        <v>44725</v>
      </c>
      <c r="J77" s="101">
        <v>23957</v>
      </c>
      <c r="K77" s="101">
        <v>23615</v>
      </c>
      <c r="L77" s="101">
        <v>342</v>
      </c>
      <c r="M77" s="101">
        <f t="shared" si="7"/>
        <v>8671</v>
      </c>
      <c r="N77" s="101">
        <v>12097</v>
      </c>
      <c r="O77" s="102">
        <v>89.9</v>
      </c>
      <c r="P77" s="103">
        <v>34748</v>
      </c>
      <c r="Q77" s="101">
        <v>21041</v>
      </c>
      <c r="R77" s="101">
        <f t="shared" si="8"/>
        <v>20699</v>
      </c>
      <c r="S77" s="101">
        <v>342</v>
      </c>
      <c r="T77" s="104">
        <v>7568</v>
      </c>
      <c r="U77" s="101">
        <f t="shared" si="9"/>
        <v>6139</v>
      </c>
      <c r="V77" s="105">
        <v>89.9</v>
      </c>
    </row>
    <row r="78" spans="1:22" s="97" customFormat="1" ht="14.25" customHeight="1" thickBot="1">
      <c r="A78" s="116" t="s">
        <v>125</v>
      </c>
      <c r="B78" s="117">
        <f t="shared" si="5"/>
        <v>2065</v>
      </c>
      <c r="C78" s="118">
        <v>1173</v>
      </c>
      <c r="D78" s="119">
        <f t="shared" si="6"/>
        <v>1059</v>
      </c>
      <c r="E78" s="119">
        <v>114</v>
      </c>
      <c r="F78" s="119">
        <v>432</v>
      </c>
      <c r="G78" s="119">
        <v>460</v>
      </c>
      <c r="H78" s="120">
        <v>5.33</v>
      </c>
      <c r="I78" s="112">
        <v>7927</v>
      </c>
      <c r="J78" s="110">
        <v>4726</v>
      </c>
      <c r="K78" s="110">
        <v>4594</v>
      </c>
      <c r="L78" s="110">
        <v>132</v>
      </c>
      <c r="M78" s="110">
        <f t="shared" si="7"/>
        <v>1740</v>
      </c>
      <c r="N78" s="110">
        <v>1461</v>
      </c>
      <c r="O78" s="111">
        <v>16.63</v>
      </c>
      <c r="P78" s="112">
        <v>6849</v>
      </c>
      <c r="Q78" s="110">
        <v>3966</v>
      </c>
      <c r="R78" s="110">
        <f t="shared" si="8"/>
        <v>3834</v>
      </c>
      <c r="S78" s="110">
        <v>132</v>
      </c>
      <c r="T78" s="113">
        <v>1425</v>
      </c>
      <c r="U78" s="110">
        <f t="shared" si="9"/>
        <v>1458</v>
      </c>
      <c r="V78" s="114">
        <v>16.63</v>
      </c>
    </row>
    <row r="79" spans="1:22" s="97" customFormat="1" ht="15.75" thickBot="1">
      <c r="A79" s="121" t="s">
        <v>126</v>
      </c>
      <c r="B79" s="122">
        <f aca="true" t="shared" si="10" ref="B79:V79">SUM(B62:B78,B6:B61)</f>
        <v>1677830</v>
      </c>
      <c r="C79" s="123">
        <f t="shared" si="10"/>
        <v>1007975</v>
      </c>
      <c r="D79" s="122">
        <f t="shared" si="10"/>
        <v>996611</v>
      </c>
      <c r="E79" s="123">
        <f t="shared" si="10"/>
        <v>11364</v>
      </c>
      <c r="F79" s="122">
        <f t="shared" si="10"/>
        <v>372724</v>
      </c>
      <c r="G79" s="123">
        <f t="shared" si="10"/>
        <v>297131</v>
      </c>
      <c r="H79" s="124">
        <f t="shared" si="10"/>
        <v>4325.37</v>
      </c>
      <c r="I79" s="125">
        <f t="shared" si="10"/>
        <v>1960253</v>
      </c>
      <c r="J79" s="125">
        <f t="shared" si="10"/>
        <v>1146092</v>
      </c>
      <c r="K79" s="125">
        <f t="shared" si="10"/>
        <v>1133147</v>
      </c>
      <c r="L79" s="125">
        <f t="shared" si="10"/>
        <v>12945</v>
      </c>
      <c r="M79" s="125">
        <f t="shared" si="10"/>
        <v>422096</v>
      </c>
      <c r="N79" s="125">
        <f t="shared" si="10"/>
        <v>392065</v>
      </c>
      <c r="O79" s="126">
        <f t="shared" si="10"/>
        <v>4379.72</v>
      </c>
      <c r="P79" s="125">
        <f t="shared" si="10"/>
        <v>1730134</v>
      </c>
      <c r="Q79" s="125">
        <f t="shared" si="10"/>
        <v>1044453</v>
      </c>
      <c r="R79" s="125">
        <f t="shared" si="10"/>
        <v>1032603</v>
      </c>
      <c r="S79" s="125">
        <f t="shared" si="10"/>
        <v>11850</v>
      </c>
      <c r="T79" s="125">
        <f t="shared" si="10"/>
        <v>375764.9</v>
      </c>
      <c r="U79" s="125">
        <f t="shared" si="10"/>
        <v>309916.1</v>
      </c>
      <c r="V79" s="126">
        <f t="shared" si="10"/>
        <v>4379.72</v>
      </c>
    </row>
  </sheetData>
  <sheetProtection/>
  <printOptions horizontalCentered="1"/>
  <pageMargins left="0.5905511811023623" right="0.2362204724409449" top="0.984251968503937" bottom="0.1968503937007874" header="0.7480314960629921" footer="0.5118110236220472"/>
  <pageSetup fitToHeight="1" fitToWidth="1" horizontalDpi="600" verticalDpi="600" orientation="landscape" paperSize="9" scale="49" r:id="rId1"/>
  <headerFooter alignWithMargins="0">
    <oddHeader>&amp;R&amp;"Arial,Kurzíva"Kapitola B.3.III&amp;"Arial,Obyčejné"
&amp;"Arial,Tučné"Tabulka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duskovam</dc:creator>
  <cp:keywords/>
  <dc:description/>
  <cp:lastModifiedBy>duskovam</cp:lastModifiedBy>
  <cp:lastPrinted>2009-03-12T09:20:51Z</cp:lastPrinted>
  <dcterms:created xsi:type="dcterms:W3CDTF">2005-03-23T13:09:30Z</dcterms:created>
  <dcterms:modified xsi:type="dcterms:W3CDTF">2009-03-12T09:20:59Z</dcterms:modified>
  <cp:category/>
  <cp:version/>
  <cp:contentType/>
  <cp:contentStatus/>
</cp:coreProperties>
</file>