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0" windowHeight="8145" activeTab="3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Titles" localSheetId="7">'T8'!$4:$5</definedName>
  </definedNames>
  <calcPr fullCalcOnLoad="1"/>
</workbook>
</file>

<file path=xl/sharedStrings.xml><?xml version="1.0" encoding="utf-8"?>
<sst xmlns="http://schemas.openxmlformats.org/spreadsheetml/2006/main" count="943" uniqueCount="599">
  <si>
    <t>tis. Kč</t>
  </si>
  <si>
    <t>Celkem</t>
  </si>
  <si>
    <t>č.programu ISPROFIN</t>
  </si>
  <si>
    <t xml:space="preserve">Název programu </t>
  </si>
  <si>
    <t>Rozvoj a obnova mat-tech základny syst. řízení MŠMT</t>
  </si>
  <si>
    <t xml:space="preserve"> Z toho výdaje na státní správu</t>
  </si>
  <si>
    <t>Rozvoj a obnova mat-tech základny státních škol a výchovných zař.</t>
  </si>
  <si>
    <t>Rozvoj a obnova mat-tech základny UK v Praze</t>
  </si>
  <si>
    <t>Rozvoj a obnova mat-tech základny ČVUT v Praze</t>
  </si>
  <si>
    <t>Rozvoj a obnova mat-tech základny MU v Brně</t>
  </si>
  <si>
    <t>Rozvoj a obnova mat-tech základny VVŠ</t>
  </si>
  <si>
    <t>Podpora rozvoje a obnovy mat-tech základny sportu a tělovýchovy</t>
  </si>
  <si>
    <t>celkem</t>
  </si>
  <si>
    <t>INV</t>
  </si>
  <si>
    <t>NIV</t>
  </si>
  <si>
    <t>Státní správa</t>
  </si>
  <si>
    <t>OPŘO</t>
  </si>
  <si>
    <t>RGŠ</t>
  </si>
  <si>
    <t>VŠ</t>
  </si>
  <si>
    <t>TV</t>
  </si>
  <si>
    <t>Ev. Číslo ISPROFIN</t>
  </si>
  <si>
    <t>Investor - název akce</t>
  </si>
  <si>
    <t>Typ</t>
  </si>
  <si>
    <t>Náklady celkem</t>
  </si>
  <si>
    <t xml:space="preserve">Investice </t>
  </si>
  <si>
    <t>Neinvestice</t>
  </si>
  <si>
    <t>Investice celkem</t>
  </si>
  <si>
    <t>Státní rozpočet</t>
  </si>
  <si>
    <t>Vlastní zdroje</t>
  </si>
  <si>
    <t>NEI celkem</t>
  </si>
  <si>
    <t>celkem SR</t>
  </si>
  <si>
    <t>2010 a dále</t>
  </si>
  <si>
    <t>Vlastní zdroje celkem</t>
  </si>
  <si>
    <t>SR 2008 celkem</t>
  </si>
  <si>
    <t>Výdaje celkem</t>
  </si>
  <si>
    <t>Pokračující akce</t>
  </si>
  <si>
    <t>23301B0001</t>
  </si>
  <si>
    <t>STK- Výstavba nové budovy NTK</t>
  </si>
  <si>
    <t>R</t>
  </si>
  <si>
    <t>2330110011</t>
  </si>
  <si>
    <t>ČŠI Praha - Informační technologie 2007</t>
  </si>
  <si>
    <t>2330120012</t>
  </si>
  <si>
    <t>E</t>
  </si>
  <si>
    <t>pokračující akce celkem</t>
  </si>
  <si>
    <t>Nové akce:</t>
  </si>
  <si>
    <t>nové akce celkem</t>
  </si>
  <si>
    <t>rozepsáno v r. 2008 celkem</t>
  </si>
  <si>
    <t xml:space="preserve">Vysvětlivky: </t>
  </si>
  <si>
    <t>NRPM - Národní rozvojový program mobility pro všechny</t>
  </si>
  <si>
    <t>I N V E S T I C E</t>
  </si>
  <si>
    <t>N E I N V E S T I C E</t>
  </si>
  <si>
    <t>C  E  L  K  E  M    potřeby</t>
  </si>
  <si>
    <t xml:space="preserve">Prostředky rezervního fondu </t>
  </si>
  <si>
    <t>C  E  L  K  E  M   zdroje</t>
  </si>
  <si>
    <t>R O  Z  D  Í  L    (zdroje - potřeby)</t>
  </si>
  <si>
    <t>Program 233 010 celkem po provedení rozp.opatření</t>
  </si>
  <si>
    <t>mil. Kč</t>
  </si>
  <si>
    <t>rozestavěné a připravované akce</t>
  </si>
  <si>
    <t>2331120028</t>
  </si>
  <si>
    <t>2331120174</t>
  </si>
  <si>
    <t>DDŠ a SVP Hrochův Týnec - Výstavba nového DDŠ Chrudim</t>
  </si>
  <si>
    <t>2331120199</t>
  </si>
  <si>
    <t>VÚ Višňové - Přístavba, řešení ubytování dle zák. č. 109/2002 Sb.</t>
  </si>
  <si>
    <t>2331120235</t>
  </si>
  <si>
    <t>DDÚ U Michelského lesa Výstavba a dostavba DDÚ</t>
  </si>
  <si>
    <t>2331120330</t>
  </si>
  <si>
    <t>2331120365</t>
  </si>
  <si>
    <t>2331120376</t>
  </si>
  <si>
    <t>DÚM Veslařská Brno - Přístavba ubytovacího pavilonu - 1. etapa</t>
  </si>
  <si>
    <t>2331120378</t>
  </si>
  <si>
    <t>VÚ DDŠ Moravský Krumlov - Stavební úpravy, přístavba a nástavba objektu</t>
  </si>
  <si>
    <t>2331120382</t>
  </si>
  <si>
    <t>DDŠ, ZŠ, ŠJ Vrchlabí-Dostavba a rekonstrukce objektu</t>
  </si>
  <si>
    <t>2331120387</t>
  </si>
  <si>
    <t>OA, OŠ a PrŠ Janské Lázně-Rekonstrukce střechy</t>
  </si>
  <si>
    <t>celkem rozestavěné a připravované akce</t>
  </si>
  <si>
    <t>nové akce:</t>
  </si>
  <si>
    <t xml:space="preserve">             Rozpis rozpočtu programu 233 310 Rozvoj a obnova MTZ UK Praha</t>
  </si>
  <si>
    <t>2333120005</t>
  </si>
  <si>
    <t>2333120032</t>
  </si>
  <si>
    <t>UK - Kompletní rekonstrukce prostor Kateřinská 32</t>
  </si>
  <si>
    <t>2333120040</t>
  </si>
  <si>
    <t>UK - Ústřední knihovna FF UK - 2. etapa</t>
  </si>
  <si>
    <t>2333120043</t>
  </si>
  <si>
    <t>UK  - Vzdělávací středisko Brandýs nad Labem</t>
  </si>
  <si>
    <t>2333120078</t>
  </si>
  <si>
    <t>UK - Rekonstrukce vnitřních prostor U Nemocnice 4</t>
  </si>
  <si>
    <t>2333120080</t>
  </si>
  <si>
    <t>UK - 2. LF - Výstavba výukových pavilonů v areálu Plzeňská</t>
  </si>
  <si>
    <t>2333120102</t>
  </si>
  <si>
    <t>UK - KaM -  Kolej 17. listopadu - protipožární opatření</t>
  </si>
  <si>
    <t>2333120103</t>
  </si>
  <si>
    <t>UK - 1. LF - Zdravotní technologie pro stavbu Kateřinská 32</t>
  </si>
  <si>
    <t>2333120104</t>
  </si>
  <si>
    <t>UK - 1. LF - Laboratorní technologie pro stavbu Kateřinská 32</t>
  </si>
  <si>
    <t>2333120107</t>
  </si>
  <si>
    <t>UK - 1. LF - Interiér a gastro pro stavbu Kateřinská 32</t>
  </si>
  <si>
    <t>2333190004</t>
  </si>
  <si>
    <t>UK - Reko fasády katedrového objektu v Troji</t>
  </si>
  <si>
    <t>2333190006</t>
  </si>
  <si>
    <t>UK - Rekonstrukce kotelny a výměníkových stanic</t>
  </si>
  <si>
    <t>Program 233 310 celkem</t>
  </si>
  <si>
    <t xml:space="preserve">             Rozpis rozpočtu programu 233 320 Rozvoj a obnova MTZ ČVUT Praha</t>
  </si>
  <si>
    <t>2333223873</t>
  </si>
  <si>
    <t>ČVUT - Rekonstrukce objektu Horská - I. etapa</t>
  </si>
  <si>
    <t>ČVUT - Zastřešení II. dvora Břehová</t>
  </si>
  <si>
    <t xml:space="preserve">             Rozpis rozpočtu programu 233 330 Rozvoj a obnova MTZ MU v Brně</t>
  </si>
  <si>
    <t>2333320701</t>
  </si>
  <si>
    <t>MU Výstavba UKB v Brně Bohunicích</t>
  </si>
  <si>
    <t>Program 233 330 celkem</t>
  </si>
  <si>
    <t xml:space="preserve">             Rozpis rozpočtu programu 233 340 Rozvoj a obnova MTZ veřejných vysokých škol</t>
  </si>
  <si>
    <t>23334C5913</t>
  </si>
  <si>
    <t>ČZU - Mezifakultní centrum environmentálních věd - 1. část</t>
  </si>
  <si>
    <t>23334C5932</t>
  </si>
  <si>
    <t>ČZU - Výstavba víceúčelové jezdecké haly</t>
  </si>
  <si>
    <t>23334S7101</t>
  </si>
  <si>
    <t>JAMU - Hudebně dramatická laboratoř, Brno</t>
  </si>
  <si>
    <t>23334L1510</t>
  </si>
  <si>
    <t>JU Pavilony univerzitní knihovny a humanitních oborů s rektorátem</t>
  </si>
  <si>
    <t>23334K4904</t>
  </si>
  <si>
    <t>UPAR Fakulta chemicko-technologická 1.-3. stavba, etapa realizace</t>
  </si>
  <si>
    <t>23334T1102</t>
  </si>
  <si>
    <t>UPOL - Přírodovědecká fak. - ENVELOPA</t>
  </si>
  <si>
    <t>23334U4706</t>
  </si>
  <si>
    <t>UTB - Univerzitní centrum</t>
  </si>
  <si>
    <t>23334R3012</t>
  </si>
  <si>
    <t>VFU - Novostavba Kliniky chorob prasat</t>
  </si>
  <si>
    <t>23334X5213</t>
  </si>
  <si>
    <t>VŠB-TUO - Pavilon velkých poslucháren FAST</t>
  </si>
  <si>
    <t>23334A3307</t>
  </si>
  <si>
    <t>VŠE - Sportovní areál Nad Třebešínem</t>
  </si>
  <si>
    <t>23334A3306</t>
  </si>
  <si>
    <t>23334F7001</t>
  </si>
  <si>
    <t>23334O4308</t>
  </si>
  <si>
    <t>VUT - Výstavba objektu FEKT, Technická 10</t>
  </si>
  <si>
    <t>23334V2403</t>
  </si>
  <si>
    <t>23334M1807</t>
  </si>
  <si>
    <t>Rozpočet programového financování celkem na rok 2009</t>
  </si>
  <si>
    <t>v mil. Kč</t>
  </si>
  <si>
    <t>Rozpočet  2009</t>
  </si>
  <si>
    <t>celkem do r. 2008</t>
  </si>
  <si>
    <t>jiné zdroje SR r. 2009</t>
  </si>
  <si>
    <t>2011 a dále</t>
  </si>
  <si>
    <t>SR 2009 celkem</t>
  </si>
  <si>
    <t>MŠMT- rekonstrukce objektu Na Poříčí 4, Praha 1</t>
  </si>
  <si>
    <t>2330140069</t>
  </si>
  <si>
    <t>CZVV - Vybudování TPKC v 2.NP objektu Jankovcova 63, Praha 7</t>
  </si>
  <si>
    <t>2330140070</t>
  </si>
  <si>
    <t>CZVV - Pořízení technologií Tiskového, produkčního a kompletačního centra TPKC</t>
  </si>
  <si>
    <t>2330140071</t>
  </si>
  <si>
    <t>CZVV - Banka testových úloh a podstatné okolí banky testových úloh ( BTÚ )</t>
  </si>
  <si>
    <t>233014a999</t>
  </si>
  <si>
    <t>A - OPŘO, modernizace, nové investice, rekonstrukce</t>
  </si>
  <si>
    <t>2330110014</t>
  </si>
  <si>
    <t>ČŠI Praha - Informační technologie 2009</t>
  </si>
  <si>
    <t>2330110015</t>
  </si>
  <si>
    <t>MŠMT - Obnova a rozvoj informačních  technologií  2009</t>
  </si>
  <si>
    <t>2330120052</t>
  </si>
  <si>
    <t>MŠMT - SZNN 2009</t>
  </si>
  <si>
    <t>2330120053</t>
  </si>
  <si>
    <t>MŠMT - Drobné stavby a rekonstrukce 2009</t>
  </si>
  <si>
    <t>2330120054</t>
  </si>
  <si>
    <t>ČŠI - Obnova autoparku 2009</t>
  </si>
  <si>
    <t>NRPM</t>
  </si>
  <si>
    <t>CZVV - CERTIS</t>
  </si>
  <si>
    <t>233014a998</t>
  </si>
  <si>
    <t xml:space="preserve">A - OPŘO vázání 2009 </t>
  </si>
  <si>
    <t>rozepsáno v r. 2009 celkem</t>
  </si>
  <si>
    <t>Jiné zdroje = nároky z nespotřebovanaých výdajů roku 2008</t>
  </si>
  <si>
    <t>V případě nemožnosti čerpat prostředky z nároků z nespotřebovaných výdajů bude rozpis rozpočtu upraven.</t>
  </si>
  <si>
    <t>Schválený rozpočet na r. 2009</t>
  </si>
  <si>
    <t>Navýšení programu 233 010 rozpočtovým opatřením z programu 233 340 ve výši 109 mil. Kč</t>
  </si>
  <si>
    <t>DDÚ, SVP, ZŠ a ŠJ Hlinky Brno - Novostavba, reko a přístavba</t>
  </si>
  <si>
    <t>DDŠ,ZŠ a ŠJ  Jihlava - Rekonstrukce areálu Rouchovany</t>
  </si>
  <si>
    <t>2331120356</t>
  </si>
  <si>
    <t>MŠ,ZŠ a SŠ pro SP Val.Meziříčí - Stav. úpravy internátu</t>
  </si>
  <si>
    <t>VÚ a ŠJ Ostrava-Hrabůvka, Výstavba areálu  oddělení Janová</t>
  </si>
  <si>
    <t>2331120407</t>
  </si>
  <si>
    <t>VÚ a ŠJ Ostrava-Hrabůvka - Rekonstrukce a nástavba Frýdek-Místek</t>
  </si>
  <si>
    <t>2331120408</t>
  </si>
  <si>
    <t>DDŠ,ZŠ a ŠJ  Hamr na J.- Rekonstrukce a přístavba školy čp.49</t>
  </si>
  <si>
    <t>2331120409</t>
  </si>
  <si>
    <t>DDŠ,ZŠ a ŠJ Veselíčko - Rekonstrukce zařízení</t>
  </si>
  <si>
    <t>2331120416</t>
  </si>
  <si>
    <t xml:space="preserve">VÚ a ŠJ Pšov 1-Nákup a rekonstrukce objektu </t>
  </si>
  <si>
    <t>2331120419</t>
  </si>
  <si>
    <t>DDŠ, ZŠ a ŠJ Horní Maršov-Víceúčelové hřiště</t>
  </si>
  <si>
    <t>2331120420</t>
  </si>
  <si>
    <t>VÚ, DDŠ, ZŠ, SŠ a ŠJ Místo - Reko objektu č.p.78/56</t>
  </si>
  <si>
    <t>2331120421</t>
  </si>
  <si>
    <t>DDŠ a ZŠ Kostelec n. O.- Přístavba školy</t>
  </si>
  <si>
    <t>2331120423</t>
  </si>
  <si>
    <t>DDÚ Olomouc - rekonstrukce a přístavba objektu v Tršicích</t>
  </si>
  <si>
    <t>2331120426</t>
  </si>
  <si>
    <t>VÚ Hostinné-Rekonstrukce a dostavba školy s tělocvičnou</t>
  </si>
  <si>
    <t>2331120427</t>
  </si>
  <si>
    <t>VÚ, SŠ a ŠJ Buškovice-Rekonstrukce školy</t>
  </si>
  <si>
    <t>2331120428</t>
  </si>
  <si>
    <t>VÚ,SVP,SŠ a ŠJ Černovice - Půdní vestavba v objektu čp.360</t>
  </si>
  <si>
    <t>2331120430</t>
  </si>
  <si>
    <t xml:space="preserve">VÚ,SP,SŠ a ŠJ Černovice - Rekonstrukce objektu čp.296 </t>
  </si>
  <si>
    <t>2331120431</t>
  </si>
  <si>
    <t>VÚ Olešnice - Novostavba stravovacího provozu</t>
  </si>
  <si>
    <t>2331120435</t>
  </si>
  <si>
    <t>DDÚ, SVP, ZŠ a ŠJ Hradec Králové-Výst.víceúčel.hřiště</t>
  </si>
  <si>
    <t>2331120439</t>
  </si>
  <si>
    <t>DDŠ a ZŠ Ostrava Kunčice-Dostavba</t>
  </si>
  <si>
    <t>2331120444</t>
  </si>
  <si>
    <t>VÚ a ŠJ Pšov - Rekonstrukce areálu, internátu</t>
  </si>
  <si>
    <t>2331120447</t>
  </si>
  <si>
    <t>DDÚ U Michelského lesa - Výst.a dostavba DDÚ - II.etapa</t>
  </si>
  <si>
    <t>2331120449</t>
  </si>
  <si>
    <t>VÚ,DDŠ,ZŠ a ŠJ Králíky - Rekonstrukce rozvodů a střechy</t>
  </si>
  <si>
    <t>233112a999</t>
  </si>
  <si>
    <t>A - MŠMT - PŘO, modernizace, nové investice, rekonstrukce</t>
  </si>
  <si>
    <t>2331120456</t>
  </si>
  <si>
    <t>VÚ Žlutice - Rekonstrukce sportovních ploch</t>
  </si>
  <si>
    <t>2331120450</t>
  </si>
  <si>
    <t>VÚ a ŠJ  Žulová - Sportovní areál</t>
  </si>
  <si>
    <t>2331120461</t>
  </si>
  <si>
    <t xml:space="preserve">VÚ,SŠ a ŠJ Chvalčov - Rekonstrukce internátu  </t>
  </si>
  <si>
    <t xml:space="preserve">nová akce </t>
  </si>
  <si>
    <t>DDŠ,ZŠ a ŠJ Jihlava - oprava topení</t>
  </si>
  <si>
    <t>233112a998</t>
  </si>
  <si>
    <t>A - MŠMT - PŘO vázání 2009</t>
  </si>
  <si>
    <t>UK - Výstavba objektu laboratoří Viničná 7, 2.etapa</t>
  </si>
  <si>
    <t>2333120108</t>
  </si>
  <si>
    <t>UK - 1. LF - Dodávka interiéru a vnitřního vybavení U Nemocnice 4</t>
  </si>
  <si>
    <t>Navýšení programu 233 310 přesunem z programu 233 340 ve výši 50 895 tis. Kč</t>
  </si>
  <si>
    <t>UK Reko střechy právnické fakulty</t>
  </si>
  <si>
    <t>Program 233 310 celkem po provedení rozp.opatření</t>
  </si>
  <si>
    <t>Jiné zdroje SR r. 2009</t>
  </si>
  <si>
    <t>2011a dále</t>
  </si>
  <si>
    <t>2333223821</t>
  </si>
  <si>
    <t>ČVUT - Nová budova Dejvice</t>
  </si>
  <si>
    <t>2333223897</t>
  </si>
  <si>
    <t>2333223898</t>
  </si>
  <si>
    <t>ČVUT - Rekonstrukce poslucháren 266 a 366 D 1, Dejvice</t>
  </si>
  <si>
    <t>2333223899</t>
  </si>
  <si>
    <t>ČVUT - Reko a vým.rozvad.HR - D a napáj.kab.obj. A,B,C,D</t>
  </si>
  <si>
    <t>Navýšení programu 233320 přesunem z programu 233 340 ve výši 1 824 tis. Kč</t>
  </si>
  <si>
    <t>Program 233 320 celkem po provedení rozp.opatření</t>
  </si>
  <si>
    <t>EIB 10.a 11.tranše</t>
  </si>
  <si>
    <t>MMB</t>
  </si>
  <si>
    <t>NFV     2011 a dále</t>
  </si>
  <si>
    <t>2010a dále</t>
  </si>
  <si>
    <t>Poznámka</t>
  </si>
  <si>
    <t>Rok 2009 = rozpočet ve výši 495 000 tis. Kč + rezervní fond (k pokrytí kurzových ztrát - tyto prostředky byly prodle usnesení vlády č. 122/09 odvedeny do kapitoly VPS a rozpočtovým opatřením se o ně zvýšil SR 2009) 302 621 tis. Kč</t>
  </si>
  <si>
    <t>10. a 11.tranše z EIB</t>
  </si>
  <si>
    <t>MZLU - Obnova zámku Křtiny III. etapa</t>
  </si>
  <si>
    <t>OU - Rekonstrukce a modernizace objektu Chittussiho 10, Hladnov - II. etapa</t>
  </si>
  <si>
    <t>UJEP Demolice inženýrské sítě pro Kampus</t>
  </si>
  <si>
    <t>UJEP Multifunkční informační a vzdělávací centrum</t>
  </si>
  <si>
    <t>VŠE - Výukové prostory a informační centrum F6 JH</t>
  </si>
  <si>
    <t>23334Z7206</t>
  </si>
  <si>
    <t>VŠPJ - Výstavba hygienických zařízení</t>
  </si>
  <si>
    <t>23334F7007</t>
  </si>
  <si>
    <t>VŠUP - Příprava území pro výstavbu I. etapy objektů VŠUP v Praze</t>
  </si>
  <si>
    <t>VŠUP - Výstavba objektů VŠUP v Prazev městské části Praha - Ďáblice, I. etapa</t>
  </si>
  <si>
    <t>ZU - Ústav umění a designu</t>
  </si>
  <si>
    <t>23334Za999</t>
  </si>
  <si>
    <t>A - Podpora rozvoje a obnovy</t>
  </si>
  <si>
    <t>23334Za998</t>
  </si>
  <si>
    <t>A - Podpora rozvoje a obnovy - vázání 2009</t>
  </si>
  <si>
    <t>převod do jiných programů</t>
  </si>
  <si>
    <t>žádost o rozp.opatření - posílení z běžných výdajů VVŠ - zatím nezapočteno do rozpisu</t>
  </si>
  <si>
    <t>Snížení rozpočtu programu 233 340 rozpočtovým opatřením ve prospěch programu 233 010 nebo přesunem do programů 233 310 a 233 320 o 161,719 mil. Kč</t>
  </si>
  <si>
    <t>Program 233 340 celkem po provedení rozp.opatření a přesunů</t>
  </si>
  <si>
    <t>Struktura rozpočtu programového financování MŠMT</t>
  </si>
  <si>
    <t>Schválený rozpočet</t>
  </si>
  <si>
    <t>Upravený rozpočet k 25.3.2009</t>
  </si>
  <si>
    <t>Jiné zdroje</t>
  </si>
  <si>
    <t>v tom: INV</t>
  </si>
  <si>
    <t>Rozdělení podle úseků:</t>
  </si>
  <si>
    <t xml:space="preserve">             Rozpis rozpočtu programu 233 010 Rozvoj a obnova MTZ systému řízení MŠMT</t>
  </si>
  <si>
    <t xml:space="preserve">             Rozpis rozpočtu programu 233 110 Rozvoj a obnova MTZ státních škol a výchovných zařízení </t>
  </si>
  <si>
    <t xml:space="preserve">Ev. Číslo </t>
  </si>
  <si>
    <t>Jiné zdroje SR r. 2008</t>
  </si>
  <si>
    <t>SR 2009</t>
  </si>
  <si>
    <t>Ž_502009_512_001</t>
  </si>
  <si>
    <t>TJ Saně Smržovka, o.s.</t>
  </si>
  <si>
    <t>Ž_502009_512_006</t>
  </si>
  <si>
    <t>TJ Lokomotiva Cheb</t>
  </si>
  <si>
    <t>Ž_502009_512_008</t>
  </si>
  <si>
    <t>TJ Sokol Beňov</t>
  </si>
  <si>
    <t>Ž_502009_512_012</t>
  </si>
  <si>
    <t>TJ Sokol Kostelec n. Černými lesy</t>
  </si>
  <si>
    <t>Ž_502009_512_016</t>
  </si>
  <si>
    <t>Outdoor club</t>
  </si>
  <si>
    <t>Ž_502009_512_021</t>
  </si>
  <si>
    <t>FK Stará Hlína</t>
  </si>
  <si>
    <t>Ž_502009_512_031</t>
  </si>
  <si>
    <t>TJ Sokol Turnov</t>
  </si>
  <si>
    <t>Ž_502009_512_045</t>
  </si>
  <si>
    <t>Jachetní klub Olomouc</t>
  </si>
  <si>
    <t>Ž_502009_512_049</t>
  </si>
  <si>
    <t>Fotbalový klub FC Cheb</t>
  </si>
  <si>
    <t>Ž_502009_512_051</t>
  </si>
  <si>
    <t>TJ Sokol v Jihlavě</t>
  </si>
  <si>
    <t>Ž_502009_512_053</t>
  </si>
  <si>
    <t>TJ Sokol Králův Dvůr</t>
  </si>
  <si>
    <t>Ž_502009_512_057</t>
  </si>
  <si>
    <t>Asociace školních sport. klubů</t>
  </si>
  <si>
    <t>Ž_502009_512_058</t>
  </si>
  <si>
    <t>TJ Slavoj Český Brod</t>
  </si>
  <si>
    <t>Ž_502009_512_065</t>
  </si>
  <si>
    <t>Vysokoškolský klub tech. Sportů Ostrava</t>
  </si>
  <si>
    <t>Ž_502009_512_070</t>
  </si>
  <si>
    <t>TJ Sokol Nížkov</t>
  </si>
  <si>
    <t>Ž_502009_512_076</t>
  </si>
  <si>
    <t>TJ-středisko vrcholového sportu Krkonoše</t>
  </si>
  <si>
    <t>Ž_502009_512_079</t>
  </si>
  <si>
    <t>Orel jednota Židlochovice</t>
  </si>
  <si>
    <t>Ž_502009_512_089</t>
  </si>
  <si>
    <t>SK Újezd Praha 4</t>
  </si>
  <si>
    <t>Ž_502009_512_118</t>
  </si>
  <si>
    <t>TENNIS CLUB Dvůr Králové n. Labem</t>
  </si>
  <si>
    <t>Ž_502009_512_119</t>
  </si>
  <si>
    <t>TENIS CENTRUM CAFEX</t>
  </si>
  <si>
    <t>Ž_502009_512_124</t>
  </si>
  <si>
    <t>TJ Kovo</t>
  </si>
  <si>
    <t>Ž_502009_512_134</t>
  </si>
  <si>
    <t>Lawn Tenis Club Chemopetrol Litvínov</t>
  </si>
  <si>
    <t>Ž_502009_512_135</t>
  </si>
  <si>
    <t>Horácký tenisový klub Třebíč</t>
  </si>
  <si>
    <t>Ž_502009_512_139</t>
  </si>
  <si>
    <t>SK Spartak MAS Sezimovo Ústí</t>
  </si>
  <si>
    <t>Ž_502009_512_140</t>
  </si>
  <si>
    <t>TK Neridé</t>
  </si>
  <si>
    <t>Ž_502009_512_143</t>
  </si>
  <si>
    <t>Tenis centrum Pintera Kyjov</t>
  </si>
  <si>
    <t>Ž_502009_512_146</t>
  </si>
  <si>
    <t>GAUDEAMUS o. p. s.</t>
  </si>
  <si>
    <t>Ž_502009_512_154</t>
  </si>
  <si>
    <t>Českomoravský fotbalový svaz</t>
  </si>
  <si>
    <t>Ž_502009_512_155</t>
  </si>
  <si>
    <t>Ž_502009_512_161</t>
  </si>
  <si>
    <t>Škola plná pohybu</t>
  </si>
  <si>
    <t>Ž_502009_512_162</t>
  </si>
  <si>
    <t>ČLTK 1928 Olomouc</t>
  </si>
  <si>
    <t>Ž_502009_512_164</t>
  </si>
  <si>
    <t>FOTBAL Třinec</t>
  </si>
  <si>
    <t>Ž_502009_512_179</t>
  </si>
  <si>
    <t>Městská část Praha 16</t>
  </si>
  <si>
    <t>Ž_502009_512_184</t>
  </si>
  <si>
    <t>TJ Sokol Svinov</t>
  </si>
  <si>
    <t>Ž_502009_512_191</t>
  </si>
  <si>
    <t>Autoklub České republiky</t>
  </si>
  <si>
    <t>Ž_502009_512_192</t>
  </si>
  <si>
    <t>Ž_502009_512_201</t>
  </si>
  <si>
    <t>TJ Jižní Město-Chodov</t>
  </si>
  <si>
    <t>Ž_502009_512_209</t>
  </si>
  <si>
    <t>SK Uherský Brod</t>
  </si>
  <si>
    <t>Ž_502009_512_220</t>
  </si>
  <si>
    <t>SK Posdázavan Poříčí n. Sázavou</t>
  </si>
  <si>
    <t>Ž_502009_512_222</t>
  </si>
  <si>
    <t>ČASPV - Doubí</t>
  </si>
  <si>
    <t>Ž_502009_512_223</t>
  </si>
  <si>
    <t>Ž_502009_512_224</t>
  </si>
  <si>
    <t>ČASPV- SK Zlín</t>
  </si>
  <si>
    <t>Ž_502009_512_238</t>
  </si>
  <si>
    <t>SK Nové Město n. Metují</t>
  </si>
  <si>
    <t>Ž_502009_512_239</t>
  </si>
  <si>
    <t>Tenis centrum Nová Paka</t>
  </si>
  <si>
    <t>Ž_502009_512_242</t>
  </si>
  <si>
    <t>TJ Cukrovar Horušovany n. Jevišovkou</t>
  </si>
  <si>
    <t>Ž_502009_512_244</t>
  </si>
  <si>
    <t>TC Ústí n. Labem</t>
  </si>
  <si>
    <t>Ž_502009_512_245</t>
  </si>
  <si>
    <t>TJ Troskotovice</t>
  </si>
  <si>
    <t>Ž_502009_512_256</t>
  </si>
  <si>
    <t>TJ Jiskra Otrokovice</t>
  </si>
  <si>
    <t>Ž_502009_512_268</t>
  </si>
  <si>
    <t>Fotbalová škola Litvínov</t>
  </si>
  <si>
    <t>Ž_502009_512_274</t>
  </si>
  <si>
    <t>FK Chropyně</t>
  </si>
  <si>
    <t>Ž_502009_512_277</t>
  </si>
  <si>
    <t>SK Hranice</t>
  </si>
  <si>
    <t>Ž_502009_512_279</t>
  </si>
  <si>
    <t>ČLTK Bižuterie Jablonec n. Nisou</t>
  </si>
  <si>
    <t>Ž_502009_512_281</t>
  </si>
  <si>
    <t>ŠSK IR Progres Bílovec</t>
  </si>
  <si>
    <t>Ž_502009_512_284</t>
  </si>
  <si>
    <t>FK Krnov</t>
  </si>
  <si>
    <t>Ž_502009_512_285</t>
  </si>
  <si>
    <t>Město Třeboň</t>
  </si>
  <si>
    <t>Ž_502009_512_286</t>
  </si>
  <si>
    <t>SK tenis Tišnov</t>
  </si>
  <si>
    <t>Ž_502009_512_290</t>
  </si>
  <si>
    <t>TK Precolor Přerov</t>
  </si>
  <si>
    <t>Ž_502009_512_291</t>
  </si>
  <si>
    <t>FC Písek</t>
  </si>
  <si>
    <t>Ž_502009_512_293</t>
  </si>
  <si>
    <t>AC SYNER Turnov</t>
  </si>
  <si>
    <t>Ž_502009_512_295</t>
  </si>
  <si>
    <t>TJ Sokol Osek n. Bečvou</t>
  </si>
  <si>
    <t>Ž_502009_512_300</t>
  </si>
  <si>
    <t>Tenisový klub Morkovice</t>
  </si>
  <si>
    <t>Ž_502009_512_305</t>
  </si>
  <si>
    <t>Brněnský lužánecký tenisový klub</t>
  </si>
  <si>
    <t>Ž_502009_512_306</t>
  </si>
  <si>
    <t>FK Spartak Choceň</t>
  </si>
  <si>
    <t>Ž_502009_512_307</t>
  </si>
  <si>
    <t>TJ Jiskra Humpolec</t>
  </si>
  <si>
    <t>Ž_502009_512_309</t>
  </si>
  <si>
    <t>TJ Sušice</t>
  </si>
  <si>
    <t>Ž_502009_512_310</t>
  </si>
  <si>
    <t>TJ Jiskra Strážnice</t>
  </si>
  <si>
    <t>Ž_502009_512_313</t>
  </si>
  <si>
    <t>SK Aritma Praha</t>
  </si>
  <si>
    <t>Ž_502009_512_322</t>
  </si>
  <si>
    <t>HC Kladno</t>
  </si>
  <si>
    <t>Ž_502009_512_323</t>
  </si>
  <si>
    <t>TJ Sokol Kounice</t>
  </si>
  <si>
    <t>Ž_502009_512_324</t>
  </si>
  <si>
    <t>1. Vestecká sportovní</t>
  </si>
  <si>
    <t>Ž_502009_512_325</t>
  </si>
  <si>
    <t>TJ Jiskra Nový Bor</t>
  </si>
  <si>
    <t>Ž_502009_512_329</t>
  </si>
  <si>
    <t>Automoto klub v AČR Hořice</t>
  </si>
  <si>
    <t>Ž_502009_512_362</t>
  </si>
  <si>
    <t>Český svaz biatlonu</t>
  </si>
  <si>
    <t>Ž_502009_512_363</t>
  </si>
  <si>
    <t>Sport Club Klatovy</t>
  </si>
  <si>
    <t>Ž_502009_512_367</t>
  </si>
  <si>
    <t>Aeroklub Falcon Air Prostějov</t>
  </si>
  <si>
    <t>Ž_502009_512_369</t>
  </si>
  <si>
    <t>SK Kociánka Brno</t>
  </si>
  <si>
    <t>Ž_502009_512_371</t>
  </si>
  <si>
    <t>TJ Baník Dolní Rožínka</t>
  </si>
  <si>
    <t>Ž_502009_512_378</t>
  </si>
  <si>
    <t>Česká obec sokolská</t>
  </si>
  <si>
    <t>Ž_502009_512_381</t>
  </si>
  <si>
    <t>Aeroklub České republiky</t>
  </si>
  <si>
    <t>Ž_502009_512_382</t>
  </si>
  <si>
    <t>Česká asoc. akadem. tech. sportů</t>
  </si>
  <si>
    <t>Ž_502009_512_383</t>
  </si>
  <si>
    <t>Svaz českých potápěčů</t>
  </si>
  <si>
    <t>Ž_502009_512_384</t>
  </si>
  <si>
    <t>Ž_502009_512_385</t>
  </si>
  <si>
    <t>Svaz modelářů ČR</t>
  </si>
  <si>
    <t>Ž_502009_512_386</t>
  </si>
  <si>
    <t>Svaz vodáků ČR</t>
  </si>
  <si>
    <t>Ž_502009_512_388</t>
  </si>
  <si>
    <t>Ústřední automotoklub ČR</t>
  </si>
  <si>
    <t>Ž_502009_512_389</t>
  </si>
  <si>
    <t>Svaz vojáků v záloze ČR</t>
  </si>
  <si>
    <t>Ž_502009_512_390</t>
  </si>
  <si>
    <t>Svaz potápěčů Moravy a Slezska</t>
  </si>
  <si>
    <t>Ž_502009_512_391</t>
  </si>
  <si>
    <t>Ž_502009_512_395</t>
  </si>
  <si>
    <t>Zálesák - 326. středisko</t>
  </si>
  <si>
    <t>Ž_502009_512_405</t>
  </si>
  <si>
    <t>TJ Lokomotiva Liberec 1</t>
  </si>
  <si>
    <t>Ž_502009_512_412</t>
  </si>
  <si>
    <t>Orel jednota Troubelice</t>
  </si>
  <si>
    <t>Ž_502009_512_413</t>
  </si>
  <si>
    <t>Orel jednota Hlinsko v Čechách</t>
  </si>
  <si>
    <t>Ž_502009_512_421</t>
  </si>
  <si>
    <t>Orel jednota Staré Město</t>
  </si>
  <si>
    <t>Ž_502009_512_438</t>
  </si>
  <si>
    <t>Orel jednota Vysoké Mýto</t>
  </si>
  <si>
    <t>Ž_502009_512_444</t>
  </si>
  <si>
    <t>TJ Avia Čakovice</t>
  </si>
  <si>
    <t>Ž_502009_512_445</t>
  </si>
  <si>
    <t>SK Hradčany Praha</t>
  </si>
  <si>
    <t>Ž_502009_512_446</t>
  </si>
  <si>
    <t>Rugby klub Petrovice</t>
  </si>
  <si>
    <t>Ž_502009_512_447</t>
  </si>
  <si>
    <t>TJ Tatran Praha 7</t>
  </si>
  <si>
    <t>Ž_502009_512_448</t>
  </si>
  <si>
    <t>SK Slavia Praha</t>
  </si>
  <si>
    <t>Ž_502009_512_451</t>
  </si>
  <si>
    <t>TJ SK Kamenné Žehrovice</t>
  </si>
  <si>
    <t>Ž_502009_512_464</t>
  </si>
  <si>
    <t>TJ Blatná</t>
  </si>
  <si>
    <t>Ž_502009_512_466</t>
  </si>
  <si>
    <t>TJ Spartak MAS Sezimovo Ústí</t>
  </si>
  <si>
    <t>Ž_502009_512_468</t>
  </si>
  <si>
    <t xml:space="preserve">TJ Sokol Mochtín </t>
  </si>
  <si>
    <t>Ž_502009_512_469</t>
  </si>
  <si>
    <t>TJ Plzeň-Újezd</t>
  </si>
  <si>
    <t>Ž_502009_512_471</t>
  </si>
  <si>
    <t>TJ Slavoj Plzeň</t>
  </si>
  <si>
    <t>Ž_502009_512_478</t>
  </si>
  <si>
    <t>TJ Slavoj Kynšperk n. Ohří</t>
  </si>
  <si>
    <t>Ž_502009_512_483</t>
  </si>
  <si>
    <t>FK Postoloprty</t>
  </si>
  <si>
    <t>Ž_502009_512_484</t>
  </si>
  <si>
    <t>SK SIAD Bílina</t>
  </si>
  <si>
    <t>Ž_502009_512_492</t>
  </si>
  <si>
    <t>TJ Start Rychnov n. Kněžnou</t>
  </si>
  <si>
    <t>Ž_502009_512_497</t>
  </si>
  <si>
    <t>SK Spartak Slatiňany</t>
  </si>
  <si>
    <t>Ž_502009_512_507</t>
  </si>
  <si>
    <t>Ž_502009_512_516</t>
  </si>
  <si>
    <t>TJ Bohutice</t>
  </si>
  <si>
    <t>Ž_502009_512_518</t>
  </si>
  <si>
    <t>TJ Spartak Mikulovice</t>
  </si>
  <si>
    <t>Ž_502009_512_524</t>
  </si>
  <si>
    <t>TJ Šumperk</t>
  </si>
  <si>
    <t>Ž_502009_512_525</t>
  </si>
  <si>
    <t>SK Zábřeh</t>
  </si>
  <si>
    <t>Ž_502009_512_540</t>
  </si>
  <si>
    <t>SK vzpírání Baník Havířov</t>
  </si>
  <si>
    <t>Ž_502009_512_544</t>
  </si>
  <si>
    <t>FC SLAVIA Michálkovice</t>
  </si>
  <si>
    <t>Ž_502009_512_545</t>
  </si>
  <si>
    <t xml:space="preserve">SKSB Ostrava </t>
  </si>
  <si>
    <t>Ž_502009_512_548</t>
  </si>
  <si>
    <t>Statutární město Děčín</t>
  </si>
  <si>
    <t>Ž_502009_512_550</t>
  </si>
  <si>
    <t>Rozběh mysli o.s.</t>
  </si>
  <si>
    <t>Ž_502009_512_552</t>
  </si>
  <si>
    <t>Vysokoškolský SK Univerzita Brno</t>
  </si>
  <si>
    <t>Ž_502009_512_556</t>
  </si>
  <si>
    <t>PV SPORT CLUB</t>
  </si>
  <si>
    <t>Ž_502009_512_557</t>
  </si>
  <si>
    <t>FK Tábor</t>
  </si>
  <si>
    <t>Ž_502009_512_561</t>
  </si>
  <si>
    <t>Městský fotbalový klub Dobříš</t>
  </si>
  <si>
    <t>Ž_502009_512_563</t>
  </si>
  <si>
    <t>SK Rohozná</t>
  </si>
  <si>
    <t>Ž_502009_512_564</t>
  </si>
  <si>
    <t>TJ Přibice</t>
  </si>
  <si>
    <t>Ž_502009_512_565</t>
  </si>
  <si>
    <t>TJ Svitavy</t>
  </si>
  <si>
    <t>Ž_502009_512_566</t>
  </si>
  <si>
    <t>obec Sudice</t>
  </si>
  <si>
    <t>Ž_502009_512_567</t>
  </si>
  <si>
    <t>Český paralympijský výbor</t>
  </si>
  <si>
    <t>Ž_502009_512_569</t>
  </si>
  <si>
    <t>TJ ABC Braník, o.s.</t>
  </si>
  <si>
    <t>PODPROGRAM 233512</t>
  </si>
  <si>
    <t>Ž_502009_513_017</t>
  </si>
  <si>
    <t>MO ČR</t>
  </si>
  <si>
    <t>Ž_502009_513_018</t>
  </si>
  <si>
    <t>Ž_502009_513_019</t>
  </si>
  <si>
    <t>Ž_502009_513_009</t>
  </si>
  <si>
    <t>MV ČR</t>
  </si>
  <si>
    <t>Ž_502009_513_010</t>
  </si>
  <si>
    <t>Ž_502009_513_011</t>
  </si>
  <si>
    <t>Ž_502009_513_012</t>
  </si>
  <si>
    <t>Ž_502009_513_013</t>
  </si>
  <si>
    <t>Ž_502009_513_014</t>
  </si>
  <si>
    <t>Ž_502009_513_015</t>
  </si>
  <si>
    <t>Ž_502009_513_048</t>
  </si>
  <si>
    <t>Ž_502009_513_023</t>
  </si>
  <si>
    <t>VSC</t>
  </si>
  <si>
    <t>Ž_502009_513_001</t>
  </si>
  <si>
    <t>Univerzitní sportovní klub Praha</t>
  </si>
  <si>
    <t>Ž_502009_513_002</t>
  </si>
  <si>
    <t>Ž_502009_513_016</t>
  </si>
  <si>
    <t>Sportovní svazy</t>
  </si>
  <si>
    <t>Ž_502009_513_030</t>
  </si>
  <si>
    <t>Sportovní centra</t>
  </si>
  <si>
    <t>Ž_502009_513_031</t>
  </si>
  <si>
    <t>SC Nymburk</t>
  </si>
  <si>
    <t>Ž_502009_513_033</t>
  </si>
  <si>
    <t>Ž_502009_513_039</t>
  </si>
  <si>
    <t>Letecká amatérská asociace ČR</t>
  </si>
  <si>
    <t>Ž_502009_513_044</t>
  </si>
  <si>
    <t>Aeroklub ČR</t>
  </si>
  <si>
    <t>Ž_502009_513_049</t>
  </si>
  <si>
    <t>Český tenisový svaz</t>
  </si>
  <si>
    <t>Ž_502009_513_007</t>
  </si>
  <si>
    <t>Český střelecký svaz</t>
  </si>
  <si>
    <t>Ž_502009_513_027</t>
  </si>
  <si>
    <t>Český veslařský svaz</t>
  </si>
  <si>
    <t>Ž_502009_513_025</t>
  </si>
  <si>
    <t>AK Markéta Praha</t>
  </si>
  <si>
    <t>Ž_502009_513_042</t>
  </si>
  <si>
    <t>Ž_502009_513_020</t>
  </si>
  <si>
    <t>Tenisový klub Sparta Praha</t>
  </si>
  <si>
    <t>Ž_502009_513_021</t>
  </si>
  <si>
    <t>I. ČLTK Praha</t>
  </si>
  <si>
    <t>Ž_502009_513_003</t>
  </si>
  <si>
    <t>SK Nové Město na Moravě</t>
  </si>
  <si>
    <t>Ž_502009_513_004</t>
  </si>
  <si>
    <t>Tenisový klub Prostějov</t>
  </si>
  <si>
    <t>Ž_502009_513_005</t>
  </si>
  <si>
    <t>Ž_502009_513_006</t>
  </si>
  <si>
    <t>Ž_502009_513_008</t>
  </si>
  <si>
    <t>Lyžařský SK Lomnice n. Popelkou</t>
  </si>
  <si>
    <t>PODPROGRAM 233513</t>
  </si>
  <si>
    <t>5/88</t>
  </si>
  <si>
    <t>5/166</t>
  </si>
  <si>
    <t>5/167</t>
  </si>
  <si>
    <t>5/299</t>
  </si>
  <si>
    <t>5/322</t>
  </si>
  <si>
    <t>5/374</t>
  </si>
  <si>
    <t>5/381</t>
  </si>
  <si>
    <t>5/418</t>
  </si>
  <si>
    <t>5/481</t>
  </si>
  <si>
    <t>AKCE z VPS - MF</t>
  </si>
  <si>
    <t>REZERVA</t>
  </si>
  <si>
    <t>VÁZÁNÍ</t>
  </si>
  <si>
    <t>CELKEM STÁTNÍ ROZPOČET</t>
  </si>
  <si>
    <t xml:space="preserve">Rozpis rozpočtu programu 233510 Rozvoj a obnova MTZ tělovýchovy a sportu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</si>
</sst>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00"/>
    <numFmt numFmtId="175" formatCode="#,##0;\-#,##0;\ \-"/>
    <numFmt numFmtId="176" formatCode="#,##0.00;\-#,##0.00;\ \-"/>
    <numFmt numFmtId="177" formatCode="#,##0;\-#,##0;\ "/>
    <numFmt numFmtId="178" formatCode="dd/mm/yy;@"/>
    <numFmt numFmtId="179" formatCode="0.000"/>
    <numFmt numFmtId="180" formatCode="0.0"/>
    <numFmt numFmtId="181" formatCode="#,##0_ ;[Red]\-#,##0\ "/>
    <numFmt numFmtId="182" formatCode="0.0000"/>
    <numFmt numFmtId="183" formatCode="mm/yyyy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2" fillId="0" borderId="0" xfId="48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7" fillId="0" borderId="0" xfId="48" applyFont="1" applyFill="1" applyBorder="1">
      <alignment/>
      <protection/>
    </xf>
    <xf numFmtId="3" fontId="14" fillId="0" borderId="0" xfId="48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Border="1" applyAlignment="1">
      <alignment/>
    </xf>
    <xf numFmtId="172" fontId="7" fillId="0" borderId="13" xfId="48" applyNumberFormat="1" applyFont="1" applyFill="1" applyBorder="1" applyAlignment="1">
      <alignment horizontal="center" vertical="center" wrapText="1"/>
      <protection/>
    </xf>
    <xf numFmtId="172" fontId="7" fillId="0" borderId="11" xfId="48" applyNumberFormat="1" applyFont="1" applyFill="1" applyBorder="1" applyAlignment="1">
      <alignment horizontal="center" vertical="center" wrapText="1"/>
      <protection/>
    </xf>
    <xf numFmtId="172" fontId="7" fillId="0" borderId="14" xfId="48" applyNumberFormat="1" applyFont="1" applyFill="1" applyBorder="1" applyAlignment="1">
      <alignment horizontal="center" vertical="center" wrapText="1"/>
      <protection/>
    </xf>
    <xf numFmtId="172" fontId="7" fillId="33" borderId="15" xfId="48" applyNumberFormat="1" applyFont="1" applyFill="1" applyBorder="1" applyAlignment="1">
      <alignment horizontal="center" vertical="center" wrapText="1"/>
      <protection/>
    </xf>
    <xf numFmtId="1" fontId="7" fillId="34" borderId="16" xfId="48" applyNumberFormat="1" applyFont="1" applyFill="1" applyBorder="1" applyAlignment="1">
      <alignment horizontal="center" vertical="center"/>
      <protection/>
    </xf>
    <xf numFmtId="1" fontId="7" fillId="0" borderId="17" xfId="48" applyNumberFormat="1" applyFont="1" applyFill="1" applyBorder="1" applyAlignment="1">
      <alignment horizontal="center" vertical="center"/>
      <protection/>
    </xf>
    <xf numFmtId="172" fontId="7" fillId="0" borderId="18" xfId="48" applyNumberFormat="1" applyFont="1" applyFill="1" applyBorder="1" applyAlignment="1">
      <alignment horizontal="center" vertical="center" wrapText="1"/>
      <protection/>
    </xf>
    <xf numFmtId="172" fontId="7" fillId="0" borderId="19" xfId="48" applyNumberFormat="1" applyFont="1" applyFill="1" applyBorder="1" applyAlignment="1">
      <alignment horizontal="center" vertical="center" wrapText="1"/>
      <protection/>
    </xf>
    <xf numFmtId="1" fontId="7" fillId="0" borderId="19" xfId="48" applyNumberFormat="1" applyFont="1" applyFill="1" applyBorder="1" applyAlignment="1">
      <alignment horizontal="center" vertical="center"/>
      <protection/>
    </xf>
    <xf numFmtId="172" fontId="14" fillId="35" borderId="17" xfId="48" applyNumberFormat="1" applyFont="1" applyFill="1" applyBorder="1" applyAlignment="1">
      <alignment horizontal="center" vertical="center" wrapText="1"/>
      <protection/>
    </xf>
    <xf numFmtId="172" fontId="14" fillId="35" borderId="19" xfId="48" applyNumberFormat="1" applyFont="1" applyFill="1" applyBorder="1" applyAlignment="1">
      <alignment horizontal="center" vertical="center" wrapText="1"/>
      <protection/>
    </xf>
    <xf numFmtId="172" fontId="14" fillId="35" borderId="18" xfId="48" applyNumberFormat="1" applyFont="1" applyFill="1" applyBorder="1" applyAlignment="1">
      <alignment horizontal="center" vertical="center" wrapText="1"/>
      <protection/>
    </xf>
    <xf numFmtId="0" fontId="14" fillId="0" borderId="12" xfId="48" applyFont="1" applyFill="1" applyBorder="1" applyAlignment="1">
      <alignment horizontal="center" vertical="center"/>
      <protection/>
    </xf>
    <xf numFmtId="0" fontId="14" fillId="0" borderId="20" xfId="48" applyFont="1" applyFill="1" applyBorder="1" applyAlignment="1">
      <alignment horizontal="center" vertical="center"/>
      <protection/>
    </xf>
    <xf numFmtId="0" fontId="7" fillId="0" borderId="21" xfId="48" applyFont="1" applyFill="1" applyBorder="1">
      <alignment/>
      <protection/>
    </xf>
    <xf numFmtId="3" fontId="14" fillId="0" borderId="22" xfId="48" applyNumberFormat="1" applyFont="1" applyFill="1" applyBorder="1" applyAlignment="1">
      <alignment horizontal="center" vertical="center"/>
      <protection/>
    </xf>
    <xf numFmtId="3" fontId="14" fillId="0" borderId="23" xfId="48" applyNumberFormat="1" applyFont="1" applyFill="1" applyBorder="1" applyAlignment="1">
      <alignment horizontal="center" vertical="center"/>
      <protection/>
    </xf>
    <xf numFmtId="3" fontId="14" fillId="0" borderId="12" xfId="48" applyNumberFormat="1" applyFont="1" applyFill="1" applyBorder="1" applyAlignment="1">
      <alignment horizontal="center" vertical="center"/>
      <protection/>
    </xf>
    <xf numFmtId="3" fontId="14" fillId="0" borderId="21" xfId="48" applyNumberFormat="1" applyFont="1" applyFill="1" applyBorder="1" applyAlignment="1">
      <alignment horizontal="center" vertical="center"/>
      <protection/>
    </xf>
    <xf numFmtId="3" fontId="14" fillId="33" borderId="12" xfId="48" applyNumberFormat="1" applyFont="1" applyFill="1" applyBorder="1" applyAlignment="1">
      <alignment horizontal="center" vertical="center"/>
      <protection/>
    </xf>
    <xf numFmtId="3" fontId="14" fillId="34" borderId="24" xfId="48" applyNumberFormat="1" applyFont="1" applyFill="1" applyBorder="1" applyAlignment="1">
      <alignment horizontal="center" vertical="center"/>
      <protection/>
    </xf>
    <xf numFmtId="3" fontId="14" fillId="0" borderId="25" xfId="48" applyNumberFormat="1" applyFont="1" applyFill="1" applyBorder="1" applyAlignment="1">
      <alignment horizontal="center" vertical="center"/>
      <protection/>
    </xf>
    <xf numFmtId="3" fontId="14" fillId="0" borderId="24" xfId="48" applyNumberFormat="1" applyFont="1" applyFill="1" applyBorder="1" applyAlignment="1">
      <alignment horizontal="center" vertical="center"/>
      <protection/>
    </xf>
    <xf numFmtId="3" fontId="14" fillId="0" borderId="20" xfId="48" applyNumberFormat="1" applyFont="1" applyFill="1" applyBorder="1" applyAlignment="1">
      <alignment horizontal="center" vertical="center"/>
      <protection/>
    </xf>
    <xf numFmtId="0" fontId="7" fillId="0" borderId="26" xfId="48" applyFont="1" applyFill="1" applyBorder="1">
      <alignment/>
      <protection/>
    </xf>
    <xf numFmtId="3" fontId="14" fillId="0" borderId="27" xfId="48" applyNumberFormat="1" applyFont="1" applyFill="1" applyBorder="1" applyAlignment="1">
      <alignment horizontal="center" vertical="center"/>
      <protection/>
    </xf>
    <xf numFmtId="3" fontId="14" fillId="0" borderId="28" xfId="48" applyNumberFormat="1" applyFont="1" applyFill="1" applyBorder="1" applyAlignment="1">
      <alignment horizontal="center" vertical="center"/>
      <protection/>
    </xf>
    <xf numFmtId="3" fontId="14" fillId="0" borderId="26" xfId="48" applyNumberFormat="1" applyFont="1" applyFill="1" applyBorder="1" applyAlignment="1">
      <alignment horizontal="center" vertical="center"/>
      <protection/>
    </xf>
    <xf numFmtId="3" fontId="14" fillId="33" borderId="29" xfId="48" applyNumberFormat="1" applyFont="1" applyFill="1" applyBorder="1" applyAlignment="1">
      <alignment horizontal="center" vertical="center"/>
      <protection/>
    </xf>
    <xf numFmtId="3" fontId="14" fillId="34" borderId="30" xfId="48" applyNumberFormat="1" applyFont="1" applyFill="1" applyBorder="1" applyAlignment="1">
      <alignment horizontal="center" vertical="center"/>
      <protection/>
    </xf>
    <xf numFmtId="3" fontId="14" fillId="0" borderId="31" xfId="48" applyNumberFormat="1" applyFont="1" applyFill="1" applyBorder="1" applyAlignment="1">
      <alignment horizontal="center" vertical="center"/>
      <protection/>
    </xf>
    <xf numFmtId="3" fontId="14" fillId="0" borderId="30" xfId="48" applyNumberFormat="1" applyFont="1" applyFill="1" applyBorder="1" applyAlignment="1">
      <alignment horizontal="center" vertical="center"/>
      <protection/>
    </xf>
    <xf numFmtId="3" fontId="14" fillId="0" borderId="32" xfId="48" applyNumberFormat="1" applyFont="1" applyFill="1" applyBorder="1" applyAlignment="1">
      <alignment horizontal="center" vertical="center"/>
      <protection/>
    </xf>
    <xf numFmtId="3" fontId="14" fillId="0" borderId="33" xfId="48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17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172" fontId="7" fillId="33" borderId="34" xfId="0" applyNumberFormat="1" applyFont="1" applyFill="1" applyBorder="1" applyAlignment="1">
      <alignment/>
    </xf>
    <xf numFmtId="172" fontId="7" fillId="34" borderId="39" xfId="0" applyNumberFormat="1" applyFont="1" applyFill="1" applyBorder="1" applyAlignment="1">
      <alignment/>
    </xf>
    <xf numFmtId="172" fontId="0" fillId="0" borderId="34" xfId="0" applyNumberFormat="1" applyBorder="1" applyAlignment="1">
      <alignment/>
    </xf>
    <xf numFmtId="179" fontId="0" fillId="0" borderId="38" xfId="0" applyNumberFormat="1" applyBorder="1" applyAlignment="1">
      <alignment/>
    </xf>
    <xf numFmtId="172" fontId="0" fillId="35" borderId="38" xfId="0" applyNumberFormat="1" applyFill="1" applyBorder="1" applyAlignment="1">
      <alignment/>
    </xf>
    <xf numFmtId="172" fontId="0" fillId="35" borderId="35" xfId="0" applyNumberFormat="1" applyFill="1" applyBorder="1" applyAlignment="1">
      <alignment/>
    </xf>
    <xf numFmtId="172" fontId="0" fillId="35" borderId="39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2" fontId="0" fillId="0" borderId="42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172" fontId="7" fillId="33" borderId="10" xfId="0" applyNumberFormat="1" applyFont="1" applyFill="1" applyBorder="1" applyAlignment="1">
      <alignment/>
    </xf>
    <xf numFmtId="172" fontId="7" fillId="34" borderId="44" xfId="0" applyNumberFormat="1" applyFont="1" applyFill="1" applyBorder="1" applyAlignment="1">
      <alignment/>
    </xf>
    <xf numFmtId="0" fontId="0" fillId="0" borderId="43" xfId="0" applyBorder="1" applyAlignment="1">
      <alignment/>
    </xf>
    <xf numFmtId="172" fontId="0" fillId="0" borderId="10" xfId="0" applyNumberFormat="1" applyBorder="1" applyAlignment="1">
      <alignment/>
    </xf>
    <xf numFmtId="179" fontId="0" fillId="0" borderId="41" xfId="0" applyNumberFormat="1" applyBorder="1" applyAlignment="1">
      <alignment/>
    </xf>
    <xf numFmtId="172" fontId="0" fillId="35" borderId="43" xfId="0" applyNumberFormat="1" applyFill="1" applyBorder="1" applyAlignment="1">
      <alignment/>
    </xf>
    <xf numFmtId="172" fontId="0" fillId="35" borderId="40" xfId="0" applyNumberFormat="1" applyFill="1" applyBorder="1" applyAlignment="1">
      <alignment/>
    </xf>
    <xf numFmtId="172" fontId="0" fillId="35" borderId="44" xfId="0" applyNumberFormat="1" applyFill="1" applyBorder="1" applyAlignment="1">
      <alignment/>
    </xf>
    <xf numFmtId="179" fontId="0" fillId="0" borderId="43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2" fontId="7" fillId="33" borderId="46" xfId="0" applyNumberFormat="1" applyFont="1" applyFill="1" applyBorder="1" applyAlignment="1">
      <alignment/>
    </xf>
    <xf numFmtId="172" fontId="7" fillId="34" borderId="51" xfId="0" applyNumberFormat="1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51" xfId="0" applyFill="1" applyBorder="1" applyAlignment="1">
      <alignment/>
    </xf>
    <xf numFmtId="0" fontId="14" fillId="0" borderId="12" xfId="0" applyFont="1" applyBorder="1" applyAlignment="1">
      <alignment/>
    </xf>
    <xf numFmtId="0" fontId="15" fillId="0" borderId="20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22" xfId="0" applyNumberFormat="1" applyFont="1" applyBorder="1" applyAlignment="1">
      <alignment/>
    </xf>
    <xf numFmtId="172" fontId="14" fillId="0" borderId="52" xfId="0" applyNumberFormat="1" applyFont="1" applyBorder="1" applyAlignment="1">
      <alignment/>
    </xf>
    <xf numFmtId="172" fontId="14" fillId="0" borderId="53" xfId="0" applyNumberFormat="1" applyFont="1" applyBorder="1" applyAlignment="1">
      <alignment/>
    </xf>
    <xf numFmtId="172" fontId="14" fillId="0" borderId="54" xfId="0" applyNumberFormat="1" applyFont="1" applyBorder="1" applyAlignment="1">
      <alignment/>
    </xf>
    <xf numFmtId="172" fontId="14" fillId="33" borderId="12" xfId="48" applyNumberFormat="1" applyFont="1" applyFill="1" applyBorder="1" applyAlignment="1">
      <alignment horizontal="right" vertical="center"/>
      <protection/>
    </xf>
    <xf numFmtId="172" fontId="14" fillId="34" borderId="24" xfId="48" applyNumberFormat="1" applyFont="1" applyFill="1" applyBorder="1" applyAlignment="1">
      <alignment horizontal="right" vertical="center"/>
      <protection/>
    </xf>
    <xf numFmtId="172" fontId="14" fillId="0" borderId="25" xfId="0" applyNumberFormat="1" applyFont="1" applyBorder="1" applyAlignment="1">
      <alignment/>
    </xf>
    <xf numFmtId="172" fontId="14" fillId="0" borderId="24" xfId="0" applyNumberFormat="1" applyFont="1" applyBorder="1" applyAlignment="1">
      <alignment/>
    </xf>
    <xf numFmtId="172" fontId="14" fillId="0" borderId="12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172" fontId="14" fillId="0" borderId="23" xfId="0" applyNumberFormat="1" applyFont="1" applyBorder="1" applyAlignment="1">
      <alignment/>
    </xf>
    <xf numFmtId="172" fontId="14" fillId="35" borderId="25" xfId="0" applyNumberFormat="1" applyFont="1" applyFill="1" applyBorder="1" applyAlignment="1">
      <alignment/>
    </xf>
    <xf numFmtId="172" fontId="14" fillId="35" borderId="20" xfId="0" applyNumberFormat="1" applyFont="1" applyFill="1" applyBorder="1" applyAlignment="1">
      <alignment/>
    </xf>
    <xf numFmtId="172" fontId="14" fillId="35" borderId="24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172" fontId="7" fillId="34" borderId="36" xfId="0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38" xfId="0" applyFont="1" applyBorder="1" applyAlignment="1">
      <alignment/>
    </xf>
    <xf numFmtId="0" fontId="7" fillId="35" borderId="38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179" fontId="7" fillId="0" borderId="42" xfId="0" applyNumberFormat="1" applyFont="1" applyBorder="1" applyAlignment="1">
      <alignment/>
    </xf>
    <xf numFmtId="179" fontId="7" fillId="0" borderId="45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2" fontId="7" fillId="34" borderId="41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0" xfId="0" applyFont="1" applyBorder="1" applyAlignment="1">
      <alignment/>
    </xf>
    <xf numFmtId="179" fontId="7" fillId="35" borderId="43" xfId="0" applyNumberFormat="1" applyFont="1" applyFill="1" applyBorder="1" applyAlignment="1">
      <alignment/>
    </xf>
    <xf numFmtId="179" fontId="7" fillId="35" borderId="40" xfId="0" applyNumberFormat="1" applyFont="1" applyFill="1" applyBorder="1" applyAlignment="1">
      <alignment/>
    </xf>
    <xf numFmtId="179" fontId="7" fillId="35" borderId="44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4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179" fontId="7" fillId="0" borderId="17" xfId="0" applyNumberFormat="1" applyFont="1" applyBorder="1" applyAlignment="1">
      <alignment/>
    </xf>
    <xf numFmtId="0" fontId="7" fillId="0" borderId="19" xfId="0" applyFont="1" applyBorder="1" applyAlignment="1">
      <alignment/>
    </xf>
    <xf numFmtId="179" fontId="7" fillId="0" borderId="19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4" borderId="18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179" fontId="7" fillId="0" borderId="55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2" fontId="7" fillId="34" borderId="14" xfId="0" applyNumberFormat="1" applyFont="1" applyFill="1" applyBorder="1" applyAlignment="1">
      <alignment/>
    </xf>
    <xf numFmtId="179" fontId="7" fillId="35" borderId="17" xfId="0" applyNumberFormat="1" applyFont="1" applyFill="1" applyBorder="1" applyAlignment="1">
      <alignment/>
    </xf>
    <xf numFmtId="179" fontId="7" fillId="35" borderId="19" xfId="0" applyNumberFormat="1" applyFont="1" applyFill="1" applyBorder="1" applyAlignment="1">
      <alignment/>
    </xf>
    <xf numFmtId="179" fontId="7" fillId="35" borderId="18" xfId="0" applyNumberFormat="1" applyFont="1" applyFill="1" applyBorder="1" applyAlignment="1">
      <alignment/>
    </xf>
    <xf numFmtId="172" fontId="14" fillId="0" borderId="12" xfId="48" applyNumberFormat="1" applyFont="1" applyFill="1" applyBorder="1" applyAlignment="1">
      <alignment horizontal="right" vertical="center"/>
      <protection/>
    </xf>
    <xf numFmtId="172" fontId="14" fillId="0" borderId="56" xfId="0" applyNumberFormat="1" applyFont="1" applyBorder="1" applyAlignment="1">
      <alignment/>
    </xf>
    <xf numFmtId="172" fontId="14" fillId="0" borderId="2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Border="1" applyAlignment="1">
      <alignment/>
    </xf>
    <xf numFmtId="172" fontId="15" fillId="0" borderId="0" xfId="48" applyNumberFormat="1" applyFont="1" applyFill="1" applyBorder="1" applyAlignment="1">
      <alignment/>
      <protection/>
    </xf>
    <xf numFmtId="0" fontId="15" fillId="0" borderId="0" xfId="0" applyFont="1" applyAlignment="1">
      <alignment/>
    </xf>
    <xf numFmtId="172" fontId="14" fillId="0" borderId="0" xfId="48" applyNumberFormat="1" applyFont="1" applyFill="1" applyBorder="1">
      <alignment/>
      <protection/>
    </xf>
    <xf numFmtId="172" fontId="14" fillId="0" borderId="0" xfId="48" applyNumberFormat="1" applyFont="1" applyFill="1" applyBorder="1" applyAlignment="1">
      <alignment/>
      <protection/>
    </xf>
    <xf numFmtId="172" fontId="14" fillId="0" borderId="0" xfId="0" applyNumberFormat="1" applyFont="1" applyAlignment="1">
      <alignment/>
    </xf>
    <xf numFmtId="172" fontId="15" fillId="0" borderId="0" xfId="48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5" xfId="0" applyFont="1" applyFill="1" applyBorder="1" applyAlignment="1">
      <alignment/>
    </xf>
    <xf numFmtId="179" fontId="7" fillId="0" borderId="37" xfId="0" applyNumberFormat="1" applyFont="1" applyBorder="1" applyAlignment="1">
      <alignment/>
    </xf>
    <xf numFmtId="179" fontId="7" fillId="0" borderId="34" xfId="0" applyNumberFormat="1" applyFont="1" applyBorder="1" applyAlignment="1">
      <alignment/>
    </xf>
    <xf numFmtId="172" fontId="7" fillId="0" borderId="38" xfId="0" applyNumberFormat="1" applyFont="1" applyBorder="1" applyAlignment="1">
      <alignment/>
    </xf>
    <xf numFmtId="179" fontId="7" fillId="35" borderId="38" xfId="0" applyNumberFormat="1" applyFont="1" applyFill="1" applyBorder="1" applyAlignment="1">
      <alignment/>
    </xf>
    <xf numFmtId="179" fontId="7" fillId="35" borderId="35" xfId="0" applyNumberFormat="1" applyFont="1" applyFill="1" applyBorder="1" applyAlignment="1">
      <alignment/>
    </xf>
    <xf numFmtId="179" fontId="7" fillId="35" borderId="39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7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14" fillId="0" borderId="20" xfId="0" applyFont="1" applyBorder="1" applyAlignment="1">
      <alignment/>
    </xf>
    <xf numFmtId="172" fontId="14" fillId="35" borderId="12" xfId="0" applyNumberFormat="1" applyFont="1" applyFill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5" fillId="0" borderId="23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172" fontId="15" fillId="0" borderId="21" xfId="0" applyNumberFormat="1" applyFont="1" applyBorder="1" applyAlignment="1">
      <alignment/>
    </xf>
    <xf numFmtId="172" fontId="15" fillId="33" borderId="12" xfId="48" applyNumberFormat="1" applyFont="1" applyFill="1" applyBorder="1" applyAlignment="1">
      <alignment horizontal="right" vertical="center"/>
      <protection/>
    </xf>
    <xf numFmtId="172" fontId="15" fillId="34" borderId="24" xfId="48" applyNumberFormat="1" applyFont="1" applyFill="1" applyBorder="1" applyAlignment="1">
      <alignment horizontal="right" vertical="center"/>
      <protection/>
    </xf>
    <xf numFmtId="172" fontId="15" fillId="0" borderId="25" xfId="0" applyNumberFormat="1" applyFont="1" applyBorder="1" applyAlignment="1">
      <alignment/>
    </xf>
    <xf numFmtId="172" fontId="15" fillId="0" borderId="24" xfId="0" applyNumberFormat="1" applyFont="1" applyBorder="1" applyAlignment="1">
      <alignment/>
    </xf>
    <xf numFmtId="172" fontId="15" fillId="0" borderId="20" xfId="0" applyNumberFormat="1" applyFont="1" applyBorder="1" applyAlignment="1">
      <alignment/>
    </xf>
    <xf numFmtId="172" fontId="15" fillId="35" borderId="25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2" fontId="17" fillId="0" borderId="0" xfId="48" applyNumberFormat="1" applyFont="1" applyFill="1" applyBorder="1">
      <alignment/>
      <protection/>
    </xf>
    <xf numFmtId="0" fontId="17" fillId="0" borderId="0" xfId="48" applyFont="1" applyFill="1" applyBorder="1">
      <alignment/>
      <protection/>
    </xf>
    <xf numFmtId="172" fontId="15" fillId="0" borderId="0" xfId="48" applyNumberFormat="1" applyFont="1" applyFill="1" applyBorder="1" applyAlignment="1">
      <alignment horizontal="center" vertical="center"/>
      <protection/>
    </xf>
    <xf numFmtId="172" fontId="14" fillId="35" borderId="11" xfId="48" applyNumberFormat="1" applyFont="1" applyFill="1" applyBorder="1" applyAlignment="1">
      <alignment horizontal="center" vertical="center" wrapText="1"/>
      <protection/>
    </xf>
    <xf numFmtId="3" fontId="14" fillId="0" borderId="57" xfId="48" applyNumberFormat="1" applyFont="1" applyFill="1" applyBorder="1" applyAlignment="1">
      <alignment horizontal="center" vertical="center"/>
      <protection/>
    </xf>
    <xf numFmtId="3" fontId="14" fillId="35" borderId="12" xfId="48" applyNumberFormat="1" applyFont="1" applyFill="1" applyBorder="1" applyAlignment="1">
      <alignment horizontal="center" vertical="center"/>
      <protection/>
    </xf>
    <xf numFmtId="3" fontId="14" fillId="35" borderId="20" xfId="48" applyNumberFormat="1" applyFont="1" applyFill="1" applyBorder="1" applyAlignment="1">
      <alignment horizontal="center" vertical="center"/>
      <protection/>
    </xf>
    <xf numFmtId="3" fontId="14" fillId="35" borderId="24" xfId="48" applyNumberFormat="1" applyFont="1" applyFill="1" applyBorder="1" applyAlignment="1">
      <alignment horizontal="center" vertical="center"/>
      <protection/>
    </xf>
    <xf numFmtId="0" fontId="14" fillId="0" borderId="29" xfId="48" applyFont="1" applyFill="1" applyBorder="1" applyAlignment="1">
      <alignment horizontal="center" vertical="center"/>
      <protection/>
    </xf>
    <xf numFmtId="0" fontId="13" fillId="0" borderId="20" xfId="0" applyFont="1" applyBorder="1" applyAlignment="1">
      <alignment horizontal="left"/>
    </xf>
    <xf numFmtId="3" fontId="14" fillId="0" borderId="58" xfId="48" applyNumberFormat="1" applyFont="1" applyFill="1" applyBorder="1" applyAlignment="1">
      <alignment horizontal="center" vertical="center"/>
      <protection/>
    </xf>
    <xf numFmtId="3" fontId="14" fillId="0" borderId="29" xfId="48" applyNumberFormat="1" applyFont="1" applyFill="1" applyBorder="1" applyAlignment="1">
      <alignment horizontal="center" vertical="center"/>
      <protection/>
    </xf>
    <xf numFmtId="3" fontId="14" fillId="35" borderId="29" xfId="48" applyNumberFormat="1" applyFont="1" applyFill="1" applyBorder="1" applyAlignment="1">
      <alignment horizontal="center" vertical="center"/>
      <protection/>
    </xf>
    <xf numFmtId="3" fontId="14" fillId="35" borderId="33" xfId="48" applyNumberFormat="1" applyFont="1" applyFill="1" applyBorder="1" applyAlignment="1">
      <alignment horizontal="center" vertical="center"/>
      <protection/>
    </xf>
    <xf numFmtId="3" fontId="14" fillId="35" borderId="30" xfId="48" applyNumberFormat="1" applyFont="1" applyFill="1" applyBorder="1" applyAlignment="1">
      <alignment horizontal="center" vertical="center"/>
      <protection/>
    </xf>
    <xf numFmtId="179" fontId="7" fillId="0" borderId="59" xfId="0" applyNumberFormat="1" applyFont="1" applyBorder="1" applyAlignment="1">
      <alignment/>
    </xf>
    <xf numFmtId="179" fontId="7" fillId="33" borderId="34" xfId="0" applyNumberFormat="1" applyFont="1" applyFill="1" applyBorder="1" applyAlignment="1">
      <alignment/>
    </xf>
    <xf numFmtId="179" fontId="7" fillId="34" borderId="39" xfId="0" applyNumberFormat="1" applyFont="1" applyFill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34" xfId="0" applyNumberFormat="1" applyBorder="1" applyAlignment="1">
      <alignment/>
    </xf>
    <xf numFmtId="172" fontId="0" fillId="35" borderId="34" xfId="0" applyNumberFormat="1" applyFill="1" applyBorder="1" applyAlignment="1">
      <alignment/>
    </xf>
    <xf numFmtId="179" fontId="7" fillId="0" borderId="60" xfId="0" applyNumberFormat="1" applyFont="1" applyBorder="1" applyAlignment="1">
      <alignment/>
    </xf>
    <xf numFmtId="179" fontId="7" fillId="33" borderId="10" xfId="0" applyNumberFormat="1" applyFont="1" applyFill="1" applyBorder="1" applyAlignment="1">
      <alignment/>
    </xf>
    <xf numFmtId="179" fontId="7" fillId="34" borderId="44" xfId="0" applyNumberFormat="1" applyFont="1" applyFill="1" applyBorder="1" applyAlignment="1">
      <alignment/>
    </xf>
    <xf numFmtId="179" fontId="0" fillId="0" borderId="44" xfId="0" applyNumberFormat="1" applyBorder="1" applyAlignment="1">
      <alignment/>
    </xf>
    <xf numFmtId="172" fontId="0" fillId="35" borderId="10" xfId="0" applyNumberFormat="1" applyFill="1" applyBorder="1" applyAlignment="1">
      <alignment/>
    </xf>
    <xf numFmtId="179" fontId="7" fillId="0" borderId="61" xfId="0" applyNumberFormat="1" applyFont="1" applyBorder="1" applyAlignment="1">
      <alignment/>
    </xf>
    <xf numFmtId="179" fontId="7" fillId="0" borderId="46" xfId="0" applyNumberFormat="1" applyFont="1" applyBorder="1" applyAlignment="1">
      <alignment/>
    </xf>
    <xf numFmtId="179" fontId="7" fillId="33" borderId="46" xfId="0" applyNumberFormat="1" applyFont="1" applyFill="1" applyBorder="1" applyAlignment="1">
      <alignment/>
    </xf>
    <xf numFmtId="179" fontId="7" fillId="34" borderId="51" xfId="0" applyNumberFormat="1" applyFont="1" applyFill="1" applyBorder="1" applyAlignment="1">
      <alignment/>
    </xf>
    <xf numFmtId="179" fontId="7" fillId="33" borderId="11" xfId="0" applyNumberFormat="1" applyFont="1" applyFill="1" applyBorder="1" applyAlignment="1">
      <alignment/>
    </xf>
    <xf numFmtId="179" fontId="7" fillId="34" borderId="18" xfId="0" applyNumberFormat="1" applyFont="1" applyFill="1" applyBorder="1" applyAlignment="1">
      <alignment/>
    </xf>
    <xf numFmtId="172" fontId="0" fillId="35" borderId="11" xfId="0" applyNumberFormat="1" applyFill="1" applyBorder="1" applyAlignment="1">
      <alignment/>
    </xf>
    <xf numFmtId="172" fontId="0" fillId="35" borderId="19" xfId="0" applyNumberFormat="1" applyFill="1" applyBorder="1" applyAlignment="1">
      <alignment/>
    </xf>
    <xf numFmtId="172" fontId="0" fillId="35" borderId="18" xfId="0" applyNumberForma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33" borderId="34" xfId="0" applyFont="1" applyFill="1" applyBorder="1" applyAlignment="1">
      <alignment/>
    </xf>
    <xf numFmtId="179" fontId="7" fillId="0" borderId="38" xfId="0" applyNumberFormat="1" applyFont="1" applyBorder="1" applyAlignment="1">
      <alignment/>
    </xf>
    <xf numFmtId="179" fontId="7" fillId="0" borderId="39" xfId="0" applyNumberFormat="1" applyFont="1" applyBorder="1" applyAlignment="1">
      <alignment/>
    </xf>
    <xf numFmtId="179" fontId="7" fillId="35" borderId="34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41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179" fontId="7" fillId="0" borderId="43" xfId="0" applyNumberFormat="1" applyFont="1" applyBorder="1" applyAlignment="1">
      <alignment/>
    </xf>
    <xf numFmtId="179" fontId="7" fillId="0" borderId="44" xfId="0" applyNumberFormat="1" applyFont="1" applyBorder="1" applyAlignment="1">
      <alignment/>
    </xf>
    <xf numFmtId="179" fontId="7" fillId="35" borderId="10" xfId="0" applyNumberFormat="1" applyFont="1" applyFill="1" applyBorder="1" applyAlignment="1">
      <alignment/>
    </xf>
    <xf numFmtId="179" fontId="7" fillId="0" borderId="40" xfId="0" applyNumberFormat="1" applyFont="1" applyBorder="1" applyAlignment="1">
      <alignment/>
    </xf>
    <xf numFmtId="179" fontId="7" fillId="0" borderId="41" xfId="0" applyNumberFormat="1" applyFont="1" applyBorder="1" applyAlignment="1">
      <alignment/>
    </xf>
    <xf numFmtId="179" fontId="7" fillId="0" borderId="43" xfId="0" applyNumberFormat="1" applyFont="1" applyFill="1" applyBorder="1" applyAlignment="1">
      <alignment/>
    </xf>
    <xf numFmtId="0" fontId="7" fillId="0" borderId="46" xfId="0" applyFont="1" applyFill="1" applyBorder="1" applyAlignment="1">
      <alignment horizontal="right"/>
    </xf>
    <xf numFmtId="0" fontId="7" fillId="0" borderId="48" xfId="0" applyFont="1" applyBorder="1" applyAlignment="1">
      <alignment/>
    </xf>
    <xf numFmtId="0" fontId="7" fillId="0" borderId="48" xfId="0" applyFont="1" applyFill="1" applyBorder="1" applyAlignment="1">
      <alignment/>
    </xf>
    <xf numFmtId="179" fontId="7" fillId="0" borderId="49" xfId="0" applyNumberFormat="1" applyFont="1" applyBorder="1" applyAlignment="1">
      <alignment/>
    </xf>
    <xf numFmtId="0" fontId="7" fillId="33" borderId="46" xfId="0" applyFont="1" applyFill="1" applyBorder="1" applyAlignment="1">
      <alignment/>
    </xf>
    <xf numFmtId="179" fontId="7" fillId="0" borderId="50" xfId="0" applyNumberFormat="1" applyFont="1" applyBorder="1" applyAlignment="1">
      <alignment/>
    </xf>
    <xf numFmtId="179" fontId="7" fillId="0" borderId="51" xfId="0" applyNumberFormat="1" applyFont="1" applyBorder="1" applyAlignment="1">
      <alignment/>
    </xf>
    <xf numFmtId="179" fontId="7" fillId="0" borderId="47" xfId="0" applyNumberFormat="1" applyFont="1" applyBorder="1" applyAlignment="1">
      <alignment/>
    </xf>
    <xf numFmtId="179" fontId="7" fillId="0" borderId="48" xfId="0" applyNumberFormat="1" applyFont="1" applyBorder="1" applyAlignment="1">
      <alignment/>
    </xf>
    <xf numFmtId="0" fontId="7" fillId="0" borderId="47" xfId="0" applyFont="1" applyBorder="1" applyAlignment="1">
      <alignment/>
    </xf>
    <xf numFmtId="179" fontId="7" fillId="35" borderId="46" xfId="0" applyNumberFormat="1" applyFont="1" applyFill="1" applyBorder="1" applyAlignment="1">
      <alignment/>
    </xf>
    <xf numFmtId="179" fontId="7" fillId="35" borderId="47" xfId="0" applyNumberFormat="1" applyFont="1" applyFill="1" applyBorder="1" applyAlignment="1">
      <alignment/>
    </xf>
    <xf numFmtId="179" fontId="7" fillId="35" borderId="51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172" fontId="14" fillId="0" borderId="22" xfId="0" applyNumberFormat="1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172" fontId="14" fillId="0" borderId="21" xfId="0" applyNumberFormat="1" applyFont="1" applyFill="1" applyBorder="1" applyAlignment="1">
      <alignment/>
    </xf>
    <xf numFmtId="172" fontId="14" fillId="33" borderId="12" xfId="0" applyNumberFormat="1" applyFont="1" applyFill="1" applyBorder="1" applyAlignment="1">
      <alignment/>
    </xf>
    <xf numFmtId="172" fontId="14" fillId="34" borderId="24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72" fontId="14" fillId="0" borderId="2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48" applyFont="1" applyFill="1" applyBorder="1" applyAlignment="1">
      <alignment horizontal="left" vertical="center"/>
      <protection/>
    </xf>
    <xf numFmtId="172" fontId="12" fillId="0" borderId="0" xfId="48" applyNumberFormat="1" applyFont="1" applyFill="1" applyBorder="1" applyAlignment="1">
      <alignment horizontal="center" vertical="center"/>
      <protection/>
    </xf>
    <xf numFmtId="172" fontId="15" fillId="0" borderId="0" xfId="4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172" fontId="14" fillId="35" borderId="30" xfId="48" applyNumberFormat="1" applyFont="1" applyFill="1" applyBorder="1" applyAlignment="1">
      <alignment horizontal="center" vertical="center" wrapText="1"/>
      <protection/>
    </xf>
    <xf numFmtId="3" fontId="14" fillId="35" borderId="25" xfId="48" applyNumberFormat="1" applyFont="1" applyFill="1" applyBorder="1" applyAlignment="1">
      <alignment horizontal="center" vertical="center"/>
      <protection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/>
    </xf>
    <xf numFmtId="172" fontId="7" fillId="0" borderId="64" xfId="0" applyNumberFormat="1" applyFont="1" applyFill="1" applyBorder="1" applyAlignment="1">
      <alignment/>
    </xf>
    <xf numFmtId="172" fontId="7" fillId="0" borderId="65" xfId="0" applyNumberFormat="1" applyFont="1" applyFill="1" applyBorder="1" applyAlignment="1">
      <alignment/>
    </xf>
    <xf numFmtId="172" fontId="7" fillId="0" borderId="66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7" fillId="33" borderId="62" xfId="0" applyNumberFormat="1" applyFont="1" applyFill="1" applyBorder="1" applyAlignment="1">
      <alignment/>
    </xf>
    <xf numFmtId="172" fontId="7" fillId="34" borderId="67" xfId="0" applyNumberFormat="1" applyFont="1" applyFill="1" applyBorder="1" applyAlignment="1">
      <alignment/>
    </xf>
    <xf numFmtId="172" fontId="7" fillId="0" borderId="68" xfId="0" applyNumberFormat="1" applyFont="1" applyFill="1" applyBorder="1" applyAlignment="1">
      <alignment/>
    </xf>
    <xf numFmtId="172" fontId="7" fillId="0" borderId="67" xfId="0" applyNumberFormat="1" applyFont="1" applyFill="1" applyBorder="1" applyAlignment="1">
      <alignment/>
    </xf>
    <xf numFmtId="172" fontId="7" fillId="0" borderId="69" xfId="0" applyNumberFormat="1" applyFont="1" applyFill="1" applyBorder="1" applyAlignment="1">
      <alignment/>
    </xf>
    <xf numFmtId="172" fontId="7" fillId="35" borderId="62" xfId="0" applyNumberFormat="1" applyFont="1" applyFill="1" applyBorder="1" applyAlignment="1">
      <alignment/>
    </xf>
    <xf numFmtId="172" fontId="7" fillId="35" borderId="63" xfId="0" applyNumberFormat="1" applyFont="1" applyFill="1" applyBorder="1" applyAlignment="1">
      <alignment/>
    </xf>
    <xf numFmtId="172" fontId="7" fillId="35" borderId="67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right"/>
    </xf>
    <xf numFmtId="172" fontId="7" fillId="0" borderId="40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7" fillId="35" borderId="40" xfId="0" applyNumberFormat="1" applyFont="1" applyFill="1" applyBorder="1" applyAlignment="1">
      <alignment/>
    </xf>
    <xf numFmtId="172" fontId="7" fillId="35" borderId="44" xfId="0" applyNumberFormat="1" applyFont="1" applyFill="1" applyBorder="1" applyAlignment="1">
      <alignment/>
    </xf>
    <xf numFmtId="172" fontId="7" fillId="0" borderId="70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0" xfId="0" applyNumberFormat="1" applyFont="1" applyFill="1" applyBorder="1" applyAlignment="1">
      <alignment/>
    </xf>
    <xf numFmtId="172" fontId="7" fillId="0" borderId="51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35" borderId="46" xfId="0" applyNumberFormat="1" applyFont="1" applyFill="1" applyBorder="1" applyAlignment="1">
      <alignment/>
    </xf>
    <xf numFmtId="172" fontId="7" fillId="35" borderId="47" xfId="0" applyNumberFormat="1" applyFont="1" applyFill="1" applyBorder="1" applyAlignment="1">
      <alignment/>
    </xf>
    <xf numFmtId="172" fontId="7" fillId="35" borderId="51" xfId="0" applyNumberFormat="1" applyFont="1" applyFill="1" applyBorder="1" applyAlignment="1">
      <alignment/>
    </xf>
    <xf numFmtId="172" fontId="14" fillId="0" borderId="57" xfId="0" applyNumberFormat="1" applyFont="1" applyFill="1" applyBorder="1" applyAlignment="1">
      <alignment/>
    </xf>
    <xf numFmtId="172" fontId="14" fillId="33" borderId="53" xfId="0" applyNumberFormat="1" applyFont="1" applyFill="1" applyBorder="1" applyAlignment="1">
      <alignment/>
    </xf>
    <xf numFmtId="172" fontId="14" fillId="34" borderId="71" xfId="0" applyNumberFormat="1" applyFont="1" applyFill="1" applyBorder="1" applyAlignment="1">
      <alignment/>
    </xf>
    <xf numFmtId="172" fontId="14" fillId="35" borderId="72" xfId="0" applyNumberFormat="1" applyFont="1" applyFill="1" applyBorder="1" applyAlignment="1">
      <alignment/>
    </xf>
    <xf numFmtId="172" fontId="14" fillId="35" borderId="7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2" fontId="7" fillId="0" borderId="10" xfId="48" applyNumberFormat="1" applyFont="1" applyFill="1" applyBorder="1" applyAlignment="1">
      <alignment horizontal="center" vertical="center" wrapText="1"/>
      <protection/>
    </xf>
    <xf numFmtId="172" fontId="7" fillId="0" borderId="40" xfId="48" applyNumberFormat="1" applyFont="1" applyFill="1" applyBorder="1" applyAlignment="1">
      <alignment horizontal="center" vertical="center" wrapText="1"/>
      <protection/>
    </xf>
    <xf numFmtId="172" fontId="7" fillId="0" borderId="41" xfId="48" applyNumberFormat="1" applyFont="1" applyFill="1" applyBorder="1" applyAlignment="1">
      <alignment horizontal="center" vertical="center" wrapText="1"/>
      <protection/>
    </xf>
    <xf numFmtId="172" fontId="7" fillId="33" borderId="74" xfId="48" applyNumberFormat="1" applyFont="1" applyFill="1" applyBorder="1" applyAlignment="1">
      <alignment horizontal="center" vertical="center" wrapText="1"/>
      <protection/>
    </xf>
    <xf numFmtId="1" fontId="7" fillId="34" borderId="37" xfId="48" applyNumberFormat="1" applyFont="1" applyFill="1" applyBorder="1" applyAlignment="1">
      <alignment horizontal="center" vertical="center"/>
      <protection/>
    </xf>
    <xf numFmtId="1" fontId="7" fillId="0" borderId="43" xfId="48" applyNumberFormat="1" applyFont="1" applyFill="1" applyBorder="1" applyAlignment="1">
      <alignment horizontal="center" vertical="center"/>
      <protection/>
    </xf>
    <xf numFmtId="1" fontId="7" fillId="0" borderId="40" xfId="48" applyNumberFormat="1" applyFont="1" applyFill="1" applyBorder="1" applyAlignment="1">
      <alignment horizontal="center" vertical="center"/>
      <protection/>
    </xf>
    <xf numFmtId="172" fontId="7" fillId="0" borderId="44" xfId="48" applyNumberFormat="1" applyFont="1" applyFill="1" applyBorder="1" applyAlignment="1">
      <alignment horizontal="center" vertical="center" wrapText="1"/>
      <protection/>
    </xf>
    <xf numFmtId="172" fontId="14" fillId="35" borderId="43" xfId="48" applyNumberFormat="1" applyFont="1" applyFill="1" applyBorder="1" applyAlignment="1">
      <alignment horizontal="center" vertical="center" wrapText="1"/>
      <protection/>
    </xf>
    <xf numFmtId="172" fontId="14" fillId="35" borderId="44" xfId="48" applyNumberFormat="1" applyFont="1" applyFill="1" applyBorder="1" applyAlignment="1">
      <alignment horizontal="center" vertical="center" wrapText="1"/>
      <protection/>
    </xf>
    <xf numFmtId="0" fontId="14" fillId="0" borderId="46" xfId="48" applyFont="1" applyFill="1" applyBorder="1" applyAlignment="1">
      <alignment horizontal="center" vertical="center"/>
      <protection/>
    </xf>
    <xf numFmtId="0" fontId="14" fillId="0" borderId="47" xfId="48" applyFont="1" applyFill="1" applyBorder="1" applyAlignment="1">
      <alignment horizontal="center" vertical="center"/>
      <protection/>
    </xf>
    <xf numFmtId="0" fontId="7" fillId="0" borderId="48" xfId="48" applyFont="1" applyFill="1" applyBorder="1">
      <alignment/>
      <protection/>
    </xf>
    <xf numFmtId="3" fontId="14" fillId="0" borderId="49" xfId="48" applyNumberFormat="1" applyFont="1" applyFill="1" applyBorder="1" applyAlignment="1">
      <alignment horizontal="center" vertical="center"/>
      <protection/>
    </xf>
    <xf numFmtId="3" fontId="14" fillId="0" borderId="46" xfId="48" applyNumberFormat="1" applyFont="1" applyFill="1" applyBorder="1" applyAlignment="1">
      <alignment horizontal="center" vertical="center"/>
      <protection/>
    </xf>
    <xf numFmtId="3" fontId="14" fillId="0" borderId="47" xfId="48" applyNumberFormat="1" applyFont="1" applyFill="1" applyBorder="1" applyAlignment="1">
      <alignment horizontal="center" vertical="center"/>
      <protection/>
    </xf>
    <xf numFmtId="3" fontId="14" fillId="0" borderId="48" xfId="48" applyNumberFormat="1" applyFont="1" applyFill="1" applyBorder="1" applyAlignment="1">
      <alignment horizontal="center" vertical="center"/>
      <protection/>
    </xf>
    <xf numFmtId="3" fontId="14" fillId="33" borderId="70" xfId="48" applyNumberFormat="1" applyFont="1" applyFill="1" applyBorder="1" applyAlignment="1">
      <alignment horizontal="center" vertical="center"/>
      <protection/>
    </xf>
    <xf numFmtId="3" fontId="14" fillId="34" borderId="49" xfId="48" applyNumberFormat="1" applyFont="1" applyFill="1" applyBorder="1" applyAlignment="1">
      <alignment horizontal="center" vertical="center"/>
      <protection/>
    </xf>
    <xf numFmtId="3" fontId="14" fillId="0" borderId="50" xfId="48" applyNumberFormat="1" applyFont="1" applyFill="1" applyBorder="1" applyAlignment="1">
      <alignment horizontal="center" vertical="center"/>
      <protection/>
    </xf>
    <xf numFmtId="3" fontId="14" fillId="0" borderId="51" xfId="48" applyNumberFormat="1" applyFont="1" applyFill="1" applyBorder="1" applyAlignment="1">
      <alignment horizontal="center" vertical="center"/>
      <protection/>
    </xf>
    <xf numFmtId="3" fontId="14" fillId="35" borderId="50" xfId="48" applyNumberFormat="1" applyFont="1" applyFill="1" applyBorder="1" applyAlignment="1">
      <alignment horizontal="center" vertical="center"/>
      <protection/>
    </xf>
    <xf numFmtId="3" fontId="14" fillId="35" borderId="47" xfId="48" applyNumberFormat="1" applyFont="1" applyFill="1" applyBorder="1" applyAlignment="1">
      <alignment horizontal="center" vertical="center"/>
      <protection/>
    </xf>
    <xf numFmtId="3" fontId="14" fillId="35" borderId="51" xfId="48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76" xfId="0" applyNumberFormat="1" applyFill="1" applyBorder="1" applyAlignment="1">
      <alignment/>
    </xf>
    <xf numFmtId="172" fontId="0" fillId="33" borderId="37" xfId="0" applyNumberFormat="1" applyFill="1" applyBorder="1" applyAlignment="1">
      <alignment/>
    </xf>
    <xf numFmtId="172" fontId="0" fillId="34" borderId="77" xfId="0" applyNumberFormat="1" applyFill="1" applyBorder="1" applyAlignment="1">
      <alignment/>
    </xf>
    <xf numFmtId="172" fontId="0" fillId="0" borderId="78" xfId="0" applyNumberFormat="1" applyFill="1" applyBorder="1" applyAlignment="1">
      <alignment/>
    </xf>
    <xf numFmtId="172" fontId="0" fillId="0" borderId="7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33" borderId="42" xfId="0" applyNumberFormat="1" applyFill="1" applyBorder="1" applyAlignment="1">
      <alignment/>
    </xf>
    <xf numFmtId="172" fontId="0" fillId="34" borderId="79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14" fillId="33" borderId="22" xfId="0" applyNumberFormat="1" applyFont="1" applyFill="1" applyBorder="1" applyAlignment="1">
      <alignment/>
    </xf>
    <xf numFmtId="172" fontId="14" fillId="34" borderId="22" xfId="0" applyNumberFormat="1" applyFont="1" applyFill="1" applyBorder="1" applyAlignment="1">
      <alignment/>
    </xf>
    <xf numFmtId="172" fontId="14" fillId="35" borderId="71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7" xfId="0" applyNumberFormat="1" applyBorder="1" applyAlignment="1">
      <alignment/>
    </xf>
    <xf numFmtId="172" fontId="0" fillId="0" borderId="48" xfId="0" applyNumberFormat="1" applyBorder="1" applyAlignment="1">
      <alignment/>
    </xf>
    <xf numFmtId="172" fontId="0" fillId="33" borderId="49" xfId="0" applyNumberFormat="1" applyFill="1" applyBorder="1" applyAlignment="1">
      <alignment/>
    </xf>
    <xf numFmtId="172" fontId="0" fillId="34" borderId="80" xfId="0" applyNumberFormat="1" applyFill="1" applyBorder="1" applyAlignment="1">
      <alignment/>
    </xf>
    <xf numFmtId="172" fontId="0" fillId="0" borderId="51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172" fontId="0" fillId="0" borderId="47" xfId="0" applyNumberFormat="1" applyFill="1" applyBorder="1" applyAlignment="1">
      <alignment/>
    </xf>
    <xf numFmtId="172" fontId="0" fillId="35" borderId="46" xfId="0" applyNumberFormat="1" applyFill="1" applyBorder="1" applyAlignment="1">
      <alignment/>
    </xf>
    <xf numFmtId="172" fontId="0" fillId="35" borderId="47" xfId="0" applyNumberFormat="1" applyFill="1" applyBorder="1" applyAlignment="1">
      <alignment/>
    </xf>
    <xf numFmtId="172" fontId="0" fillId="35" borderId="51" xfId="0" applyNumberFormat="1" applyFill="1" applyBorder="1" applyAlignment="1">
      <alignment/>
    </xf>
    <xf numFmtId="172" fontId="0" fillId="0" borderId="36" xfId="0" applyNumberFormat="1" applyBorder="1" applyAlignment="1">
      <alignment/>
    </xf>
    <xf numFmtId="172" fontId="0" fillId="33" borderId="74" xfId="0" applyNumberFormat="1" applyFill="1" applyBorder="1" applyAlignment="1">
      <alignment/>
    </xf>
    <xf numFmtId="172" fontId="0" fillId="34" borderId="37" xfId="0" applyNumberFormat="1" applyFill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33" borderId="45" xfId="0" applyNumberFormat="1" applyFill="1" applyBorder="1" applyAlignment="1">
      <alignment/>
    </xf>
    <xf numFmtId="0" fontId="0" fillId="34" borderId="42" xfId="0" applyFill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34" borderId="49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33" borderId="55" xfId="0" applyNumberFormat="1" applyFill="1" applyBorder="1" applyAlignment="1">
      <alignment/>
    </xf>
    <xf numFmtId="172" fontId="0" fillId="34" borderId="81" xfId="0" applyNumberFormat="1" applyFill="1" applyBorder="1" applyAlignment="1">
      <alignment/>
    </xf>
    <xf numFmtId="172" fontId="14" fillId="34" borderId="58" xfId="0" applyNumberFormat="1" applyFont="1" applyFill="1" applyBorder="1" applyAlignment="1">
      <alignment/>
    </xf>
    <xf numFmtId="172" fontId="14" fillId="34" borderId="56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0" xfId="48" applyFont="1" applyFill="1" applyBorder="1" applyAlignment="1">
      <alignment vertical="center"/>
      <protection/>
    </xf>
    <xf numFmtId="172" fontId="11" fillId="0" borderId="45" xfId="48" applyNumberFormat="1" applyFont="1" applyFill="1" applyBorder="1" applyAlignment="1">
      <alignment/>
      <protection/>
    </xf>
    <xf numFmtId="172" fontId="7" fillId="0" borderId="45" xfId="48" applyNumberFormat="1" applyFont="1" applyFill="1" applyBorder="1" applyAlignment="1">
      <alignment/>
      <protection/>
    </xf>
    <xf numFmtId="172" fontId="7" fillId="33" borderId="82" xfId="48" applyNumberFormat="1" applyFont="1" applyFill="1" applyBorder="1" applyAlignment="1">
      <alignment horizontal="center" vertical="center" wrapText="1"/>
      <protection/>
    </xf>
    <xf numFmtId="1" fontId="7" fillId="34" borderId="83" xfId="48" applyNumberFormat="1" applyFont="1" applyFill="1" applyBorder="1" applyAlignment="1">
      <alignment horizontal="center" vertical="center"/>
      <protection/>
    </xf>
    <xf numFmtId="1" fontId="7" fillId="0" borderId="81" xfId="48" applyNumberFormat="1" applyFont="1" applyFill="1" applyBorder="1" applyAlignment="1">
      <alignment horizontal="center" vertical="center"/>
      <protection/>
    </xf>
    <xf numFmtId="0" fontId="7" fillId="0" borderId="20" xfId="48" applyFont="1" applyFill="1" applyBorder="1">
      <alignment/>
      <protection/>
    </xf>
    <xf numFmtId="3" fontId="14" fillId="33" borderId="23" xfId="48" applyNumberFormat="1" applyFont="1" applyFill="1" applyBorder="1" applyAlignment="1">
      <alignment horizontal="center" vertical="center"/>
      <protection/>
    </xf>
    <xf numFmtId="3" fontId="14" fillId="34" borderId="22" xfId="48" applyNumberFormat="1" applyFont="1" applyFill="1" applyBorder="1" applyAlignment="1">
      <alignment horizontal="center" vertical="center"/>
      <protection/>
    </xf>
    <xf numFmtId="172" fontId="7" fillId="0" borderId="36" xfId="0" applyNumberFormat="1" applyFont="1" applyBorder="1" applyAlignment="1">
      <alignment/>
    </xf>
    <xf numFmtId="172" fontId="7" fillId="0" borderId="74" xfId="0" applyNumberFormat="1" applyFont="1" applyBorder="1" applyAlignment="1">
      <alignment/>
    </xf>
    <xf numFmtId="172" fontId="7" fillId="0" borderId="34" xfId="0" applyNumberFormat="1" applyFont="1" applyBorder="1" applyAlignment="1">
      <alignment/>
    </xf>
    <xf numFmtId="172" fontId="7" fillId="0" borderId="35" xfId="0" applyNumberFormat="1" applyFont="1" applyBorder="1" applyAlignment="1">
      <alignment/>
    </xf>
    <xf numFmtId="172" fontId="7" fillId="33" borderId="35" xfId="0" applyNumberFormat="1" applyFont="1" applyFill="1" applyBorder="1" applyAlignment="1">
      <alignment/>
    </xf>
    <xf numFmtId="172" fontId="7" fillId="34" borderId="35" xfId="0" applyNumberFormat="1" applyFont="1" applyFill="1" applyBorder="1" applyAlignment="1">
      <alignment/>
    </xf>
    <xf numFmtId="172" fontId="7" fillId="0" borderId="39" xfId="0" applyNumberFormat="1" applyFont="1" applyBorder="1" applyAlignment="1">
      <alignment/>
    </xf>
    <xf numFmtId="179" fontId="7" fillId="0" borderId="35" xfId="0" applyNumberFormat="1" applyFont="1" applyBorder="1" applyAlignment="1">
      <alignment/>
    </xf>
    <xf numFmtId="172" fontId="7" fillId="35" borderId="38" xfId="0" applyNumberFormat="1" applyFont="1" applyFill="1" applyBorder="1" applyAlignment="1">
      <alignment/>
    </xf>
    <xf numFmtId="172" fontId="7" fillId="35" borderId="35" xfId="0" applyNumberFormat="1" applyFont="1" applyFill="1" applyBorder="1" applyAlignment="1">
      <alignment/>
    </xf>
    <xf numFmtId="172" fontId="7" fillId="35" borderId="39" xfId="0" applyNumberFormat="1" applyFont="1" applyFill="1" applyBorder="1" applyAlignment="1">
      <alignment/>
    </xf>
    <xf numFmtId="172" fontId="7" fillId="0" borderId="41" xfId="0" applyNumberFormat="1" applyFont="1" applyBorder="1" applyAlignment="1">
      <alignment/>
    </xf>
    <xf numFmtId="172" fontId="7" fillId="0" borderId="45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7" fillId="33" borderId="40" xfId="0" applyNumberFormat="1" applyFont="1" applyFill="1" applyBorder="1" applyAlignment="1">
      <alignment/>
    </xf>
    <xf numFmtId="172" fontId="7" fillId="34" borderId="40" xfId="0" applyNumberFormat="1" applyFont="1" applyFill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35" borderId="4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72" fontId="7" fillId="0" borderId="42" xfId="0" applyNumberFormat="1" applyFont="1" applyBorder="1" applyAlignment="1">
      <alignment/>
    </xf>
    <xf numFmtId="0" fontId="7" fillId="33" borderId="40" xfId="0" applyFont="1" applyFill="1" applyBorder="1" applyAlignment="1">
      <alignment/>
    </xf>
    <xf numFmtId="0" fontId="7" fillId="34" borderId="40" xfId="0" applyFont="1" applyFill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72" fontId="7" fillId="33" borderId="19" xfId="0" applyNumberFormat="1" applyFont="1" applyFill="1" applyBorder="1" applyAlignment="1">
      <alignment/>
    </xf>
    <xf numFmtId="172" fontId="7" fillId="34" borderId="19" xfId="0" applyNumberFormat="1" applyFont="1" applyFill="1" applyBorder="1" applyAlignment="1">
      <alignment/>
    </xf>
    <xf numFmtId="172" fontId="7" fillId="0" borderId="18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172" fontId="14" fillId="33" borderId="20" xfId="0" applyNumberFormat="1" applyFont="1" applyFill="1" applyBorder="1" applyAlignment="1">
      <alignment/>
    </xf>
    <xf numFmtId="172" fontId="14" fillId="34" borderId="2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7" fillId="0" borderId="74" xfId="0" applyFont="1" applyBorder="1" applyAlignment="1">
      <alignment/>
    </xf>
    <xf numFmtId="0" fontId="7" fillId="33" borderId="35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72" fontId="7" fillId="35" borderId="34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0" fillId="33" borderId="47" xfId="0" applyNumberFormat="1" applyFill="1" applyBorder="1" applyAlignment="1">
      <alignment/>
    </xf>
    <xf numFmtId="172" fontId="0" fillId="34" borderId="47" xfId="0" applyNumberFormat="1" applyFill="1" applyBorder="1" applyAlignment="1">
      <alignment/>
    </xf>
    <xf numFmtId="172" fontId="0" fillId="0" borderId="45" xfId="0" applyNumberFormat="1" applyBorder="1" applyAlignment="1">
      <alignment/>
    </xf>
    <xf numFmtId="0" fontId="0" fillId="33" borderId="47" xfId="0" applyFill="1" applyBorder="1" applyAlignment="1">
      <alignment/>
    </xf>
    <xf numFmtId="0" fontId="0" fillId="34" borderId="47" xfId="0" applyFill="1" applyBorder="1" applyAlignment="1">
      <alignment/>
    </xf>
    <xf numFmtId="172" fontId="14" fillId="0" borderId="57" xfId="0" applyNumberFormat="1" applyFont="1" applyBorder="1" applyAlignment="1">
      <alignment/>
    </xf>
    <xf numFmtId="0" fontId="7" fillId="0" borderId="0" xfId="51" applyFill="1">
      <alignment/>
      <protection/>
    </xf>
    <xf numFmtId="173" fontId="7" fillId="0" borderId="0" xfId="51" applyNumberFormat="1" applyFill="1">
      <alignment/>
      <protection/>
    </xf>
    <xf numFmtId="172" fontId="0" fillId="0" borderId="0" xfId="0" applyNumberFormat="1" applyFill="1" applyAlignment="1">
      <alignment horizontal="right"/>
    </xf>
    <xf numFmtId="1" fontId="7" fillId="0" borderId="18" xfId="48" applyNumberFormat="1" applyFont="1" applyFill="1" applyBorder="1" applyAlignment="1">
      <alignment horizontal="center" vertical="center"/>
      <protection/>
    </xf>
    <xf numFmtId="172" fontId="7" fillId="0" borderId="43" xfId="0" applyNumberFormat="1" applyFont="1" applyBorder="1" applyAlignment="1">
      <alignment/>
    </xf>
    <xf numFmtId="179" fontId="0" fillId="0" borderId="46" xfId="0" applyNumberFormat="1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179" fontId="21" fillId="0" borderId="42" xfId="0" applyNumberFormat="1" applyFont="1" applyBorder="1" applyAlignment="1">
      <alignment/>
    </xf>
    <xf numFmtId="179" fontId="21" fillId="0" borderId="45" xfId="0" applyNumberFormat="1" applyFont="1" applyBorder="1" applyAlignment="1">
      <alignment/>
    </xf>
    <xf numFmtId="179" fontId="21" fillId="0" borderId="10" xfId="0" applyNumberFormat="1" applyFont="1" applyBorder="1" applyAlignment="1">
      <alignment/>
    </xf>
    <xf numFmtId="172" fontId="21" fillId="33" borderId="10" xfId="0" applyNumberFormat="1" applyFont="1" applyFill="1" applyBorder="1" applyAlignment="1">
      <alignment/>
    </xf>
    <xf numFmtId="172" fontId="21" fillId="34" borderId="41" xfId="0" applyNumberFormat="1" applyFont="1" applyFill="1" applyBorder="1" applyAlignment="1">
      <alignment/>
    </xf>
    <xf numFmtId="0" fontId="7" fillId="0" borderId="51" xfId="0" applyFont="1" applyBorder="1" applyAlignment="1">
      <alignment/>
    </xf>
    <xf numFmtId="172" fontId="15" fillId="35" borderId="56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5" xfId="0" applyNumberFormat="1" applyBorder="1" applyAlignment="1">
      <alignment/>
    </xf>
    <xf numFmtId="0" fontId="0" fillId="0" borderId="40" xfId="0" applyFill="1" applyBorder="1" applyAlignment="1">
      <alignment/>
    </xf>
    <xf numFmtId="179" fontId="0" fillId="0" borderId="43" xfId="0" applyNumberFormat="1" applyFill="1" applyBorder="1" applyAlignment="1">
      <alignment/>
    </xf>
    <xf numFmtId="179" fontId="0" fillId="0" borderId="44" xfId="0" applyNumberFormat="1" applyFill="1" applyBorder="1" applyAlignment="1">
      <alignment/>
    </xf>
    <xf numFmtId="0" fontId="7" fillId="0" borderId="43" xfId="0" applyFont="1" applyFill="1" applyBorder="1" applyAlignment="1">
      <alignment/>
    </xf>
    <xf numFmtId="179" fontId="7" fillId="0" borderId="44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41" xfId="0" applyFill="1" applyBorder="1" applyAlignment="1">
      <alignment/>
    </xf>
    <xf numFmtId="179" fontId="7" fillId="0" borderId="79" xfId="0" applyNumberFormat="1" applyFont="1" applyBorder="1" applyAlignment="1">
      <alignment/>
    </xf>
    <xf numFmtId="179" fontId="7" fillId="36" borderId="43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7" fillId="0" borderId="33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172" fontId="14" fillId="0" borderId="56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36" xfId="0" applyFont="1" applyFill="1" applyBorder="1" applyAlignment="1">
      <alignment/>
    </xf>
    <xf numFmtId="179" fontId="7" fillId="0" borderId="39" xfId="0" applyNumberFormat="1" applyFont="1" applyFill="1" applyBorder="1" applyAlignment="1">
      <alignment/>
    </xf>
    <xf numFmtId="179" fontId="7" fillId="0" borderId="36" xfId="0" applyNumberFormat="1" applyFont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41" xfId="0" applyFont="1" applyFill="1" applyBorder="1" applyAlignment="1">
      <alignment/>
    </xf>
    <xf numFmtId="0" fontId="21" fillId="0" borderId="41" xfId="0" applyFont="1" applyBorder="1" applyAlignment="1">
      <alignment horizontal="right"/>
    </xf>
    <xf numFmtId="0" fontId="21" fillId="33" borderId="10" xfId="0" applyFont="1" applyFill="1" applyBorder="1" applyAlignment="1">
      <alignment/>
    </xf>
    <xf numFmtId="179" fontId="21" fillId="34" borderId="44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72" fontId="14" fillId="35" borderId="31" xfId="48" applyNumberFormat="1" applyFont="1" applyFill="1" applyBorder="1" applyAlignment="1">
      <alignment horizontal="center" vertical="center" wrapText="1"/>
      <protection/>
    </xf>
    <xf numFmtId="1" fontId="7" fillId="0" borderId="0" xfId="0" applyNumberFormat="1" applyFont="1" applyFill="1" applyAlignment="1">
      <alignment/>
    </xf>
    <xf numFmtId="172" fontId="7" fillId="0" borderId="45" xfId="48" applyNumberFormat="1" applyFont="1" applyFill="1" applyBorder="1" applyAlignment="1">
      <alignment horizontal="center" vertical="center" wrapText="1"/>
      <protection/>
    </xf>
    <xf numFmtId="3" fontId="14" fillId="0" borderId="70" xfId="48" applyNumberFormat="1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/>
    </xf>
    <xf numFmtId="172" fontId="0" fillId="0" borderId="74" xfId="0" applyNumberFormat="1" applyBorder="1" applyAlignment="1">
      <alignment/>
    </xf>
    <xf numFmtId="172" fontId="0" fillId="0" borderId="8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48" xfId="0" applyNumberFormat="1" applyFill="1" applyBorder="1" applyAlignment="1">
      <alignment/>
    </xf>
    <xf numFmtId="172" fontId="0" fillId="0" borderId="50" xfId="0" applyNumberFormat="1" applyFill="1" applyBorder="1" applyAlignment="1">
      <alignment/>
    </xf>
    <xf numFmtId="172" fontId="0" fillId="0" borderId="51" xfId="0" applyNumberFormat="1" applyFill="1" applyBorder="1" applyAlignment="1">
      <alignment/>
    </xf>
    <xf numFmtId="172" fontId="14" fillId="34" borderId="2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77" xfId="0" applyBorder="1" applyAlignment="1">
      <alignment/>
    </xf>
    <xf numFmtId="179" fontId="7" fillId="34" borderId="16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172" fontId="7" fillId="0" borderId="62" xfId="48" applyNumberFormat="1" applyFont="1" applyFill="1" applyBorder="1" applyAlignment="1">
      <alignment horizontal="center" vertical="center" wrapText="1"/>
      <protection/>
    </xf>
    <xf numFmtId="172" fontId="7" fillId="0" borderId="64" xfId="48" applyNumberFormat="1" applyFont="1" applyFill="1" applyBorder="1" applyAlignment="1">
      <alignment horizontal="center" vertical="center" wrapText="1"/>
      <protection/>
    </xf>
    <xf numFmtId="172" fontId="7" fillId="33" borderId="69" xfId="48" applyNumberFormat="1" applyFont="1" applyFill="1" applyBorder="1" applyAlignment="1">
      <alignment horizontal="center" vertical="center" wrapText="1"/>
      <protection/>
    </xf>
    <xf numFmtId="1" fontId="7" fillId="34" borderId="65" xfId="48" applyNumberFormat="1" applyFont="1" applyFill="1" applyBorder="1" applyAlignment="1">
      <alignment horizontal="center" vertical="center"/>
      <protection/>
    </xf>
    <xf numFmtId="172" fontId="7" fillId="34" borderId="65" xfId="48" applyNumberFormat="1" applyFont="1" applyFill="1" applyBorder="1" applyAlignment="1">
      <alignment horizontal="center" vertical="center" wrapText="1"/>
      <protection/>
    </xf>
    <xf numFmtId="1" fontId="7" fillId="0" borderId="68" xfId="48" applyNumberFormat="1" applyFont="1" applyFill="1" applyBorder="1" applyAlignment="1">
      <alignment horizontal="center" vertical="center"/>
      <protection/>
    </xf>
    <xf numFmtId="1" fontId="7" fillId="0" borderId="60" xfId="48" applyNumberFormat="1" applyFont="1" applyFill="1" applyBorder="1" applyAlignment="1">
      <alignment horizontal="center" vertical="center"/>
      <protection/>
    </xf>
    <xf numFmtId="3" fontId="14" fillId="34" borderId="80" xfId="48" applyNumberFormat="1" applyFont="1" applyFill="1" applyBorder="1" applyAlignment="1">
      <alignment horizontal="center" vertical="center"/>
      <protection/>
    </xf>
    <xf numFmtId="172" fontId="0" fillId="37" borderId="41" xfId="0" applyNumberFormat="1" applyFill="1" applyBorder="1" applyAlignment="1">
      <alignment/>
    </xf>
    <xf numFmtId="179" fontId="0" fillId="34" borderId="42" xfId="0" applyNumberFormat="1" applyFill="1" applyBorder="1" applyAlignment="1">
      <alignment/>
    </xf>
    <xf numFmtId="179" fontId="0" fillId="0" borderId="0" xfId="0" applyNumberFormat="1" applyBorder="1" applyAlignment="1">
      <alignment/>
    </xf>
    <xf numFmtId="172" fontId="0" fillId="37" borderId="10" xfId="0" applyNumberFormat="1" applyFill="1" applyBorder="1" applyAlignment="1">
      <alignment/>
    </xf>
    <xf numFmtId="172" fontId="0" fillId="37" borderId="40" xfId="0" applyNumberFormat="1" applyFill="1" applyBorder="1" applyAlignment="1">
      <alignment/>
    </xf>
    <xf numFmtId="172" fontId="0" fillId="37" borderId="44" xfId="0" applyNumberForma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40" xfId="0" applyNumberFormat="1" applyFont="1" applyFill="1" applyBorder="1" applyAlignment="1">
      <alignment/>
    </xf>
    <xf numFmtId="172" fontId="21" fillId="0" borderId="41" xfId="0" applyNumberFormat="1" applyFont="1" applyBorder="1" applyAlignment="1">
      <alignment/>
    </xf>
    <xf numFmtId="172" fontId="21" fillId="0" borderId="45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0" borderId="40" xfId="0" applyNumberFormat="1" applyFont="1" applyBorder="1" applyAlignment="1">
      <alignment/>
    </xf>
    <xf numFmtId="172" fontId="21" fillId="33" borderId="40" xfId="0" applyNumberFormat="1" applyFont="1" applyFill="1" applyBorder="1" applyAlignment="1">
      <alignment/>
    </xf>
    <xf numFmtId="172" fontId="21" fillId="34" borderId="4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Fill="1" applyBorder="1" applyAlignment="1">
      <alignment/>
    </xf>
    <xf numFmtId="0" fontId="14" fillId="0" borderId="25" xfId="0" applyFont="1" applyBorder="1" applyAlignment="1">
      <alignment/>
    </xf>
    <xf numFmtId="172" fontId="14" fillId="35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40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0" fontId="10" fillId="0" borderId="40" xfId="0" applyFont="1" applyBorder="1" applyAlignment="1">
      <alignment horizontal="center"/>
    </xf>
    <xf numFmtId="172" fontId="10" fillId="0" borderId="40" xfId="0" applyNumberFormat="1" applyFont="1" applyFill="1" applyBorder="1" applyAlignment="1">
      <alignment horizontal="center"/>
    </xf>
    <xf numFmtId="3" fontId="10" fillId="0" borderId="40" xfId="0" applyNumberFormat="1" applyFont="1" applyBorder="1" applyAlignment="1">
      <alignment/>
    </xf>
    <xf numFmtId="178" fontId="1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2" fillId="0" borderId="0" xfId="49" applyFont="1" applyFill="1" applyBorder="1" applyAlignment="1">
      <alignment horizontal="left" vertical="center"/>
      <protection/>
    </xf>
    <xf numFmtId="0" fontId="12" fillId="0" borderId="0" xfId="49" applyFont="1" applyFill="1" applyBorder="1" applyAlignment="1">
      <alignment vertical="center"/>
      <protection/>
    </xf>
    <xf numFmtId="0" fontId="12" fillId="0" borderId="84" xfId="49" applyFont="1" applyFill="1" applyBorder="1" applyAlignment="1">
      <alignment vertical="center"/>
      <protection/>
    </xf>
    <xf numFmtId="0" fontId="7" fillId="0" borderId="0" xfId="50" applyFill="1">
      <alignment/>
      <protection/>
    </xf>
    <xf numFmtId="173" fontId="7" fillId="0" borderId="0" xfId="50" applyNumberFormat="1" applyFill="1">
      <alignment/>
      <protection/>
    </xf>
    <xf numFmtId="0" fontId="13" fillId="0" borderId="0" xfId="47" applyFont="1" applyFill="1" applyBorder="1">
      <alignment/>
      <protection/>
    </xf>
    <xf numFmtId="0" fontId="10" fillId="0" borderId="0" xfId="47" applyFont="1" applyFill="1">
      <alignment/>
      <protection/>
    </xf>
    <xf numFmtId="0" fontId="7" fillId="0" borderId="0" xfId="47" applyFill="1">
      <alignment/>
      <protection/>
    </xf>
    <xf numFmtId="0" fontId="7" fillId="0" borderId="34" xfId="47" applyFill="1" applyBorder="1" applyAlignment="1">
      <alignment horizontal="right"/>
      <protection/>
    </xf>
    <xf numFmtId="0" fontId="7" fillId="0" borderId="35" xfId="47" applyFill="1" applyBorder="1">
      <alignment/>
      <protection/>
    </xf>
    <xf numFmtId="0" fontId="7" fillId="0" borderId="39" xfId="47" applyFill="1" applyBorder="1">
      <alignment/>
      <protection/>
    </xf>
    <xf numFmtId="172" fontId="7" fillId="0" borderId="38" xfId="47" applyNumberFormat="1" applyFill="1" applyBorder="1">
      <alignment/>
      <protection/>
    </xf>
    <xf numFmtId="173" fontId="7" fillId="0" borderId="39" xfId="47" applyNumberFormat="1" applyFill="1" applyBorder="1">
      <alignment/>
      <protection/>
    </xf>
    <xf numFmtId="172" fontId="7" fillId="0" borderId="36" xfId="47" applyNumberFormat="1" applyFill="1" applyBorder="1">
      <alignment/>
      <protection/>
    </xf>
    <xf numFmtId="172" fontId="7" fillId="0" borderId="35" xfId="47" applyNumberFormat="1" applyFill="1" applyBorder="1">
      <alignment/>
      <protection/>
    </xf>
    <xf numFmtId="0" fontId="7" fillId="0" borderId="10" xfId="47" applyFill="1" applyBorder="1" applyAlignment="1">
      <alignment horizontal="right"/>
      <protection/>
    </xf>
    <xf numFmtId="0" fontId="7" fillId="0" borderId="40" xfId="47" applyFill="1" applyBorder="1">
      <alignment/>
      <protection/>
    </xf>
    <xf numFmtId="0" fontId="7" fillId="0" borderId="44" xfId="47" applyFill="1" applyBorder="1">
      <alignment/>
      <protection/>
    </xf>
    <xf numFmtId="172" fontId="7" fillId="0" borderId="43" xfId="47" applyNumberFormat="1" applyFill="1" applyBorder="1">
      <alignment/>
      <protection/>
    </xf>
    <xf numFmtId="173" fontId="7" fillId="0" borderId="44" xfId="47" applyNumberFormat="1" applyFill="1" applyBorder="1">
      <alignment/>
      <protection/>
    </xf>
    <xf numFmtId="172" fontId="7" fillId="0" borderId="41" xfId="47" applyNumberFormat="1" applyFill="1" applyBorder="1">
      <alignment/>
      <protection/>
    </xf>
    <xf numFmtId="172" fontId="7" fillId="0" borderId="40" xfId="47" applyNumberFormat="1" applyFill="1" applyBorder="1">
      <alignment/>
      <protection/>
    </xf>
    <xf numFmtId="0" fontId="7" fillId="0" borderId="11" xfId="47" applyFill="1" applyBorder="1" applyAlignment="1">
      <alignment horizontal="right"/>
      <protection/>
    </xf>
    <xf numFmtId="0" fontId="7" fillId="0" borderId="19" xfId="47" applyFill="1" applyBorder="1">
      <alignment/>
      <protection/>
    </xf>
    <xf numFmtId="0" fontId="7" fillId="0" borderId="18" xfId="47" applyFill="1" applyBorder="1">
      <alignment/>
      <protection/>
    </xf>
    <xf numFmtId="172" fontId="7" fillId="0" borderId="17" xfId="47" applyNumberFormat="1" applyFill="1" applyBorder="1">
      <alignment/>
      <protection/>
    </xf>
    <xf numFmtId="173" fontId="7" fillId="0" borderId="18" xfId="47" applyNumberFormat="1" applyFill="1" applyBorder="1">
      <alignment/>
      <protection/>
    </xf>
    <xf numFmtId="172" fontId="7" fillId="0" borderId="14" xfId="47" applyNumberFormat="1" applyFill="1" applyBorder="1">
      <alignment/>
      <protection/>
    </xf>
    <xf numFmtId="172" fontId="7" fillId="0" borderId="19" xfId="47" applyNumberFormat="1" applyFill="1" applyBorder="1">
      <alignment/>
      <protection/>
    </xf>
    <xf numFmtId="173" fontId="7" fillId="0" borderId="56" xfId="47" applyNumberFormat="1" applyFill="1" applyBorder="1">
      <alignment/>
      <protection/>
    </xf>
    <xf numFmtId="173" fontId="7" fillId="0" borderId="24" xfId="47" applyNumberFormat="1" applyFill="1" applyBorder="1">
      <alignment/>
      <protection/>
    </xf>
    <xf numFmtId="173" fontId="15" fillId="0" borderId="24" xfId="47" applyNumberFormat="1" applyFont="1" applyFill="1" applyBorder="1">
      <alignment/>
      <protection/>
    </xf>
    <xf numFmtId="0" fontId="7" fillId="0" borderId="62" xfId="47" applyFill="1" applyBorder="1" applyAlignment="1">
      <alignment horizontal="right"/>
      <protection/>
    </xf>
    <xf numFmtId="0" fontId="7" fillId="0" borderId="63" xfId="47" applyFill="1" applyBorder="1">
      <alignment/>
      <protection/>
    </xf>
    <xf numFmtId="0" fontId="7" fillId="0" borderId="67" xfId="47" applyFill="1" applyBorder="1">
      <alignment/>
      <protection/>
    </xf>
    <xf numFmtId="173" fontId="7" fillId="0" borderId="68" xfId="47" applyNumberFormat="1" applyFill="1" applyBorder="1">
      <alignment/>
      <protection/>
    </xf>
    <xf numFmtId="173" fontId="7" fillId="0" borderId="67" xfId="47" applyNumberFormat="1" applyFill="1" applyBorder="1">
      <alignment/>
      <protection/>
    </xf>
    <xf numFmtId="173" fontId="7" fillId="0" borderId="64" xfId="47" applyNumberFormat="1" applyFill="1" applyBorder="1">
      <alignment/>
      <protection/>
    </xf>
    <xf numFmtId="173" fontId="7" fillId="0" borderId="62" xfId="47" applyNumberFormat="1" applyFill="1" applyBorder="1">
      <alignment/>
      <protection/>
    </xf>
    <xf numFmtId="173" fontId="7" fillId="0" borderId="63" xfId="47" applyNumberFormat="1" applyFill="1" applyBorder="1">
      <alignment/>
      <protection/>
    </xf>
    <xf numFmtId="173" fontId="7" fillId="0" borderId="43" xfId="47" applyNumberFormat="1" applyFill="1" applyBorder="1">
      <alignment/>
      <protection/>
    </xf>
    <xf numFmtId="173" fontId="7" fillId="0" borderId="41" xfId="47" applyNumberFormat="1" applyFill="1" applyBorder="1">
      <alignment/>
      <protection/>
    </xf>
    <xf numFmtId="173" fontId="7" fillId="0" borderId="10" xfId="47" applyNumberFormat="1" applyFill="1" applyBorder="1">
      <alignment/>
      <protection/>
    </xf>
    <xf numFmtId="173" fontId="7" fillId="0" borderId="40" xfId="47" applyNumberFormat="1" applyFill="1" applyBorder="1">
      <alignment/>
      <protection/>
    </xf>
    <xf numFmtId="0" fontId="7" fillId="0" borderId="10" xfId="47" applyFill="1" applyBorder="1" applyAlignment="1">
      <alignment horizontal="center"/>
      <protection/>
    </xf>
    <xf numFmtId="0" fontId="7" fillId="0" borderId="40" xfId="47" applyFont="1" applyFill="1" applyBorder="1">
      <alignment/>
      <protection/>
    </xf>
    <xf numFmtId="173" fontId="7" fillId="0" borderId="45" xfId="47" applyNumberFormat="1" applyFill="1" applyBorder="1">
      <alignment/>
      <protection/>
    </xf>
    <xf numFmtId="173" fontId="7" fillId="0" borderId="35" xfId="47" applyNumberFormat="1" applyFill="1" applyBorder="1">
      <alignment/>
      <protection/>
    </xf>
    <xf numFmtId="0" fontId="14" fillId="0" borderId="0" xfId="47" applyFont="1" applyFill="1" applyBorder="1">
      <alignment/>
      <protection/>
    </xf>
    <xf numFmtId="0" fontId="22" fillId="0" borderId="0" xfId="47" applyFont="1" applyFill="1" applyBorder="1">
      <alignment/>
      <protection/>
    </xf>
    <xf numFmtId="0" fontId="16" fillId="0" borderId="0" xfId="47" applyFont="1" applyFill="1">
      <alignment/>
      <protection/>
    </xf>
    <xf numFmtId="172" fontId="7" fillId="0" borderId="0" xfId="47" applyNumberFormat="1" applyFill="1" applyBorder="1">
      <alignment/>
      <protection/>
    </xf>
    <xf numFmtId="0" fontId="15" fillId="0" borderId="0" xfId="47" applyFont="1" applyFill="1">
      <alignment/>
      <protection/>
    </xf>
    <xf numFmtId="0" fontId="7" fillId="0" borderId="0" xfId="47" applyFont="1" applyFill="1">
      <alignment/>
      <protection/>
    </xf>
    <xf numFmtId="172" fontId="7" fillId="0" borderId="53" xfId="49" applyNumberFormat="1" applyFont="1" applyFill="1" applyBorder="1" applyAlignment="1">
      <alignment horizontal="center" vertical="center" wrapText="1"/>
      <protection/>
    </xf>
    <xf numFmtId="172" fontId="14" fillId="0" borderId="85" xfId="49" applyNumberFormat="1" applyFont="1" applyFill="1" applyBorder="1" applyAlignment="1">
      <alignment horizontal="center" vertical="center" wrapText="1"/>
      <protection/>
    </xf>
    <xf numFmtId="172" fontId="14" fillId="0" borderId="72" xfId="49" applyNumberFormat="1" applyFont="1" applyFill="1" applyBorder="1" applyAlignment="1">
      <alignment horizontal="center" vertical="center" wrapText="1"/>
      <protection/>
    </xf>
    <xf numFmtId="172" fontId="14" fillId="0" borderId="73" xfId="49" applyNumberFormat="1" applyFont="1" applyFill="1" applyBorder="1" applyAlignment="1">
      <alignment horizontal="center" vertical="center" wrapText="1"/>
      <protection/>
    </xf>
    <xf numFmtId="172" fontId="14" fillId="0" borderId="71" xfId="49" applyNumberFormat="1" applyFont="1" applyFill="1" applyBorder="1" applyAlignment="1">
      <alignment horizontal="center" vertical="center" wrapText="1"/>
      <protection/>
    </xf>
    <xf numFmtId="0" fontId="14" fillId="0" borderId="28" xfId="47" applyFont="1" applyFill="1" applyBorder="1" applyAlignment="1">
      <alignment horizontal="left"/>
      <protection/>
    </xf>
    <xf numFmtId="0" fontId="14" fillId="0" borderId="0" xfId="47" applyFont="1" applyFill="1" applyBorder="1" applyAlignment="1">
      <alignment horizontal="left"/>
      <protection/>
    </xf>
    <xf numFmtId="0" fontId="14" fillId="0" borderId="32" xfId="47" applyFont="1" applyFill="1" applyBorder="1" applyAlignment="1">
      <alignment horizontal="left"/>
      <protection/>
    </xf>
    <xf numFmtId="173" fontId="7" fillId="0" borderId="0" xfId="47" applyNumberFormat="1" applyFill="1" applyBorder="1">
      <alignment/>
      <protection/>
    </xf>
    <xf numFmtId="173" fontId="7" fillId="0" borderId="30" xfId="47" applyNumberFormat="1" applyFill="1" applyBorder="1">
      <alignment/>
      <protection/>
    </xf>
    <xf numFmtId="173" fontId="7" fillId="0" borderId="26" xfId="47" applyNumberFormat="1" applyFill="1" applyBorder="1">
      <alignment/>
      <protection/>
    </xf>
    <xf numFmtId="173" fontId="15" fillId="0" borderId="30" xfId="47" applyNumberFormat="1" applyFont="1" applyFill="1" applyBorder="1">
      <alignment/>
      <protection/>
    </xf>
    <xf numFmtId="0" fontId="14" fillId="4" borderId="23" xfId="47" applyFont="1" applyFill="1" applyBorder="1" applyAlignment="1">
      <alignment horizontal="left"/>
      <protection/>
    </xf>
    <xf numFmtId="0" fontId="14" fillId="4" borderId="57" xfId="47" applyFont="1" applyFill="1" applyBorder="1" applyAlignment="1">
      <alignment horizontal="left"/>
      <protection/>
    </xf>
    <xf numFmtId="0" fontId="14" fillId="4" borderId="56" xfId="47" applyFont="1" applyFill="1" applyBorder="1" applyAlignment="1">
      <alignment horizontal="left"/>
      <protection/>
    </xf>
    <xf numFmtId="173" fontId="7" fillId="4" borderId="57" xfId="47" applyNumberFormat="1" applyFill="1" applyBorder="1">
      <alignment/>
      <protection/>
    </xf>
    <xf numFmtId="173" fontId="7" fillId="4" borderId="24" xfId="47" applyNumberFormat="1" applyFill="1" applyBorder="1">
      <alignment/>
      <protection/>
    </xf>
    <xf numFmtId="0" fontId="7" fillId="0" borderId="34" xfId="47" applyFill="1" applyBorder="1" applyAlignment="1">
      <alignment horizontal="center"/>
      <protection/>
    </xf>
    <xf numFmtId="0" fontId="7" fillId="0" borderId="35" xfId="47" applyFont="1" applyFill="1" applyBorder="1">
      <alignment/>
      <protection/>
    </xf>
    <xf numFmtId="173" fontId="7" fillId="0" borderId="38" xfId="47" applyNumberFormat="1" applyFill="1" applyBorder="1">
      <alignment/>
      <protection/>
    </xf>
    <xf numFmtId="173" fontId="7" fillId="0" borderId="36" xfId="47" applyNumberFormat="1" applyFill="1" applyBorder="1">
      <alignment/>
      <protection/>
    </xf>
    <xf numFmtId="173" fontId="7" fillId="0" borderId="34" xfId="47" applyNumberFormat="1" applyFill="1" applyBorder="1">
      <alignment/>
      <protection/>
    </xf>
    <xf numFmtId="0" fontId="7" fillId="0" borderId="46" xfId="47" applyFill="1" applyBorder="1" applyAlignment="1">
      <alignment horizontal="center"/>
      <protection/>
    </xf>
    <xf numFmtId="0" fontId="7" fillId="0" borderId="47" xfId="47" applyFont="1" applyFill="1" applyBorder="1">
      <alignment/>
      <protection/>
    </xf>
    <xf numFmtId="0" fontId="7" fillId="0" borderId="51" xfId="47" applyFill="1" applyBorder="1">
      <alignment/>
      <protection/>
    </xf>
    <xf numFmtId="173" fontId="7" fillId="0" borderId="50" xfId="47" applyNumberFormat="1" applyFill="1" applyBorder="1">
      <alignment/>
      <protection/>
    </xf>
    <xf numFmtId="173" fontId="7" fillId="0" borderId="51" xfId="47" applyNumberFormat="1" applyFill="1" applyBorder="1">
      <alignment/>
      <protection/>
    </xf>
    <xf numFmtId="173" fontId="7" fillId="0" borderId="48" xfId="47" applyNumberFormat="1" applyFill="1" applyBorder="1">
      <alignment/>
      <protection/>
    </xf>
    <xf numFmtId="173" fontId="7" fillId="0" borderId="46" xfId="47" applyNumberFormat="1" applyFill="1" applyBorder="1">
      <alignment/>
      <protection/>
    </xf>
    <xf numFmtId="173" fontId="7" fillId="0" borderId="47" xfId="47" applyNumberFormat="1" applyFill="1" applyBorder="1">
      <alignment/>
      <protection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2" fillId="0" borderId="0" xfId="48" applyFont="1" applyFill="1" applyBorder="1" applyAlignment="1">
      <alignment horizontal="center" vertical="center"/>
      <protection/>
    </xf>
    <xf numFmtId="172" fontId="14" fillId="0" borderId="12" xfId="48" applyNumberFormat="1" applyFont="1" applyFill="1" applyBorder="1" applyAlignment="1">
      <alignment horizontal="center"/>
      <protection/>
    </xf>
    <xf numFmtId="172" fontId="14" fillId="0" borderId="20" xfId="48" applyNumberFormat="1" applyFont="1" applyFill="1" applyBorder="1" applyAlignment="1">
      <alignment horizontal="center"/>
      <protection/>
    </xf>
    <xf numFmtId="172" fontId="14" fillId="35" borderId="38" xfId="48" applyNumberFormat="1" applyFont="1" applyFill="1" applyBorder="1" applyAlignment="1">
      <alignment horizontal="center" vertical="center"/>
      <protection/>
    </xf>
    <xf numFmtId="172" fontId="14" fillId="35" borderId="35" xfId="48" applyNumberFormat="1" applyFont="1" applyFill="1" applyBorder="1" applyAlignment="1">
      <alignment horizontal="center" vertical="center"/>
      <protection/>
    </xf>
    <xf numFmtId="172" fontId="14" fillId="35" borderId="39" xfId="48" applyNumberFormat="1" applyFont="1" applyFill="1" applyBorder="1" applyAlignment="1">
      <alignment horizontal="center" vertical="center"/>
      <protection/>
    </xf>
    <xf numFmtId="172" fontId="14" fillId="35" borderId="43" xfId="48" applyNumberFormat="1" applyFont="1" applyFill="1" applyBorder="1" applyAlignment="1">
      <alignment horizontal="center" vertical="center"/>
      <protection/>
    </xf>
    <xf numFmtId="172" fontId="14" fillId="35" borderId="40" xfId="48" applyNumberFormat="1" applyFont="1" applyFill="1" applyBorder="1" applyAlignment="1">
      <alignment horizontal="center" vertical="center"/>
      <protection/>
    </xf>
    <xf numFmtId="172" fontId="14" fillId="35" borderId="44" xfId="48" applyNumberFormat="1" applyFont="1" applyFill="1" applyBorder="1" applyAlignment="1">
      <alignment horizontal="center" vertical="center"/>
      <protection/>
    </xf>
    <xf numFmtId="172" fontId="14" fillId="0" borderId="34" xfId="48" applyNumberFormat="1" applyFont="1" applyFill="1" applyBorder="1" applyAlignment="1">
      <alignment horizontal="center"/>
      <protection/>
    </xf>
    <xf numFmtId="172" fontId="7" fillId="0" borderId="35" xfId="48" applyNumberFormat="1" applyFont="1" applyFill="1" applyBorder="1">
      <alignment/>
      <protection/>
    </xf>
    <xf numFmtId="172" fontId="7" fillId="0" borderId="39" xfId="48" applyNumberFormat="1" applyFont="1" applyFill="1" applyBorder="1">
      <alignment/>
      <protection/>
    </xf>
    <xf numFmtId="172" fontId="16" fillId="0" borderId="0" xfId="0" applyNumberFormat="1" applyFont="1" applyFill="1" applyAlignment="1">
      <alignment horizontal="right"/>
    </xf>
    <xf numFmtId="172" fontId="14" fillId="0" borderId="62" xfId="48" applyNumberFormat="1" applyFont="1" applyFill="1" applyBorder="1" applyAlignment="1">
      <alignment horizontal="center"/>
      <protection/>
    </xf>
    <xf numFmtId="172" fontId="7" fillId="0" borderId="63" xfId="48" applyNumberFormat="1" applyFont="1" applyFill="1" applyBorder="1">
      <alignment/>
      <protection/>
    </xf>
    <xf numFmtId="172" fontId="7" fillId="0" borderId="33" xfId="48" applyNumberFormat="1" applyFont="1" applyFill="1" applyBorder="1">
      <alignment/>
      <protection/>
    </xf>
    <xf numFmtId="172" fontId="7" fillId="0" borderId="67" xfId="48" applyNumberFormat="1" applyFont="1" applyFill="1" applyBorder="1">
      <alignment/>
      <protection/>
    </xf>
    <xf numFmtId="0" fontId="13" fillId="0" borderId="2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4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>
      <alignment/>
      <protection/>
    </xf>
    <xf numFmtId="0" fontId="7" fillId="0" borderId="11" xfId="48" applyFont="1" applyFill="1" applyBorder="1">
      <alignment/>
      <protection/>
    </xf>
    <xf numFmtId="0" fontId="14" fillId="0" borderId="35" xfId="48" applyFont="1" applyFill="1" applyBorder="1" applyAlignment="1">
      <alignment horizontal="center" vertical="center"/>
      <protection/>
    </xf>
    <xf numFmtId="0" fontId="7" fillId="0" borderId="40" xfId="48" applyFont="1" applyFill="1" applyBorder="1">
      <alignment/>
      <protection/>
    </xf>
    <xf numFmtId="0" fontId="7" fillId="0" borderId="19" xfId="48" applyFont="1" applyFill="1" applyBorder="1">
      <alignment/>
      <protection/>
    </xf>
    <xf numFmtId="0" fontId="14" fillId="0" borderId="36" xfId="48" applyFont="1" applyFill="1" applyBorder="1" applyAlignment="1">
      <alignment horizontal="center" vertical="center" wrapText="1"/>
      <protection/>
    </xf>
    <xf numFmtId="0" fontId="7" fillId="0" borderId="41" xfId="48" applyFont="1" applyFill="1" applyBorder="1">
      <alignment/>
      <protection/>
    </xf>
    <xf numFmtId="0" fontId="7" fillId="0" borderId="14" xfId="48" applyFont="1" applyFill="1" applyBorder="1">
      <alignment/>
      <protection/>
    </xf>
    <xf numFmtId="172" fontId="14" fillId="0" borderId="37" xfId="48" applyNumberFormat="1" applyFont="1" applyFill="1" applyBorder="1" applyAlignment="1">
      <alignment horizontal="center" vertical="center" wrapText="1"/>
      <protection/>
    </xf>
    <xf numFmtId="172" fontId="7" fillId="0" borderId="42" xfId="48" applyNumberFormat="1" applyFont="1" applyFill="1" applyBorder="1">
      <alignment/>
      <protection/>
    </xf>
    <xf numFmtId="172" fontId="7" fillId="0" borderId="55" xfId="48" applyNumberFormat="1" applyFont="1" applyFill="1" applyBorder="1">
      <alignment/>
      <protection/>
    </xf>
    <xf numFmtId="172" fontId="14" fillId="0" borderId="12" xfId="48" applyNumberFormat="1" applyFont="1" applyFill="1" applyBorder="1" applyAlignment="1">
      <alignment horizontal="center" vertical="center" wrapText="1"/>
      <protection/>
    </xf>
    <xf numFmtId="172" fontId="14" fillId="0" borderId="20" xfId="48" applyNumberFormat="1" applyFont="1" applyFill="1" applyBorder="1" applyAlignment="1">
      <alignment horizontal="center" vertical="center" wrapText="1"/>
      <protection/>
    </xf>
    <xf numFmtId="172" fontId="15" fillId="33" borderId="23" xfId="0" applyNumberFormat="1" applyFont="1" applyFill="1" applyBorder="1" applyAlignment="1">
      <alignment horizontal="right"/>
    </xf>
    <xf numFmtId="172" fontId="15" fillId="33" borderId="56" xfId="0" applyNumberFormat="1" applyFont="1" applyFill="1" applyBorder="1" applyAlignment="1">
      <alignment horizontal="right"/>
    </xf>
    <xf numFmtId="172" fontId="7" fillId="0" borderId="69" xfId="48" applyNumberFormat="1" applyFont="1" applyFill="1" applyBorder="1" applyAlignment="1">
      <alignment horizontal="center" vertical="center" wrapText="1"/>
      <protection/>
    </xf>
    <xf numFmtId="172" fontId="7" fillId="0" borderId="13" xfId="48" applyNumberFormat="1" applyFont="1" applyFill="1" applyBorder="1" applyAlignment="1">
      <alignment horizontal="center" vertical="center" wrapText="1"/>
      <protection/>
    </xf>
    <xf numFmtId="172" fontId="14" fillId="0" borderId="63" xfId="48" applyNumberFormat="1" applyFont="1" applyFill="1" applyBorder="1" applyAlignment="1">
      <alignment horizontal="center"/>
      <protection/>
    </xf>
    <xf numFmtId="172" fontId="14" fillId="0" borderId="33" xfId="48" applyNumberFormat="1" applyFont="1" applyFill="1" applyBorder="1" applyAlignment="1">
      <alignment horizontal="center"/>
      <protection/>
    </xf>
    <xf numFmtId="172" fontId="14" fillId="0" borderId="67" xfId="48" applyNumberFormat="1" applyFont="1" applyFill="1" applyBorder="1" applyAlignment="1">
      <alignment horizontal="center"/>
      <protection/>
    </xf>
    <xf numFmtId="172" fontId="15" fillId="38" borderId="23" xfId="0" applyNumberFormat="1" applyFont="1" applyFill="1" applyBorder="1" applyAlignment="1">
      <alignment horizontal="right"/>
    </xf>
    <xf numFmtId="172" fontId="15" fillId="38" borderId="56" xfId="0" applyNumberFormat="1" applyFont="1" applyFill="1" applyBorder="1" applyAlignment="1">
      <alignment horizontal="right"/>
    </xf>
    <xf numFmtId="172" fontId="16" fillId="0" borderId="0" xfId="0" applyNumberFormat="1" applyFont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6" fillId="0" borderId="0" xfId="0" applyNumberFormat="1" applyFont="1" applyBorder="1" applyAlignment="1">
      <alignment horizontal="right"/>
    </xf>
    <xf numFmtId="172" fontId="14" fillId="0" borderId="75" xfId="48" applyNumberFormat="1" applyFont="1" applyFill="1" applyBorder="1" applyAlignment="1">
      <alignment horizontal="center" vertical="center" wrapText="1"/>
      <protection/>
    </xf>
    <xf numFmtId="172" fontId="14" fillId="0" borderId="23" xfId="48" applyNumberFormat="1" applyFont="1" applyFill="1" applyBorder="1" applyAlignment="1">
      <alignment horizontal="center"/>
      <protection/>
    </xf>
    <xf numFmtId="172" fontId="14" fillId="0" borderId="57" xfId="48" applyNumberFormat="1" applyFont="1" applyFill="1" applyBorder="1" applyAlignment="1">
      <alignment horizontal="center"/>
      <protection/>
    </xf>
    <xf numFmtId="172" fontId="14" fillId="35" borderId="82" xfId="48" applyNumberFormat="1" applyFont="1" applyFill="1" applyBorder="1" applyAlignment="1">
      <alignment horizontal="center" vertical="center"/>
      <protection/>
    </xf>
    <xf numFmtId="172" fontId="14" fillId="35" borderId="86" xfId="48" applyNumberFormat="1" applyFont="1" applyFill="1" applyBorder="1" applyAlignment="1">
      <alignment horizontal="center" vertical="center"/>
      <protection/>
    </xf>
    <xf numFmtId="172" fontId="14" fillId="35" borderId="87" xfId="48" applyNumberFormat="1" applyFont="1" applyFill="1" applyBorder="1" applyAlignment="1">
      <alignment horizontal="center" vertical="center"/>
      <protection/>
    </xf>
    <xf numFmtId="172" fontId="14" fillId="35" borderId="69" xfId="48" applyNumberFormat="1" applyFont="1" applyFill="1" applyBorder="1" applyAlignment="1">
      <alignment horizontal="center" vertical="center"/>
      <protection/>
    </xf>
    <xf numFmtId="172" fontId="14" fillId="35" borderId="66" xfId="48" applyNumberFormat="1" applyFont="1" applyFill="1" applyBorder="1" applyAlignment="1">
      <alignment horizontal="center" vertical="center"/>
      <protection/>
    </xf>
    <xf numFmtId="172" fontId="14" fillId="35" borderId="88" xfId="48" applyNumberFormat="1" applyFont="1" applyFill="1" applyBorder="1" applyAlignment="1">
      <alignment horizontal="center" vertical="center"/>
      <protection/>
    </xf>
    <xf numFmtId="172" fontId="14" fillId="0" borderId="35" xfId="48" applyNumberFormat="1" applyFont="1" applyFill="1" applyBorder="1" applyAlignment="1">
      <alignment horizontal="center"/>
      <protection/>
    </xf>
    <xf numFmtId="172" fontId="14" fillId="0" borderId="39" xfId="48" applyNumberFormat="1" applyFont="1" applyFill="1" applyBorder="1" applyAlignment="1">
      <alignment horizontal="center"/>
      <protection/>
    </xf>
    <xf numFmtId="172" fontId="7" fillId="0" borderId="66" xfId="48" applyNumberFormat="1" applyFont="1" applyFill="1" applyBorder="1" applyAlignment="1">
      <alignment horizontal="center" vertical="center" wrapText="1"/>
      <protection/>
    </xf>
    <xf numFmtId="172" fontId="7" fillId="0" borderId="61" xfId="48" applyNumberFormat="1" applyFont="1" applyFill="1" applyBorder="1" applyAlignment="1">
      <alignment horizontal="center" vertical="center" wrapText="1"/>
      <protection/>
    </xf>
    <xf numFmtId="172" fontId="7" fillId="0" borderId="75" xfId="48" applyNumberFormat="1" applyFont="1" applyFill="1" applyBorder="1">
      <alignment/>
      <protection/>
    </xf>
    <xf numFmtId="172" fontId="7" fillId="0" borderId="36" xfId="48" applyNumberFormat="1" applyFont="1" applyFill="1" applyBorder="1">
      <alignment/>
      <protection/>
    </xf>
    <xf numFmtId="172" fontId="14" fillId="0" borderId="74" xfId="48" applyNumberFormat="1" applyFont="1" applyFill="1" applyBorder="1" applyAlignment="1">
      <alignment horizontal="center"/>
      <protection/>
    </xf>
    <xf numFmtId="172" fontId="14" fillId="0" borderId="59" xfId="48" applyNumberFormat="1" applyFont="1" applyFill="1" applyBorder="1" applyAlignment="1">
      <alignment horizontal="center"/>
      <protection/>
    </xf>
    <xf numFmtId="172" fontId="14" fillId="0" borderId="77" xfId="48" applyNumberFormat="1" applyFont="1" applyFill="1" applyBorder="1" applyAlignment="1">
      <alignment horizontal="center"/>
      <protection/>
    </xf>
    <xf numFmtId="172" fontId="14" fillId="0" borderId="64" xfId="48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0" applyNumberFormat="1" applyAlignment="1">
      <alignment horizontal="right"/>
    </xf>
    <xf numFmtId="172" fontId="14" fillId="0" borderId="25" xfId="48" applyNumberFormat="1" applyFont="1" applyFill="1" applyBorder="1" applyAlignment="1">
      <alignment horizontal="center" vertical="center" wrapText="1"/>
      <protection/>
    </xf>
    <xf numFmtId="172" fontId="14" fillId="0" borderId="24" xfId="48" applyNumberFormat="1" applyFont="1" applyFill="1" applyBorder="1" applyAlignment="1">
      <alignment horizontal="center" vertical="center" wrapText="1"/>
      <protection/>
    </xf>
    <xf numFmtId="172" fontId="14" fillId="0" borderId="75" xfId="48" applyNumberFormat="1" applyFont="1" applyFill="1" applyBorder="1" applyAlignment="1">
      <alignment horizontal="center"/>
      <protection/>
    </xf>
    <xf numFmtId="172" fontId="14" fillId="0" borderId="34" xfId="48" applyNumberFormat="1" applyFont="1" applyFill="1" applyBorder="1" applyAlignment="1">
      <alignment horizontal="center" vertical="center" wrapText="1"/>
      <protection/>
    </xf>
    <xf numFmtId="172" fontId="14" fillId="0" borderId="16" xfId="48" applyNumberFormat="1" applyFont="1" applyFill="1" applyBorder="1" applyAlignment="1">
      <alignment horizontal="center" vertical="center" wrapText="1"/>
      <protection/>
    </xf>
    <xf numFmtId="172" fontId="14" fillId="0" borderId="16" xfId="48" applyNumberFormat="1" applyFont="1" applyFill="1" applyBorder="1" applyAlignment="1">
      <alignment horizontal="center"/>
      <protection/>
    </xf>
    <xf numFmtId="172" fontId="0" fillId="0" borderId="84" xfId="0" applyNumberFormat="1" applyBorder="1" applyAlignment="1">
      <alignment horizontal="right"/>
    </xf>
    <xf numFmtId="172" fontId="14" fillId="0" borderId="23" xfId="48" applyNumberFormat="1" applyFont="1" applyFill="1" applyBorder="1" applyAlignment="1">
      <alignment horizontal="center" vertical="center" wrapText="1"/>
      <protection/>
    </xf>
    <xf numFmtId="172" fontId="14" fillId="0" borderId="86" xfId="48" applyNumberFormat="1" applyFont="1" applyFill="1" applyBorder="1" applyAlignment="1">
      <alignment horizontal="center" vertical="center" wrapText="1"/>
      <protection/>
    </xf>
    <xf numFmtId="172" fontId="14" fillId="0" borderId="57" xfId="48" applyNumberFormat="1" applyFont="1" applyFill="1" applyBorder="1" applyAlignment="1">
      <alignment horizontal="center" vertical="center" wrapText="1"/>
      <protection/>
    </xf>
    <xf numFmtId="172" fontId="14" fillId="0" borderId="56" xfId="48" applyNumberFormat="1" applyFont="1" applyFill="1" applyBorder="1" applyAlignment="1">
      <alignment horizontal="center" vertical="center" wrapText="1"/>
      <protection/>
    </xf>
    <xf numFmtId="44" fontId="14" fillId="35" borderId="82" xfId="39" applyFont="1" applyFill="1" applyBorder="1" applyAlignment="1">
      <alignment horizontal="center" vertical="center"/>
    </xf>
    <xf numFmtId="44" fontId="14" fillId="35" borderId="86" xfId="39" applyFont="1" applyFill="1" applyBorder="1" applyAlignment="1">
      <alignment horizontal="center" vertical="center"/>
    </xf>
    <xf numFmtId="44" fontId="14" fillId="35" borderId="87" xfId="39" applyFont="1" applyFill="1" applyBorder="1" applyAlignment="1">
      <alignment horizontal="center" vertical="center"/>
    </xf>
    <xf numFmtId="44" fontId="14" fillId="35" borderId="69" xfId="39" applyFont="1" applyFill="1" applyBorder="1" applyAlignment="1">
      <alignment horizontal="center" vertical="center"/>
    </xf>
    <xf numFmtId="44" fontId="14" fillId="35" borderId="66" xfId="39" applyFont="1" applyFill="1" applyBorder="1" applyAlignment="1">
      <alignment horizontal="center" vertical="center"/>
    </xf>
    <xf numFmtId="44" fontId="14" fillId="35" borderId="88" xfId="39" applyFont="1" applyFill="1" applyBorder="1" applyAlignment="1">
      <alignment horizontal="center" vertical="center"/>
    </xf>
    <xf numFmtId="172" fontId="14" fillId="0" borderId="40" xfId="48" applyNumberFormat="1" applyFont="1" applyFill="1" applyBorder="1" applyAlignment="1">
      <alignment horizontal="center"/>
      <protection/>
    </xf>
    <xf numFmtId="172" fontId="7" fillId="0" borderId="83" xfId="48" applyNumberFormat="1" applyFont="1" applyFill="1" applyBorder="1" applyAlignment="1">
      <alignment horizontal="center" vertical="center" wrapText="1"/>
      <protection/>
    </xf>
    <xf numFmtId="172" fontId="7" fillId="0" borderId="65" xfId="48" applyNumberFormat="1" applyFont="1" applyFill="1" applyBorder="1" applyAlignment="1">
      <alignment horizontal="center" vertical="center" wrapText="1"/>
      <protection/>
    </xf>
    <xf numFmtId="172" fontId="14" fillId="0" borderId="82" xfId="48" applyNumberFormat="1" applyFont="1" applyFill="1" applyBorder="1" applyAlignment="1">
      <alignment horizontal="center"/>
      <protection/>
    </xf>
    <xf numFmtId="172" fontId="14" fillId="0" borderId="86" xfId="48" applyNumberFormat="1" applyFont="1" applyFill="1" applyBorder="1" applyAlignment="1">
      <alignment horizontal="center"/>
      <protection/>
    </xf>
    <xf numFmtId="172" fontId="7" fillId="0" borderId="82" xfId="48" applyNumberFormat="1" applyFont="1" applyFill="1" applyBorder="1" applyAlignment="1">
      <alignment horizontal="center" vertical="center" wrapText="1"/>
      <protection/>
    </xf>
    <xf numFmtId="172" fontId="0" fillId="0" borderId="84" xfId="0" applyNumberFormat="1" applyFill="1" applyBorder="1" applyAlignment="1">
      <alignment horizontal="right"/>
    </xf>
    <xf numFmtId="172" fontId="0" fillId="0" borderId="86" xfId="0" applyNumberFormat="1" applyBorder="1" applyAlignment="1">
      <alignment horizontal="right"/>
    </xf>
    <xf numFmtId="0" fontId="14" fillId="0" borderId="35" xfId="48" applyFont="1" applyFill="1" applyBorder="1" applyAlignment="1">
      <alignment horizontal="center" vertical="center" wrapText="1"/>
      <protection/>
    </xf>
    <xf numFmtId="172" fontId="14" fillId="0" borderId="36" xfId="48" applyNumberFormat="1" applyFont="1" applyFill="1" applyBorder="1" applyAlignment="1">
      <alignment horizontal="center" vertical="center" wrapText="1"/>
      <protection/>
    </xf>
    <xf numFmtId="172" fontId="7" fillId="0" borderId="41" xfId="48" applyNumberFormat="1" applyFont="1" applyFill="1" applyBorder="1">
      <alignment/>
      <protection/>
    </xf>
    <xf numFmtId="172" fontId="7" fillId="0" borderId="14" xfId="48" applyNumberFormat="1" applyFont="1" applyFill="1" applyBorder="1">
      <alignment/>
      <protection/>
    </xf>
    <xf numFmtId="173" fontId="7" fillId="0" borderId="84" xfId="47" applyNumberFormat="1" applyFill="1" applyBorder="1" applyAlignment="1">
      <alignment horizontal="right"/>
      <protection/>
    </xf>
    <xf numFmtId="173" fontId="15" fillId="0" borderId="23" xfId="47" applyNumberFormat="1" applyFont="1" applyFill="1" applyBorder="1" applyAlignment="1">
      <alignment horizontal="right"/>
      <protection/>
    </xf>
    <xf numFmtId="173" fontId="7" fillId="0" borderId="56" xfId="47" applyNumberFormat="1" applyFill="1" applyBorder="1">
      <alignment/>
      <protection/>
    </xf>
    <xf numFmtId="173" fontId="7" fillId="0" borderId="86" xfId="47" applyNumberFormat="1" applyFill="1" applyBorder="1" applyAlignment="1">
      <alignment horizontal="right"/>
      <protection/>
    </xf>
    <xf numFmtId="173" fontId="7" fillId="0" borderId="0" xfId="47" applyNumberFormat="1" applyFill="1" applyBorder="1" applyAlignment="1">
      <alignment horizontal="right"/>
      <protection/>
    </xf>
    <xf numFmtId="173" fontId="7" fillId="0" borderId="0" xfId="47" applyNumberFormat="1" applyFill="1" applyAlignment="1">
      <alignment horizontal="right"/>
      <protection/>
    </xf>
    <xf numFmtId="0" fontId="14" fillId="0" borderId="23" xfId="47" applyFont="1" applyFill="1" applyBorder="1" applyAlignment="1">
      <alignment horizontal="left"/>
      <protection/>
    </xf>
    <xf numFmtId="0" fontId="14" fillId="0" borderId="57" xfId="47" applyFont="1" applyFill="1" applyBorder="1" applyAlignment="1">
      <alignment horizontal="left"/>
      <protection/>
    </xf>
    <xf numFmtId="0" fontId="14" fillId="0" borderId="56" xfId="47" applyFont="1" applyFill="1" applyBorder="1" applyAlignment="1">
      <alignment horizontal="left"/>
      <protection/>
    </xf>
    <xf numFmtId="0" fontId="14" fillId="0" borderId="34" xfId="49" applyFont="1" applyFill="1" applyBorder="1" applyAlignment="1">
      <alignment horizontal="center" vertical="center" wrapText="1"/>
      <protection/>
    </xf>
    <xf numFmtId="0" fontId="14" fillId="0" borderId="46" xfId="49" applyFont="1" applyFill="1" applyBorder="1" applyAlignment="1">
      <alignment horizontal="center" vertical="center" wrapText="1"/>
      <protection/>
    </xf>
    <xf numFmtId="0" fontId="14" fillId="0" borderId="35" xfId="49" applyFont="1" applyFill="1" applyBorder="1" applyAlignment="1">
      <alignment horizontal="center" vertical="center"/>
      <protection/>
    </xf>
    <xf numFmtId="0" fontId="14" fillId="0" borderId="47" xfId="49" applyFont="1" applyFill="1" applyBorder="1" applyAlignment="1">
      <alignment horizontal="center" vertical="center"/>
      <protection/>
    </xf>
    <xf numFmtId="0" fontId="14" fillId="0" borderId="36" xfId="49" applyFont="1" applyFill="1" applyBorder="1" applyAlignment="1">
      <alignment horizontal="center" vertical="center"/>
      <protection/>
    </xf>
    <xf numFmtId="0" fontId="14" fillId="0" borderId="48" xfId="49" applyFont="1" applyFill="1" applyBorder="1" applyAlignment="1">
      <alignment horizontal="center" vertical="center"/>
      <protection/>
    </xf>
    <xf numFmtId="172" fontId="14" fillId="0" borderId="23" xfId="49" applyNumberFormat="1" applyFont="1" applyFill="1" applyBorder="1" applyAlignment="1">
      <alignment horizontal="center"/>
      <protection/>
    </xf>
    <xf numFmtId="172" fontId="14" fillId="0" borderId="56" xfId="49" applyNumberFormat="1" applyFont="1" applyFill="1" applyBorder="1" applyAlignment="1">
      <alignment horizontal="center"/>
      <protection/>
    </xf>
    <xf numFmtId="172" fontId="14" fillId="0" borderId="57" xfId="49" applyNumberFormat="1" applyFont="1" applyFill="1" applyBorder="1" applyAlignment="1">
      <alignment horizontal="center" vertical="center"/>
      <protection/>
    </xf>
    <xf numFmtId="172" fontId="14" fillId="0" borderId="56" xfId="49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233510" xfId="47"/>
    <cellStyle name="normální_PV_18_2005-02-04_tabulky" xfId="48"/>
    <cellStyle name="normální_PV_18_2005-02-04_tabulky 2" xfId="49"/>
    <cellStyle name="normální_Sešit2" xfId="50"/>
    <cellStyle name="normální_Tabulky rozpočtu-všechny programy pro knihu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1.625" style="0" customWidth="1"/>
    <col min="2" max="2" width="57.00390625" style="0" customWidth="1"/>
    <col min="3" max="5" width="10.375" style="0" customWidth="1"/>
    <col min="6" max="7" width="14.375" style="0" customWidth="1"/>
  </cols>
  <sheetData>
    <row r="1" spans="1:6" ht="15.75">
      <c r="A1" s="1" t="s">
        <v>137</v>
      </c>
      <c r="B1" s="2"/>
      <c r="C1" s="3"/>
      <c r="D1" s="3"/>
      <c r="F1" s="2"/>
    </row>
    <row r="2" spans="1:7" s="571" customFormat="1" ht="14.25">
      <c r="A2" s="568"/>
      <c r="B2" s="568"/>
      <c r="C2" s="569"/>
      <c r="D2" s="569"/>
      <c r="E2" s="569"/>
      <c r="F2" s="570"/>
      <c r="G2" s="4" t="s">
        <v>0</v>
      </c>
    </row>
    <row r="3" spans="1:7" s="571" customFormat="1" ht="24" customHeight="1">
      <c r="A3" s="568"/>
      <c r="B3" s="568"/>
      <c r="C3" s="568"/>
      <c r="D3" s="678" t="s">
        <v>269</v>
      </c>
      <c r="E3" s="679"/>
      <c r="F3" s="678" t="s">
        <v>270</v>
      </c>
      <c r="G3" s="679"/>
    </row>
    <row r="4" spans="1:7" s="571" customFormat="1" ht="12.75">
      <c r="A4" s="674" t="s">
        <v>268</v>
      </c>
      <c r="B4" s="675"/>
      <c r="C4" s="583" t="s">
        <v>1</v>
      </c>
      <c r="D4" s="584" t="s">
        <v>272</v>
      </c>
      <c r="E4" s="584" t="s">
        <v>14</v>
      </c>
      <c r="F4" s="584" t="s">
        <v>272</v>
      </c>
      <c r="G4" s="584" t="s">
        <v>14</v>
      </c>
    </row>
    <row r="5" spans="1:7" s="571" customFormat="1" ht="12.75" customHeight="1">
      <c r="A5" s="676" t="s">
        <v>2</v>
      </c>
      <c r="B5" s="677" t="s">
        <v>3</v>
      </c>
      <c r="C5" s="585"/>
      <c r="D5" s="586"/>
      <c r="E5" s="586"/>
      <c r="F5" s="586"/>
      <c r="G5" s="586"/>
    </row>
    <row r="6" spans="1:7" s="571" customFormat="1" ht="12.75">
      <c r="A6" s="676"/>
      <c r="B6" s="677"/>
      <c r="C6" s="587"/>
      <c r="D6" s="588"/>
      <c r="E6" s="588"/>
      <c r="F6" s="588"/>
      <c r="G6" s="588"/>
    </row>
    <row r="7" spans="1:7" s="571" customFormat="1" ht="12.75">
      <c r="A7" s="573">
        <v>233010</v>
      </c>
      <c r="B7" s="576" t="s">
        <v>4</v>
      </c>
      <c r="C7" s="575">
        <v>415000</v>
      </c>
      <c r="D7" s="573">
        <f aca="true" t="shared" si="0" ref="D7:D14">C7-E7</f>
        <v>395000</v>
      </c>
      <c r="E7" s="575">
        <v>20000</v>
      </c>
      <c r="F7" s="573">
        <v>415000</v>
      </c>
      <c r="G7" s="575">
        <v>0</v>
      </c>
    </row>
    <row r="8" spans="1:7" s="571" customFormat="1" ht="12.75">
      <c r="A8" s="573"/>
      <c r="B8" s="576" t="s">
        <v>5</v>
      </c>
      <c r="C8" s="575">
        <v>55100</v>
      </c>
      <c r="D8" s="573">
        <f t="shared" si="0"/>
        <v>55100</v>
      </c>
      <c r="E8" s="575"/>
      <c r="F8" s="573">
        <v>100100</v>
      </c>
      <c r="G8" s="575">
        <v>0</v>
      </c>
    </row>
    <row r="9" spans="1:7" s="571" customFormat="1" ht="12.75">
      <c r="A9" s="573">
        <v>233110</v>
      </c>
      <c r="B9" s="576" t="s">
        <v>6</v>
      </c>
      <c r="C9" s="575">
        <v>224268</v>
      </c>
      <c r="D9" s="573">
        <f t="shared" si="0"/>
        <v>211707</v>
      </c>
      <c r="E9" s="575">
        <v>12561</v>
      </c>
      <c r="F9" s="573">
        <v>221093</v>
      </c>
      <c r="G9" s="575">
        <v>3175</v>
      </c>
    </row>
    <row r="10" spans="1:7" s="571" customFormat="1" ht="12.75">
      <c r="A10" s="573">
        <v>233310</v>
      </c>
      <c r="B10" s="576" t="s">
        <v>7</v>
      </c>
      <c r="C10" s="575">
        <v>424092</v>
      </c>
      <c r="D10" s="575">
        <f t="shared" si="0"/>
        <v>400092</v>
      </c>
      <c r="E10" s="575">
        <v>24000</v>
      </c>
      <c r="F10" s="575">
        <v>391168</v>
      </c>
      <c r="G10" s="575">
        <v>32924</v>
      </c>
    </row>
    <row r="11" spans="1:7" s="571" customFormat="1" ht="12.75">
      <c r="A11" s="573">
        <v>233320</v>
      </c>
      <c r="B11" s="576" t="s">
        <v>8</v>
      </c>
      <c r="C11" s="575">
        <v>214100</v>
      </c>
      <c r="D11" s="575">
        <f t="shared" si="0"/>
        <v>213100</v>
      </c>
      <c r="E11" s="575">
        <v>1000</v>
      </c>
      <c r="F11" s="575">
        <v>210100</v>
      </c>
      <c r="G11" s="575">
        <v>4000</v>
      </c>
    </row>
    <row r="12" spans="1:7" s="571" customFormat="1" ht="12.75">
      <c r="A12" s="573">
        <v>233330</v>
      </c>
      <c r="B12" s="576" t="s">
        <v>9</v>
      </c>
      <c r="C12" s="575">
        <v>495000</v>
      </c>
      <c r="D12" s="575">
        <f t="shared" si="0"/>
        <v>495000</v>
      </c>
      <c r="E12" s="575">
        <v>0</v>
      </c>
      <c r="F12" s="575">
        <v>1614827</v>
      </c>
      <c r="G12" s="575">
        <v>0</v>
      </c>
    </row>
    <row r="13" spans="1:7" s="571" customFormat="1" ht="12.75">
      <c r="A13" s="573">
        <v>233340</v>
      </c>
      <c r="B13" s="576" t="s">
        <v>10</v>
      </c>
      <c r="C13" s="575">
        <v>1603557</v>
      </c>
      <c r="D13" s="575">
        <f t="shared" si="0"/>
        <v>1564936</v>
      </c>
      <c r="E13" s="575">
        <v>38621</v>
      </c>
      <c r="F13" s="575">
        <v>1530006</v>
      </c>
      <c r="G13" s="575">
        <v>73551</v>
      </c>
    </row>
    <row r="14" spans="1:7" s="571" customFormat="1" ht="12.75">
      <c r="A14" s="573">
        <v>233510</v>
      </c>
      <c r="B14" s="576" t="s">
        <v>11</v>
      </c>
      <c r="C14" s="575">
        <v>620100</v>
      </c>
      <c r="D14" s="575">
        <f t="shared" si="0"/>
        <v>620100</v>
      </c>
      <c r="E14" s="575"/>
      <c r="F14" s="575">
        <v>620100</v>
      </c>
      <c r="G14" s="575"/>
    </row>
    <row r="15" spans="1:7" s="571" customFormat="1" ht="24" customHeight="1">
      <c r="A15" s="577" t="s">
        <v>1</v>
      </c>
      <c r="B15" s="578"/>
      <c r="C15" s="579">
        <f>SUM(C7:C14)-C8</f>
        <v>3996117</v>
      </c>
      <c r="D15" s="579">
        <f>SUM(D7:D14)-D8</f>
        <v>3899935</v>
      </c>
      <c r="E15" s="579">
        <f>SUM(E7:E14)-E8</f>
        <v>96182</v>
      </c>
      <c r="F15" s="579">
        <f>SUM(F7:F14)-F8</f>
        <v>5002294</v>
      </c>
      <c r="G15" s="579">
        <f>SUM(G7:G14)-G8</f>
        <v>113650</v>
      </c>
    </row>
    <row r="16" s="571" customFormat="1" ht="12.75"/>
    <row r="17" s="571" customFormat="1" ht="12.75"/>
    <row r="18" spans="2:7" s="571" customFormat="1" ht="24.75" customHeight="1">
      <c r="B18" s="578" t="s">
        <v>273</v>
      </c>
      <c r="C18" s="581" t="s">
        <v>12</v>
      </c>
      <c r="D18" s="580" t="s">
        <v>13</v>
      </c>
      <c r="E18" s="581" t="s">
        <v>14</v>
      </c>
      <c r="F18" s="580" t="s">
        <v>13</v>
      </c>
      <c r="G18" s="581" t="s">
        <v>14</v>
      </c>
    </row>
    <row r="19" spans="2:7" s="571" customFormat="1" ht="12.75">
      <c r="B19" s="576" t="s">
        <v>15</v>
      </c>
      <c r="C19" s="573">
        <f>C8</f>
        <v>55100</v>
      </c>
      <c r="D19" s="573">
        <f>D8</f>
        <v>55100</v>
      </c>
      <c r="E19" s="573">
        <f>E8</f>
        <v>0</v>
      </c>
      <c r="F19" s="573">
        <f>F8</f>
        <v>100100</v>
      </c>
      <c r="G19" s="573">
        <f>G8</f>
        <v>0</v>
      </c>
    </row>
    <row r="20" spans="1:7" s="571" customFormat="1" ht="12.75">
      <c r="A20" s="572"/>
      <c r="B20" s="576" t="s">
        <v>16</v>
      </c>
      <c r="C20" s="573">
        <f>C7-C8</f>
        <v>359900</v>
      </c>
      <c r="D20" s="573">
        <f>D7-D8</f>
        <v>339900</v>
      </c>
      <c r="E20" s="573">
        <f>E7-E8</f>
        <v>20000</v>
      </c>
      <c r="F20" s="573">
        <f>F7-F8</f>
        <v>314900</v>
      </c>
      <c r="G20" s="573">
        <f>G7-G8</f>
        <v>0</v>
      </c>
    </row>
    <row r="21" spans="1:7" s="571" customFormat="1" ht="12.75">
      <c r="A21" s="574"/>
      <c r="B21" s="576" t="s">
        <v>17</v>
      </c>
      <c r="C21" s="573">
        <f>C9</f>
        <v>224268</v>
      </c>
      <c r="D21" s="573">
        <f>D9</f>
        <v>211707</v>
      </c>
      <c r="E21" s="573">
        <f>E9</f>
        <v>12561</v>
      </c>
      <c r="F21" s="573">
        <f>F9</f>
        <v>221093</v>
      </c>
      <c r="G21" s="573">
        <f>G9</f>
        <v>3175</v>
      </c>
    </row>
    <row r="22" spans="2:7" s="571" customFormat="1" ht="12.75">
      <c r="B22" s="576" t="s">
        <v>18</v>
      </c>
      <c r="C22" s="575">
        <f>C10+C11+C12+C13</f>
        <v>2736749</v>
      </c>
      <c r="D22" s="575">
        <f>D10+D11+D12+D13</f>
        <v>2673128</v>
      </c>
      <c r="E22" s="575">
        <f>E10+E11+E12+E13</f>
        <v>63621</v>
      </c>
      <c r="F22" s="575">
        <f>F10+F11+F12+F13</f>
        <v>3746101</v>
      </c>
      <c r="G22" s="575">
        <f>G10+G11+G12+G13</f>
        <v>110475</v>
      </c>
    </row>
    <row r="23" spans="2:7" s="571" customFormat="1" ht="12.75">
      <c r="B23" s="576" t="s">
        <v>19</v>
      </c>
      <c r="C23" s="575">
        <f>C14</f>
        <v>620100</v>
      </c>
      <c r="D23" s="575">
        <f>D14</f>
        <v>620100</v>
      </c>
      <c r="E23" s="575">
        <f>E14</f>
        <v>0</v>
      </c>
      <c r="F23" s="575">
        <f>F14</f>
        <v>620100</v>
      </c>
      <c r="G23" s="575"/>
    </row>
    <row r="24" spans="2:7" s="571" customFormat="1" ht="23.25" customHeight="1">
      <c r="B24" s="589" t="s">
        <v>1</v>
      </c>
      <c r="C24" s="582">
        <f>SUM(C19:C23)</f>
        <v>3996117</v>
      </c>
      <c r="D24" s="582">
        <f>SUM(D19:D23)</f>
        <v>3899935</v>
      </c>
      <c r="E24" s="582">
        <f>SUM(E19:E23)</f>
        <v>96182</v>
      </c>
      <c r="F24" s="582">
        <f>SUM(F19:F23)</f>
        <v>5002294</v>
      </c>
      <c r="G24" s="582">
        <f>SUM(G19:G23)</f>
        <v>113650</v>
      </c>
    </row>
    <row r="25" s="571" customFormat="1" ht="12.75"/>
  </sheetData>
  <sheetProtection/>
  <mergeCells count="5">
    <mergeCell ref="A4:B4"/>
    <mergeCell ref="A5:A6"/>
    <mergeCell ref="B5:B6"/>
    <mergeCell ref="D3:E3"/>
    <mergeCell ref="F3:G3"/>
  </mergeCells>
  <printOptions horizontalCentered="1"/>
  <pageMargins left="0" right="0" top="1.1811023622047245" bottom="0" header="0.7480314960629921" footer="0.5118110236220472"/>
  <pageSetup fitToHeight="1" fitToWidth="1" horizontalDpi="600" verticalDpi="600" orientation="landscape" paperSize="9" r:id="rId1"/>
  <headerFooter alignWithMargins="0">
    <oddHeader>&amp;R&amp;"Arial CE,Kurzíva"Kapitola D.&amp;"Arial CE,Obyčejné"
&amp;"Arial CE,Tučné"Tabulka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8"/>
  <sheetViews>
    <sheetView zoomScale="75" zoomScaleNormal="75" zoomScalePageLayoutView="0" workbookViewId="0" topLeftCell="A1">
      <pane xSplit="3" ySplit="1" topLeftCell="D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4" sqref="B4:B6"/>
    </sheetView>
  </sheetViews>
  <sheetFormatPr defaultColWidth="9.00390625" defaultRowHeight="12.75"/>
  <cols>
    <col min="1" max="1" width="12.75390625" style="0" customWidth="1"/>
    <col min="2" max="2" width="48.375" style="0" customWidth="1"/>
    <col min="3" max="3" width="4.875" style="0" customWidth="1"/>
    <col min="4" max="4" width="10.25390625" style="0" customWidth="1"/>
    <col min="5" max="6" width="10.375" style="0" customWidth="1"/>
    <col min="7" max="7" width="8.875" style="0" customWidth="1"/>
    <col min="8" max="8" width="7.25390625" style="0" customWidth="1"/>
    <col min="9" max="9" width="9.75390625" style="0" customWidth="1"/>
    <col min="10" max="10" width="9.00390625" style="0" customWidth="1"/>
    <col min="11" max="11" width="10.00390625" style="0" customWidth="1"/>
    <col min="12" max="12" width="7.125" style="0" customWidth="1"/>
    <col min="13" max="13" width="7.25390625" style="0" customWidth="1"/>
    <col min="14" max="14" width="7.125" style="0" customWidth="1"/>
    <col min="15" max="15" width="6.375" style="0" customWidth="1"/>
    <col min="16" max="16" width="8.375" style="0" customWidth="1"/>
    <col min="18" max="19" width="7.375" style="0" customWidth="1"/>
    <col min="20" max="20" width="9.625" style="0" customWidth="1"/>
    <col min="21" max="21" width="7.875" style="0" customWidth="1"/>
    <col min="22" max="22" width="6.625" style="0" customWidth="1"/>
    <col min="23" max="24" width="7.625" style="0" customWidth="1"/>
    <col min="25" max="25" width="6.375" style="0" customWidth="1"/>
    <col min="26" max="26" width="6.625" style="0" customWidth="1"/>
    <col min="27" max="27" width="9.375" style="0" customWidth="1"/>
    <col min="28" max="28" width="10.125" style="0" customWidth="1"/>
    <col min="29" max="29" width="9.75390625" style="0" customWidth="1"/>
  </cols>
  <sheetData>
    <row r="1" spans="1:29" ht="23.25">
      <c r="A1" s="680" t="s">
        <v>274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</row>
    <row r="2" spans="1:29" s="5" customFormat="1" ht="15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</row>
    <row r="3" spans="1:29" s="5" customFormat="1" ht="16.5" thickBot="1">
      <c r="A3" s="10"/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205" t="s">
        <v>138</v>
      </c>
    </row>
    <row r="4" spans="1:29" ht="15.75" thickBot="1">
      <c r="A4" s="699" t="s">
        <v>20</v>
      </c>
      <c r="B4" s="702" t="s">
        <v>21</v>
      </c>
      <c r="C4" s="705" t="s">
        <v>22</v>
      </c>
      <c r="D4" s="708" t="s">
        <v>23</v>
      </c>
      <c r="E4" s="711" t="s">
        <v>24</v>
      </c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681" t="s">
        <v>25</v>
      </c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3" t="s">
        <v>139</v>
      </c>
      <c r="AB4" s="684"/>
      <c r="AC4" s="685"/>
    </row>
    <row r="5" spans="1:29" ht="15.75" thickBot="1">
      <c r="A5" s="700"/>
      <c r="B5" s="703"/>
      <c r="C5" s="706"/>
      <c r="D5" s="709"/>
      <c r="E5" s="715" t="s">
        <v>26</v>
      </c>
      <c r="F5" s="693" t="s">
        <v>27</v>
      </c>
      <c r="G5" s="717"/>
      <c r="H5" s="718"/>
      <c r="I5" s="718"/>
      <c r="J5" s="717"/>
      <c r="K5" s="719"/>
      <c r="L5" s="693" t="s">
        <v>28</v>
      </c>
      <c r="M5" s="717"/>
      <c r="N5" s="717"/>
      <c r="O5" s="717"/>
      <c r="P5" s="715" t="s">
        <v>29</v>
      </c>
      <c r="Q5" s="693" t="s">
        <v>27</v>
      </c>
      <c r="R5" s="694"/>
      <c r="S5" s="695"/>
      <c r="T5" s="695"/>
      <c r="U5" s="694"/>
      <c r="V5" s="696"/>
      <c r="W5" s="689" t="s">
        <v>28</v>
      </c>
      <c r="X5" s="690"/>
      <c r="Y5" s="690"/>
      <c r="Z5" s="691"/>
      <c r="AA5" s="686"/>
      <c r="AB5" s="687"/>
      <c r="AC5" s="688"/>
    </row>
    <row r="6" spans="1:29" ht="54" customHeight="1" thickBot="1">
      <c r="A6" s="701"/>
      <c r="B6" s="704"/>
      <c r="C6" s="707"/>
      <c r="D6" s="710"/>
      <c r="E6" s="716"/>
      <c r="F6" s="15" t="s">
        <v>30</v>
      </c>
      <c r="G6" s="21" t="s">
        <v>140</v>
      </c>
      <c r="H6" s="17" t="s">
        <v>141</v>
      </c>
      <c r="I6" s="18">
        <v>2009</v>
      </c>
      <c r="J6" s="19">
        <v>2010</v>
      </c>
      <c r="K6" s="20" t="s">
        <v>142</v>
      </c>
      <c r="L6" s="15" t="s">
        <v>32</v>
      </c>
      <c r="M6" s="21" t="s">
        <v>140</v>
      </c>
      <c r="N6" s="22">
        <v>2009</v>
      </c>
      <c r="O6" s="22">
        <v>2010</v>
      </c>
      <c r="P6" s="716"/>
      <c r="Q6" s="15" t="s">
        <v>30</v>
      </c>
      <c r="R6" s="16" t="s">
        <v>140</v>
      </c>
      <c r="S6" s="17" t="s">
        <v>141</v>
      </c>
      <c r="T6" s="18">
        <v>2009</v>
      </c>
      <c r="U6" s="19">
        <v>2010</v>
      </c>
      <c r="V6" s="20" t="s">
        <v>142</v>
      </c>
      <c r="W6" s="15" t="s">
        <v>32</v>
      </c>
      <c r="X6" s="21" t="s">
        <v>140</v>
      </c>
      <c r="Y6" s="22">
        <v>2009</v>
      </c>
      <c r="Z6" s="474">
        <v>2010</v>
      </c>
      <c r="AA6" s="23" t="s">
        <v>143</v>
      </c>
      <c r="AB6" s="24" t="s">
        <v>271</v>
      </c>
      <c r="AC6" s="25" t="s">
        <v>34</v>
      </c>
    </row>
    <row r="7" spans="1:29" ht="15.75" thickBot="1">
      <c r="A7" s="26">
        <v>1</v>
      </c>
      <c r="B7" s="27">
        <v>2</v>
      </c>
      <c r="C7" s="28"/>
      <c r="D7" s="29">
        <v>3</v>
      </c>
      <c r="E7" s="30">
        <v>4</v>
      </c>
      <c r="F7" s="31">
        <v>5</v>
      </c>
      <c r="G7" s="32">
        <v>6</v>
      </c>
      <c r="H7" s="33">
        <v>7</v>
      </c>
      <c r="I7" s="34">
        <v>8</v>
      </c>
      <c r="J7" s="35">
        <v>9</v>
      </c>
      <c r="K7" s="36">
        <v>10</v>
      </c>
      <c r="L7" s="31">
        <v>11</v>
      </c>
      <c r="M7" s="37">
        <v>12</v>
      </c>
      <c r="N7" s="37">
        <v>13</v>
      </c>
      <c r="O7" s="37">
        <v>14</v>
      </c>
      <c r="P7" s="30">
        <v>16</v>
      </c>
      <c r="Q7" s="31">
        <v>17</v>
      </c>
      <c r="R7" s="32">
        <v>18</v>
      </c>
      <c r="S7" s="33">
        <v>19</v>
      </c>
      <c r="T7" s="34">
        <v>20</v>
      </c>
      <c r="U7" s="35">
        <v>21</v>
      </c>
      <c r="V7" s="36">
        <v>22</v>
      </c>
      <c r="W7" s="31">
        <v>23</v>
      </c>
      <c r="X7" s="37">
        <v>24</v>
      </c>
      <c r="Y7" s="37">
        <v>25</v>
      </c>
      <c r="Z7" s="36">
        <v>26</v>
      </c>
      <c r="AA7" s="35">
        <v>28</v>
      </c>
      <c r="AB7" s="37">
        <v>29</v>
      </c>
      <c r="AC7" s="36">
        <v>30</v>
      </c>
    </row>
    <row r="8" spans="1:29" ht="15">
      <c r="A8" s="697" t="s">
        <v>35</v>
      </c>
      <c r="B8" s="698"/>
      <c r="C8" s="38"/>
      <c r="D8" s="39"/>
      <c r="E8" s="40"/>
      <c r="F8" s="40"/>
      <c r="G8" s="41"/>
      <c r="H8" s="42"/>
      <c r="I8" s="43"/>
      <c r="J8" s="44"/>
      <c r="K8" s="45"/>
      <c r="L8" s="40"/>
      <c r="M8" s="12"/>
      <c r="N8" s="44"/>
      <c r="O8" s="41"/>
      <c r="P8" s="40"/>
      <c r="Q8" s="40"/>
      <c r="R8" s="41"/>
      <c r="S8" s="42"/>
      <c r="T8" s="43"/>
      <c r="U8" s="12"/>
      <c r="V8" s="46"/>
      <c r="W8" s="40"/>
      <c r="X8" s="12"/>
      <c r="Y8" s="44"/>
      <c r="Z8" s="45"/>
      <c r="AA8" s="44"/>
      <c r="AB8" s="47"/>
      <c r="AC8" s="41"/>
    </row>
    <row r="9" spans="1:29" ht="12.75">
      <c r="A9" s="61" t="s">
        <v>39</v>
      </c>
      <c r="B9" s="62" t="s">
        <v>40</v>
      </c>
      <c r="C9" s="63" t="s">
        <v>38</v>
      </c>
      <c r="D9" s="64">
        <f aca="true" t="shared" si="0" ref="D9:D14">E9+P9</f>
        <v>2.115</v>
      </c>
      <c r="E9" s="64">
        <f aca="true" t="shared" si="1" ref="E9:E14">F9+L9</f>
        <v>2.115</v>
      </c>
      <c r="F9" s="65">
        <f aca="true" t="shared" si="2" ref="F9:F14">G9+H9+I9+J9+K9</f>
        <v>2.115</v>
      </c>
      <c r="G9" s="66">
        <v>1.015</v>
      </c>
      <c r="H9" s="67"/>
      <c r="I9" s="68">
        <v>1.1</v>
      </c>
      <c r="J9" s="75"/>
      <c r="K9" s="66"/>
      <c r="L9" s="61"/>
      <c r="M9" s="62"/>
      <c r="N9" s="62"/>
      <c r="O9" s="62"/>
      <c r="P9" s="76">
        <f aca="true" t="shared" si="3" ref="P9:P14">Q9+W9</f>
        <v>0</v>
      </c>
      <c r="Q9" s="70">
        <f aca="true" t="shared" si="4" ref="Q9:Q14">R9+S9+T9+U9+V9</f>
        <v>0</v>
      </c>
      <c r="R9" s="63"/>
      <c r="S9" s="67"/>
      <c r="T9" s="68"/>
      <c r="U9" s="69"/>
      <c r="V9" s="66"/>
      <c r="W9" s="77">
        <f aca="true" t="shared" si="5" ref="W9:W16">X9+Y9+Z9</f>
        <v>0</v>
      </c>
      <c r="X9" s="62"/>
      <c r="Y9" s="62"/>
      <c r="Z9" s="66"/>
      <c r="AA9" s="72">
        <f aca="true" t="shared" si="6" ref="AA9:AA14">I9+T9</f>
        <v>1.1</v>
      </c>
      <c r="AB9" s="73">
        <f aca="true" t="shared" si="7" ref="AB9:AB14">H9+S9</f>
        <v>0</v>
      </c>
      <c r="AC9" s="74">
        <f aca="true" t="shared" si="8" ref="AC9:AC14">AA9+AB9</f>
        <v>1.1</v>
      </c>
    </row>
    <row r="10" spans="1:29" ht="12.75">
      <c r="A10" s="61" t="s">
        <v>41</v>
      </c>
      <c r="B10" s="62" t="s">
        <v>144</v>
      </c>
      <c r="C10" s="63" t="s">
        <v>38</v>
      </c>
      <c r="D10" s="64">
        <f t="shared" si="0"/>
        <v>197.59699999999998</v>
      </c>
      <c r="E10" s="64">
        <f t="shared" si="1"/>
        <v>197.59699999999998</v>
      </c>
      <c r="F10" s="65">
        <f t="shared" si="2"/>
        <v>197.59699999999998</v>
      </c>
      <c r="G10" s="66">
        <v>180.367</v>
      </c>
      <c r="H10" s="67"/>
      <c r="I10" s="68">
        <v>17.23</v>
      </c>
      <c r="J10" s="75"/>
      <c r="K10" s="66"/>
      <c r="L10" s="61"/>
      <c r="M10" s="62"/>
      <c r="N10" s="62"/>
      <c r="O10" s="62"/>
      <c r="P10" s="76">
        <f t="shared" si="3"/>
        <v>0</v>
      </c>
      <c r="Q10" s="70">
        <f t="shared" si="4"/>
        <v>0</v>
      </c>
      <c r="R10" s="63"/>
      <c r="S10" s="67"/>
      <c r="T10" s="68"/>
      <c r="U10" s="69"/>
      <c r="V10" s="66"/>
      <c r="W10" s="77">
        <f t="shared" si="5"/>
        <v>0</v>
      </c>
      <c r="X10" s="62"/>
      <c r="Y10" s="62"/>
      <c r="Z10" s="66"/>
      <c r="AA10" s="72">
        <f t="shared" si="6"/>
        <v>17.23</v>
      </c>
      <c r="AB10" s="73">
        <f t="shared" si="7"/>
        <v>0</v>
      </c>
      <c r="AC10" s="74">
        <f t="shared" si="8"/>
        <v>17.23</v>
      </c>
    </row>
    <row r="11" spans="1:29" ht="12.75">
      <c r="A11" s="61" t="s">
        <v>145</v>
      </c>
      <c r="B11" s="62" t="s">
        <v>146</v>
      </c>
      <c r="C11" s="63" t="s">
        <v>38</v>
      </c>
      <c r="D11" s="64">
        <f t="shared" si="0"/>
        <v>21.428</v>
      </c>
      <c r="E11" s="64">
        <f t="shared" si="1"/>
        <v>21.428</v>
      </c>
      <c r="F11" s="65">
        <f t="shared" si="2"/>
        <v>21.428</v>
      </c>
      <c r="G11" s="66">
        <v>1.5</v>
      </c>
      <c r="H11" s="67"/>
      <c r="I11" s="68">
        <v>19.928</v>
      </c>
      <c r="J11" s="75"/>
      <c r="K11" s="66"/>
      <c r="L11" s="61"/>
      <c r="M11" s="62"/>
      <c r="N11" s="62"/>
      <c r="O11" s="62"/>
      <c r="P11" s="76">
        <f t="shared" si="3"/>
        <v>0</v>
      </c>
      <c r="Q11" s="70">
        <f t="shared" si="4"/>
        <v>0</v>
      </c>
      <c r="R11" s="63"/>
      <c r="S11" s="67"/>
      <c r="T11" s="68"/>
      <c r="U11" s="69"/>
      <c r="V11" s="66"/>
      <c r="W11" s="77">
        <f t="shared" si="5"/>
        <v>0</v>
      </c>
      <c r="X11" s="62"/>
      <c r="Y11" s="62"/>
      <c r="Z11" s="66"/>
      <c r="AA11" s="72">
        <f t="shared" si="6"/>
        <v>19.928</v>
      </c>
      <c r="AB11" s="73">
        <f t="shared" si="7"/>
        <v>0</v>
      </c>
      <c r="AC11" s="74">
        <f t="shared" si="8"/>
        <v>19.928</v>
      </c>
    </row>
    <row r="12" spans="1:29" ht="12.75">
      <c r="A12" s="61" t="s">
        <v>147</v>
      </c>
      <c r="B12" s="62" t="s">
        <v>148</v>
      </c>
      <c r="C12" s="63" t="s">
        <v>38</v>
      </c>
      <c r="D12" s="64">
        <f t="shared" si="0"/>
        <v>64.124</v>
      </c>
      <c r="E12" s="64">
        <f t="shared" si="1"/>
        <v>64.124</v>
      </c>
      <c r="F12" s="65">
        <f t="shared" si="2"/>
        <v>64.124</v>
      </c>
      <c r="G12" s="66"/>
      <c r="H12" s="67">
        <v>31.104</v>
      </c>
      <c r="I12" s="68">
        <v>8.472</v>
      </c>
      <c r="J12" s="75">
        <v>24.548</v>
      </c>
      <c r="K12" s="66"/>
      <c r="L12" s="61"/>
      <c r="M12" s="62"/>
      <c r="N12" s="62"/>
      <c r="O12" s="62"/>
      <c r="P12" s="76">
        <f t="shared" si="3"/>
        <v>0</v>
      </c>
      <c r="Q12" s="70">
        <f t="shared" si="4"/>
        <v>0</v>
      </c>
      <c r="R12" s="63"/>
      <c r="S12" s="67"/>
      <c r="T12" s="68"/>
      <c r="U12" s="69"/>
      <c r="V12" s="66"/>
      <c r="W12" s="77">
        <f t="shared" si="5"/>
        <v>0</v>
      </c>
      <c r="X12" s="62"/>
      <c r="Y12" s="62"/>
      <c r="Z12" s="66"/>
      <c r="AA12" s="72">
        <f t="shared" si="6"/>
        <v>8.472</v>
      </c>
      <c r="AB12" s="73">
        <f t="shared" si="7"/>
        <v>31.104</v>
      </c>
      <c r="AC12" s="74">
        <f t="shared" si="8"/>
        <v>39.576</v>
      </c>
    </row>
    <row r="13" spans="1:29" s="120" customFormat="1" ht="12.75">
      <c r="A13" s="121" t="s">
        <v>149</v>
      </c>
      <c r="B13" s="135" t="s">
        <v>150</v>
      </c>
      <c r="C13" s="123" t="s">
        <v>38</v>
      </c>
      <c r="D13" s="124">
        <f t="shared" si="0"/>
        <v>10.07</v>
      </c>
      <c r="E13" s="124">
        <f t="shared" si="1"/>
        <v>10.07</v>
      </c>
      <c r="F13" s="251">
        <f t="shared" si="2"/>
        <v>10.07</v>
      </c>
      <c r="G13" s="129"/>
      <c r="H13" s="67"/>
      <c r="I13" s="68">
        <v>10.07</v>
      </c>
      <c r="J13" s="475"/>
      <c r="K13" s="129"/>
      <c r="L13" s="131"/>
      <c r="M13" s="122"/>
      <c r="N13" s="122"/>
      <c r="O13" s="122"/>
      <c r="P13" s="76">
        <f t="shared" si="3"/>
        <v>0</v>
      </c>
      <c r="Q13" s="70">
        <f t="shared" si="4"/>
        <v>0</v>
      </c>
      <c r="R13" s="123"/>
      <c r="S13" s="67"/>
      <c r="T13" s="68"/>
      <c r="U13" s="130"/>
      <c r="V13" s="129"/>
      <c r="W13" s="126">
        <f t="shared" si="5"/>
        <v>0</v>
      </c>
      <c r="X13" s="122"/>
      <c r="Y13" s="122"/>
      <c r="Z13" s="129"/>
      <c r="AA13" s="132">
        <f t="shared" si="6"/>
        <v>10.07</v>
      </c>
      <c r="AB13" s="133">
        <f t="shared" si="7"/>
        <v>0</v>
      </c>
      <c r="AC13" s="134">
        <f t="shared" si="8"/>
        <v>10.07</v>
      </c>
    </row>
    <row r="14" spans="1:29" ht="12.75">
      <c r="A14" s="61" t="s">
        <v>36</v>
      </c>
      <c r="B14" s="62" t="s">
        <v>37</v>
      </c>
      <c r="C14" s="63" t="s">
        <v>38</v>
      </c>
      <c r="D14" s="64">
        <f t="shared" si="0"/>
        <v>2089.114</v>
      </c>
      <c r="E14" s="467">
        <f t="shared" si="1"/>
        <v>2002.114</v>
      </c>
      <c r="F14" s="70">
        <f t="shared" si="2"/>
        <v>2002.114</v>
      </c>
      <c r="G14" s="63">
        <v>454.609</v>
      </c>
      <c r="H14" s="67">
        <v>0.158</v>
      </c>
      <c r="I14" s="127">
        <v>300</v>
      </c>
      <c r="J14" s="77">
        <v>340.729</v>
      </c>
      <c r="K14" s="66">
        <v>906.618</v>
      </c>
      <c r="L14" s="69"/>
      <c r="M14" s="62"/>
      <c r="N14" s="62"/>
      <c r="O14" s="62"/>
      <c r="P14" s="76">
        <f t="shared" si="3"/>
        <v>87</v>
      </c>
      <c r="Q14" s="70">
        <f t="shared" si="4"/>
        <v>87</v>
      </c>
      <c r="R14" s="71">
        <v>87</v>
      </c>
      <c r="S14" s="67"/>
      <c r="T14" s="68"/>
      <c r="U14" s="69"/>
      <c r="V14" s="66"/>
      <c r="W14" s="77">
        <f t="shared" si="5"/>
        <v>0</v>
      </c>
      <c r="X14" s="62"/>
      <c r="Y14" s="62"/>
      <c r="Z14" s="66"/>
      <c r="AA14" s="72">
        <f t="shared" si="6"/>
        <v>300</v>
      </c>
      <c r="AB14" s="73">
        <f t="shared" si="7"/>
        <v>0.158</v>
      </c>
      <c r="AC14" s="74">
        <f t="shared" si="8"/>
        <v>300.158</v>
      </c>
    </row>
    <row r="15" spans="1:29" ht="12.75">
      <c r="A15" s="61" t="s">
        <v>151</v>
      </c>
      <c r="B15" s="62" t="s">
        <v>152</v>
      </c>
      <c r="C15" s="63" t="s">
        <v>42</v>
      </c>
      <c r="D15" s="64">
        <f>E15+P15</f>
        <v>16.118000000000002</v>
      </c>
      <c r="E15" s="64">
        <f>F15+L15</f>
        <v>16.118000000000002</v>
      </c>
      <c r="F15" s="65">
        <f>G15+H15+I15+J15+K15</f>
        <v>16.118000000000002</v>
      </c>
      <c r="G15" s="66"/>
      <c r="H15" s="67">
        <v>13.272</v>
      </c>
      <c r="I15" s="68">
        <v>2.846</v>
      </c>
      <c r="J15" s="75"/>
      <c r="K15" s="66"/>
      <c r="L15" s="61"/>
      <c r="M15" s="62"/>
      <c r="N15" s="62"/>
      <c r="O15" s="62"/>
      <c r="P15" s="76">
        <f>Q15+W15</f>
        <v>0</v>
      </c>
      <c r="Q15" s="70">
        <f>R15+S15+T15+U15+V15</f>
        <v>0</v>
      </c>
      <c r="R15" s="63"/>
      <c r="S15" s="67"/>
      <c r="T15" s="68"/>
      <c r="U15" s="69"/>
      <c r="V15" s="66"/>
      <c r="W15" s="77">
        <f>X15+Y15+Z15</f>
        <v>0</v>
      </c>
      <c r="X15" s="62"/>
      <c r="Y15" s="62"/>
      <c r="Z15" s="66"/>
      <c r="AA15" s="72">
        <f>I15+T15</f>
        <v>2.846</v>
      </c>
      <c r="AB15" s="73">
        <f>H15+S15</f>
        <v>13.272</v>
      </c>
      <c r="AC15" s="74">
        <f>AA15+AB15</f>
        <v>16.118000000000002</v>
      </c>
    </row>
    <row r="16" spans="1:29" ht="13.5" thickBot="1">
      <c r="A16" s="79"/>
      <c r="B16" s="80"/>
      <c r="C16" s="81"/>
      <c r="D16" s="82"/>
      <c r="E16" s="82"/>
      <c r="F16" s="83"/>
      <c r="G16" s="84"/>
      <c r="H16" s="85"/>
      <c r="I16" s="86"/>
      <c r="J16" s="83"/>
      <c r="K16" s="84"/>
      <c r="L16" s="79"/>
      <c r="M16" s="80"/>
      <c r="N16" s="80"/>
      <c r="O16" s="80"/>
      <c r="P16" s="76"/>
      <c r="Q16" s="79"/>
      <c r="R16" s="81"/>
      <c r="S16" s="85"/>
      <c r="T16" s="86"/>
      <c r="U16" s="83"/>
      <c r="V16" s="84"/>
      <c r="W16" s="476">
        <f t="shared" si="5"/>
        <v>0</v>
      </c>
      <c r="X16" s="80"/>
      <c r="Y16" s="80"/>
      <c r="Z16" s="84"/>
      <c r="AA16" s="87"/>
      <c r="AB16" s="88"/>
      <c r="AC16" s="89"/>
    </row>
    <row r="17" spans="1:29" ht="16.5" thickBot="1">
      <c r="A17" s="90"/>
      <c r="B17" s="91" t="s">
        <v>43</v>
      </c>
      <c r="C17" s="92"/>
      <c r="D17" s="93">
        <f aca="true" t="shared" si="9" ref="D17:AC17">SUM(D9:D16)</f>
        <v>2400.566</v>
      </c>
      <c r="E17" s="94">
        <f t="shared" si="9"/>
        <v>2313.566</v>
      </c>
      <c r="F17" s="95">
        <f t="shared" si="9"/>
        <v>2313.566</v>
      </c>
      <c r="G17" s="96">
        <f t="shared" si="9"/>
        <v>637.491</v>
      </c>
      <c r="H17" s="97">
        <f t="shared" si="9"/>
        <v>44.534</v>
      </c>
      <c r="I17" s="98">
        <f t="shared" si="9"/>
        <v>359.646</v>
      </c>
      <c r="J17" s="99">
        <f t="shared" si="9"/>
        <v>365.277</v>
      </c>
      <c r="K17" s="100">
        <f t="shared" si="9"/>
        <v>906.618</v>
      </c>
      <c r="L17" s="101">
        <f t="shared" si="9"/>
        <v>0</v>
      </c>
      <c r="M17" s="102">
        <f t="shared" si="9"/>
        <v>0</v>
      </c>
      <c r="N17" s="102">
        <f t="shared" si="9"/>
        <v>0</v>
      </c>
      <c r="O17" s="102">
        <f t="shared" si="9"/>
        <v>0</v>
      </c>
      <c r="P17" s="103">
        <f t="shared" si="9"/>
        <v>87</v>
      </c>
      <c r="Q17" s="101">
        <f t="shared" si="9"/>
        <v>87</v>
      </c>
      <c r="R17" s="102">
        <f t="shared" si="9"/>
        <v>87</v>
      </c>
      <c r="S17" s="97">
        <f t="shared" si="9"/>
        <v>0</v>
      </c>
      <c r="T17" s="98">
        <f t="shared" si="9"/>
        <v>0</v>
      </c>
      <c r="U17" s="102">
        <f t="shared" si="9"/>
        <v>0</v>
      </c>
      <c r="V17" s="100">
        <f t="shared" si="9"/>
        <v>0</v>
      </c>
      <c r="W17" s="101">
        <f t="shared" si="9"/>
        <v>0</v>
      </c>
      <c r="X17" s="102">
        <f t="shared" si="9"/>
        <v>0</v>
      </c>
      <c r="Y17" s="102">
        <f t="shared" si="9"/>
        <v>0</v>
      </c>
      <c r="Z17" s="100">
        <f t="shared" si="9"/>
        <v>0</v>
      </c>
      <c r="AA17" s="104">
        <f t="shared" si="9"/>
        <v>359.646</v>
      </c>
      <c r="AB17" s="105">
        <f t="shared" si="9"/>
        <v>44.534</v>
      </c>
      <c r="AC17" s="106">
        <f t="shared" si="9"/>
        <v>404.18</v>
      </c>
    </row>
    <row r="18" spans="1:29" ht="12.75">
      <c r="A18" s="107"/>
      <c r="B18" s="108"/>
      <c r="C18" s="10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.75" thickBot="1">
      <c r="A19" s="109" t="s">
        <v>44</v>
      </c>
      <c r="B19" s="108"/>
      <c r="C19" s="10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20" customFormat="1" ht="12.75">
      <c r="A20" s="110"/>
      <c r="B20" s="111"/>
      <c r="C20" s="112"/>
      <c r="D20" s="170">
        <f aca="true" t="shared" si="10" ref="D20:D29">E20+P20</f>
        <v>0</v>
      </c>
      <c r="E20" s="218">
        <f aca="true" t="shared" si="11" ref="E20:E29">F20+L20</f>
        <v>0</v>
      </c>
      <c r="F20" s="171">
        <f aca="true" t="shared" si="12" ref="F20:F29">G20+H20+I20+J20+K20</f>
        <v>0</v>
      </c>
      <c r="G20" s="112"/>
      <c r="H20" s="54"/>
      <c r="I20" s="114"/>
      <c r="J20" s="110"/>
      <c r="K20" s="115"/>
      <c r="L20" s="116"/>
      <c r="M20" s="111"/>
      <c r="N20" s="111"/>
      <c r="O20" s="111"/>
      <c r="P20" s="170">
        <f aca="true" t="shared" si="13" ref="P20:P29">Q20+W20</f>
        <v>0</v>
      </c>
      <c r="Q20" s="171">
        <f aca="true" t="shared" si="14" ref="Q20:Q29">R20+S20+T20+U20+V20</f>
        <v>0</v>
      </c>
      <c r="R20" s="112"/>
      <c r="S20" s="54"/>
      <c r="T20" s="55"/>
      <c r="U20" s="116"/>
      <c r="V20" s="115"/>
      <c r="W20" s="171">
        <f aca="true" t="shared" si="15" ref="W20:W29">X20+Y20+Z20</f>
        <v>0</v>
      </c>
      <c r="X20" s="111"/>
      <c r="Y20" s="111"/>
      <c r="Z20" s="115"/>
      <c r="AA20" s="117"/>
      <c r="AB20" s="118"/>
      <c r="AC20" s="119"/>
    </row>
    <row r="21" spans="1:29" s="120" customFormat="1" ht="12.75">
      <c r="A21" s="121" t="s">
        <v>153</v>
      </c>
      <c r="B21" s="135" t="s">
        <v>154</v>
      </c>
      <c r="C21" s="123" t="s">
        <v>42</v>
      </c>
      <c r="D21" s="124">
        <f t="shared" si="10"/>
        <v>7.8</v>
      </c>
      <c r="E21" s="125">
        <f t="shared" si="11"/>
        <v>7.8</v>
      </c>
      <c r="F21" s="126">
        <f t="shared" si="12"/>
        <v>7.8</v>
      </c>
      <c r="G21" s="123"/>
      <c r="H21" s="67"/>
      <c r="I21" s="127">
        <v>7.8</v>
      </c>
      <c r="J21" s="128"/>
      <c r="K21" s="129"/>
      <c r="L21" s="130"/>
      <c r="M21" s="122"/>
      <c r="N21" s="122"/>
      <c r="O21" s="122"/>
      <c r="P21" s="76">
        <f t="shared" si="13"/>
        <v>0</v>
      </c>
      <c r="Q21" s="70">
        <f t="shared" si="14"/>
        <v>0</v>
      </c>
      <c r="R21" s="123"/>
      <c r="S21" s="67"/>
      <c r="T21" s="68"/>
      <c r="U21" s="130"/>
      <c r="V21" s="129"/>
      <c r="W21" s="126">
        <f t="shared" si="15"/>
        <v>0</v>
      </c>
      <c r="X21" s="122"/>
      <c r="Y21" s="122"/>
      <c r="Z21" s="129"/>
      <c r="AA21" s="132">
        <f aca="true" t="shared" si="16" ref="AA21:AA29">I21+T21</f>
        <v>7.8</v>
      </c>
      <c r="AB21" s="133">
        <f aca="true" t="shared" si="17" ref="AB21:AB29">H21+S21</f>
        <v>0</v>
      </c>
      <c r="AC21" s="134">
        <f aca="true" t="shared" si="18" ref="AC21:AC29">AA21+AB21</f>
        <v>7.8</v>
      </c>
    </row>
    <row r="22" spans="1:29" s="120" customFormat="1" ht="12.75">
      <c r="A22" s="121" t="s">
        <v>155</v>
      </c>
      <c r="B22" s="135" t="s">
        <v>156</v>
      </c>
      <c r="C22" s="123" t="s">
        <v>42</v>
      </c>
      <c r="D22" s="124">
        <f t="shared" si="10"/>
        <v>11</v>
      </c>
      <c r="E22" s="125">
        <f t="shared" si="11"/>
        <v>11</v>
      </c>
      <c r="F22" s="126">
        <f t="shared" si="12"/>
        <v>11</v>
      </c>
      <c r="G22" s="123"/>
      <c r="H22" s="67"/>
      <c r="I22" s="127">
        <v>11</v>
      </c>
      <c r="J22" s="128"/>
      <c r="K22" s="129"/>
      <c r="L22" s="130"/>
      <c r="M22" s="122"/>
      <c r="N22" s="122"/>
      <c r="O22" s="122"/>
      <c r="P22" s="76">
        <f t="shared" si="13"/>
        <v>0</v>
      </c>
      <c r="Q22" s="70">
        <f t="shared" si="14"/>
        <v>0</v>
      </c>
      <c r="R22" s="123"/>
      <c r="S22" s="67"/>
      <c r="T22" s="68"/>
      <c r="U22" s="130"/>
      <c r="V22" s="129"/>
      <c r="W22" s="126">
        <f t="shared" si="15"/>
        <v>0</v>
      </c>
      <c r="X22" s="122"/>
      <c r="Y22" s="122"/>
      <c r="Z22" s="129"/>
      <c r="AA22" s="132">
        <f t="shared" si="16"/>
        <v>11</v>
      </c>
      <c r="AB22" s="133">
        <f t="shared" si="17"/>
        <v>0</v>
      </c>
      <c r="AC22" s="134">
        <f t="shared" si="18"/>
        <v>11</v>
      </c>
    </row>
    <row r="23" spans="1:29" s="120" customFormat="1" ht="12.75">
      <c r="A23" s="121" t="s">
        <v>157</v>
      </c>
      <c r="B23" s="135" t="s">
        <v>158</v>
      </c>
      <c r="C23" s="123" t="s">
        <v>42</v>
      </c>
      <c r="D23" s="124">
        <f t="shared" si="10"/>
        <v>1.5</v>
      </c>
      <c r="E23" s="125">
        <f t="shared" si="11"/>
        <v>1.5</v>
      </c>
      <c r="F23" s="126">
        <f t="shared" si="12"/>
        <v>1.5</v>
      </c>
      <c r="G23" s="123"/>
      <c r="H23" s="67"/>
      <c r="I23" s="127">
        <v>1.5</v>
      </c>
      <c r="J23" s="128"/>
      <c r="K23" s="129"/>
      <c r="L23" s="130"/>
      <c r="M23" s="122"/>
      <c r="N23" s="122"/>
      <c r="O23" s="122"/>
      <c r="P23" s="76">
        <f t="shared" si="13"/>
        <v>0</v>
      </c>
      <c r="Q23" s="70">
        <f t="shared" si="14"/>
        <v>0</v>
      </c>
      <c r="R23" s="123"/>
      <c r="S23" s="67"/>
      <c r="T23" s="68"/>
      <c r="U23" s="130"/>
      <c r="V23" s="129"/>
      <c r="W23" s="126">
        <f t="shared" si="15"/>
        <v>0</v>
      </c>
      <c r="X23" s="122"/>
      <c r="Y23" s="122"/>
      <c r="Z23" s="129"/>
      <c r="AA23" s="132">
        <f t="shared" si="16"/>
        <v>1.5</v>
      </c>
      <c r="AB23" s="133">
        <f t="shared" si="17"/>
        <v>0</v>
      </c>
      <c r="AC23" s="134">
        <f t="shared" si="18"/>
        <v>1.5</v>
      </c>
    </row>
    <row r="24" spans="1:29" s="120" customFormat="1" ht="12.75">
      <c r="A24" s="121" t="s">
        <v>159</v>
      </c>
      <c r="B24" s="135" t="s">
        <v>160</v>
      </c>
      <c r="C24" s="123" t="s">
        <v>42</v>
      </c>
      <c r="D24" s="124">
        <f t="shared" si="10"/>
        <v>4</v>
      </c>
      <c r="E24" s="125">
        <f t="shared" si="11"/>
        <v>4</v>
      </c>
      <c r="F24" s="126">
        <f t="shared" si="12"/>
        <v>4</v>
      </c>
      <c r="G24" s="123"/>
      <c r="H24" s="67"/>
      <c r="I24" s="127">
        <v>4</v>
      </c>
      <c r="J24" s="128"/>
      <c r="K24" s="129"/>
      <c r="L24" s="130"/>
      <c r="M24" s="122"/>
      <c r="N24" s="122"/>
      <c r="O24" s="122"/>
      <c r="P24" s="76">
        <f t="shared" si="13"/>
        <v>0</v>
      </c>
      <c r="Q24" s="70">
        <f t="shared" si="14"/>
        <v>0</v>
      </c>
      <c r="R24" s="123"/>
      <c r="S24" s="67"/>
      <c r="T24" s="68"/>
      <c r="U24" s="130"/>
      <c r="V24" s="129"/>
      <c r="W24" s="126">
        <f t="shared" si="15"/>
        <v>0</v>
      </c>
      <c r="X24" s="122"/>
      <c r="Y24" s="122"/>
      <c r="Z24" s="129"/>
      <c r="AA24" s="132">
        <f t="shared" si="16"/>
        <v>4</v>
      </c>
      <c r="AB24" s="133">
        <f t="shared" si="17"/>
        <v>0</v>
      </c>
      <c r="AC24" s="134">
        <f t="shared" si="18"/>
        <v>4</v>
      </c>
    </row>
    <row r="25" spans="1:29" s="120" customFormat="1" ht="12.75">
      <c r="A25" s="121" t="s">
        <v>161</v>
      </c>
      <c r="B25" s="135" t="s">
        <v>162</v>
      </c>
      <c r="C25" s="123" t="s">
        <v>42</v>
      </c>
      <c r="D25" s="124">
        <f t="shared" si="10"/>
        <v>4</v>
      </c>
      <c r="E25" s="125">
        <f t="shared" si="11"/>
        <v>4</v>
      </c>
      <c r="F25" s="126">
        <f t="shared" si="12"/>
        <v>4</v>
      </c>
      <c r="G25" s="123"/>
      <c r="H25" s="67"/>
      <c r="I25" s="127">
        <v>4</v>
      </c>
      <c r="J25" s="128"/>
      <c r="K25" s="129"/>
      <c r="L25" s="130"/>
      <c r="M25" s="122"/>
      <c r="N25" s="122"/>
      <c r="O25" s="122"/>
      <c r="P25" s="76">
        <f t="shared" si="13"/>
        <v>0</v>
      </c>
      <c r="Q25" s="70">
        <f t="shared" si="14"/>
        <v>0</v>
      </c>
      <c r="R25" s="123"/>
      <c r="S25" s="67"/>
      <c r="T25" s="68"/>
      <c r="U25" s="130"/>
      <c r="V25" s="129"/>
      <c r="W25" s="126">
        <f t="shared" si="15"/>
        <v>0</v>
      </c>
      <c r="X25" s="122"/>
      <c r="Y25" s="122"/>
      <c r="Z25" s="129"/>
      <c r="AA25" s="132">
        <f t="shared" si="16"/>
        <v>4</v>
      </c>
      <c r="AB25" s="133">
        <f t="shared" si="17"/>
        <v>0</v>
      </c>
      <c r="AC25" s="134">
        <f t="shared" si="18"/>
        <v>4</v>
      </c>
    </row>
    <row r="26" spans="1:29" s="120" customFormat="1" ht="12.75">
      <c r="A26" s="121"/>
      <c r="B26" s="135" t="s">
        <v>163</v>
      </c>
      <c r="C26" s="123"/>
      <c r="D26" s="124">
        <f t="shared" si="10"/>
        <v>10</v>
      </c>
      <c r="E26" s="125">
        <f t="shared" si="11"/>
        <v>10</v>
      </c>
      <c r="F26" s="126">
        <f t="shared" si="12"/>
        <v>10</v>
      </c>
      <c r="G26" s="123"/>
      <c r="H26" s="67"/>
      <c r="I26" s="127">
        <v>10</v>
      </c>
      <c r="J26" s="128"/>
      <c r="K26" s="129"/>
      <c r="L26" s="130"/>
      <c r="M26" s="122"/>
      <c r="N26" s="122"/>
      <c r="O26" s="122"/>
      <c r="P26" s="76">
        <f t="shared" si="13"/>
        <v>0</v>
      </c>
      <c r="Q26" s="70">
        <f t="shared" si="14"/>
        <v>0</v>
      </c>
      <c r="R26" s="123"/>
      <c r="S26" s="67"/>
      <c r="T26" s="68"/>
      <c r="U26" s="130"/>
      <c r="V26" s="129"/>
      <c r="W26" s="126">
        <f t="shared" si="15"/>
        <v>0</v>
      </c>
      <c r="X26" s="122"/>
      <c r="Y26" s="122"/>
      <c r="Z26" s="129"/>
      <c r="AA26" s="132">
        <f t="shared" si="16"/>
        <v>10</v>
      </c>
      <c r="AB26" s="133">
        <f t="shared" si="17"/>
        <v>0</v>
      </c>
      <c r="AC26" s="134">
        <f t="shared" si="18"/>
        <v>10</v>
      </c>
    </row>
    <row r="27" spans="1:29" s="120" customFormat="1" ht="12.75">
      <c r="A27" s="121"/>
      <c r="B27" s="135" t="s">
        <v>164</v>
      </c>
      <c r="C27" s="123"/>
      <c r="D27" s="124">
        <f t="shared" si="10"/>
        <v>15</v>
      </c>
      <c r="E27" s="125">
        <f t="shared" si="11"/>
        <v>15</v>
      </c>
      <c r="F27" s="126">
        <f t="shared" si="12"/>
        <v>15</v>
      </c>
      <c r="G27" s="123"/>
      <c r="H27" s="67"/>
      <c r="I27" s="127">
        <v>15</v>
      </c>
      <c r="J27" s="128"/>
      <c r="K27" s="129"/>
      <c r="L27" s="130"/>
      <c r="M27" s="122"/>
      <c r="N27" s="122"/>
      <c r="O27" s="122"/>
      <c r="P27" s="76">
        <f t="shared" si="13"/>
        <v>0</v>
      </c>
      <c r="Q27" s="70">
        <f t="shared" si="14"/>
        <v>0</v>
      </c>
      <c r="R27" s="123"/>
      <c r="S27" s="67"/>
      <c r="T27" s="68"/>
      <c r="U27" s="130"/>
      <c r="V27" s="129"/>
      <c r="W27" s="126">
        <f t="shared" si="15"/>
        <v>0</v>
      </c>
      <c r="X27" s="122"/>
      <c r="Y27" s="122"/>
      <c r="Z27" s="129"/>
      <c r="AA27" s="132">
        <f t="shared" si="16"/>
        <v>15</v>
      </c>
      <c r="AB27" s="133">
        <f t="shared" si="17"/>
        <v>0</v>
      </c>
      <c r="AC27" s="134">
        <f t="shared" si="18"/>
        <v>15</v>
      </c>
    </row>
    <row r="28" spans="1:29" s="120" customFormat="1" ht="12.75">
      <c r="A28" s="477" t="s">
        <v>165</v>
      </c>
      <c r="B28" s="478" t="s">
        <v>166</v>
      </c>
      <c r="C28" s="479"/>
      <c r="D28" s="480">
        <f t="shared" si="10"/>
        <v>2.054</v>
      </c>
      <c r="E28" s="481">
        <f t="shared" si="11"/>
        <v>2.054</v>
      </c>
      <c r="F28" s="482">
        <f t="shared" si="12"/>
        <v>2.054</v>
      </c>
      <c r="G28" s="479"/>
      <c r="H28" s="483"/>
      <c r="I28" s="484">
        <v>2.054</v>
      </c>
      <c r="J28" s="128"/>
      <c r="K28" s="129"/>
      <c r="L28" s="130"/>
      <c r="M28" s="122"/>
      <c r="N28" s="122"/>
      <c r="O28" s="122"/>
      <c r="P28" s="76">
        <f t="shared" si="13"/>
        <v>0</v>
      </c>
      <c r="Q28" s="70">
        <f t="shared" si="14"/>
        <v>0</v>
      </c>
      <c r="R28" s="123"/>
      <c r="S28" s="67"/>
      <c r="T28" s="68"/>
      <c r="U28" s="130"/>
      <c r="V28" s="129"/>
      <c r="W28" s="126">
        <f t="shared" si="15"/>
        <v>0</v>
      </c>
      <c r="X28" s="122"/>
      <c r="Y28" s="122"/>
      <c r="Z28" s="129"/>
      <c r="AA28" s="132">
        <f t="shared" si="16"/>
        <v>2.054</v>
      </c>
      <c r="AB28" s="133">
        <f t="shared" si="17"/>
        <v>0</v>
      </c>
      <c r="AC28" s="134">
        <f t="shared" si="18"/>
        <v>2.054</v>
      </c>
    </row>
    <row r="29" spans="1:29" s="120" customFormat="1" ht="12.75">
      <c r="A29"/>
      <c r="B29" s="135"/>
      <c r="C29" s="136"/>
      <c r="D29" s="124">
        <f t="shared" si="10"/>
        <v>0</v>
      </c>
      <c r="E29" s="125">
        <f t="shared" si="11"/>
        <v>0</v>
      </c>
      <c r="F29" s="126">
        <f t="shared" si="12"/>
        <v>0</v>
      </c>
      <c r="G29" s="136"/>
      <c r="H29" s="67"/>
      <c r="I29" s="127"/>
      <c r="J29" s="137"/>
      <c r="K29" s="138"/>
      <c r="L29" s="139"/>
      <c r="M29" s="140"/>
      <c r="N29" s="141"/>
      <c r="O29" s="140"/>
      <c r="P29" s="76">
        <f t="shared" si="13"/>
        <v>0</v>
      </c>
      <c r="Q29" s="70">
        <f t="shared" si="14"/>
        <v>0</v>
      </c>
      <c r="R29" s="136"/>
      <c r="S29" s="143"/>
      <c r="T29" s="144"/>
      <c r="U29" s="145"/>
      <c r="V29" s="138"/>
      <c r="W29" s="126">
        <f t="shared" si="15"/>
        <v>0</v>
      </c>
      <c r="X29" s="140"/>
      <c r="Y29" s="140"/>
      <c r="Z29" s="138"/>
      <c r="AA29" s="132">
        <f t="shared" si="16"/>
        <v>0</v>
      </c>
      <c r="AB29" s="133">
        <f t="shared" si="17"/>
        <v>0</v>
      </c>
      <c r="AC29" s="134">
        <f t="shared" si="18"/>
        <v>0</v>
      </c>
    </row>
    <row r="30" spans="1:29" s="120" customFormat="1" ht="13.5" thickBot="1">
      <c r="A30" s="147"/>
      <c r="B30" s="140"/>
      <c r="C30" s="136"/>
      <c r="D30" s="148"/>
      <c r="E30" s="149"/>
      <c r="F30" s="142"/>
      <c r="G30" s="136"/>
      <c r="H30" s="143"/>
      <c r="I30" s="150"/>
      <c r="J30" s="137"/>
      <c r="K30" s="138"/>
      <c r="L30" s="145"/>
      <c r="M30" s="140"/>
      <c r="N30" s="140"/>
      <c r="O30" s="140"/>
      <c r="P30" s="76"/>
      <c r="Q30" s="70"/>
      <c r="R30" s="136"/>
      <c r="S30" s="143"/>
      <c r="T30" s="144"/>
      <c r="U30" s="145"/>
      <c r="V30" s="138"/>
      <c r="W30" s="230"/>
      <c r="X30" s="266"/>
      <c r="Y30" s="266"/>
      <c r="Z30" s="485"/>
      <c r="AA30" s="151"/>
      <c r="AB30" s="152"/>
      <c r="AC30" s="153"/>
    </row>
    <row r="31" spans="1:29" ht="16.5" thickBot="1">
      <c r="A31" s="90"/>
      <c r="B31" s="91" t="s">
        <v>45</v>
      </c>
      <c r="C31" s="92"/>
      <c r="D31" s="93">
        <f aca="true" t="shared" si="19" ref="D31:AC31">SUM(D20:D30)</f>
        <v>55.354</v>
      </c>
      <c r="E31" s="93">
        <f t="shared" si="19"/>
        <v>55.354</v>
      </c>
      <c r="F31" s="93">
        <f t="shared" si="19"/>
        <v>55.354</v>
      </c>
      <c r="G31" s="103">
        <f t="shared" si="19"/>
        <v>0</v>
      </c>
      <c r="H31" s="97">
        <f t="shared" si="19"/>
        <v>0</v>
      </c>
      <c r="I31" s="98">
        <f t="shared" si="19"/>
        <v>55.354</v>
      </c>
      <c r="J31" s="154">
        <f t="shared" si="19"/>
        <v>0</v>
      </c>
      <c r="K31" s="100">
        <f t="shared" si="19"/>
        <v>0</v>
      </c>
      <c r="L31" s="155">
        <f t="shared" si="19"/>
        <v>0</v>
      </c>
      <c r="M31" s="93">
        <f t="shared" si="19"/>
        <v>0</v>
      </c>
      <c r="N31" s="93">
        <f t="shared" si="19"/>
        <v>0</v>
      </c>
      <c r="O31" s="93">
        <f t="shared" si="19"/>
        <v>0</v>
      </c>
      <c r="P31" s="93">
        <f t="shared" si="19"/>
        <v>0</v>
      </c>
      <c r="Q31" s="93">
        <f t="shared" si="19"/>
        <v>0</v>
      </c>
      <c r="R31" s="103">
        <f t="shared" si="19"/>
        <v>0</v>
      </c>
      <c r="S31" s="97">
        <f t="shared" si="19"/>
        <v>0</v>
      </c>
      <c r="T31" s="98">
        <f t="shared" si="19"/>
        <v>0</v>
      </c>
      <c r="U31" s="155">
        <f t="shared" si="19"/>
        <v>0</v>
      </c>
      <c r="V31" s="93">
        <f t="shared" si="19"/>
        <v>0</v>
      </c>
      <c r="W31" s="93">
        <f t="shared" si="19"/>
        <v>0</v>
      </c>
      <c r="X31" s="93">
        <f t="shared" si="19"/>
        <v>0</v>
      </c>
      <c r="Y31" s="93">
        <f t="shared" si="19"/>
        <v>0</v>
      </c>
      <c r="Z31" s="93">
        <f t="shared" si="19"/>
        <v>0</v>
      </c>
      <c r="AA31" s="104">
        <f t="shared" si="19"/>
        <v>55.354</v>
      </c>
      <c r="AB31" s="105">
        <f t="shared" si="19"/>
        <v>0</v>
      </c>
      <c r="AC31" s="106">
        <f t="shared" si="19"/>
        <v>55.354</v>
      </c>
    </row>
    <row r="32" spans="1:29" ht="16.5" thickBot="1">
      <c r="A32" s="90"/>
      <c r="B32" s="91" t="s">
        <v>167</v>
      </c>
      <c r="C32" s="92"/>
      <c r="D32" s="93">
        <f aca="true" t="shared" si="20" ref="D32:AC32">D17+D31</f>
        <v>2455.9199999999996</v>
      </c>
      <c r="E32" s="103">
        <f t="shared" si="20"/>
        <v>2368.9199999999996</v>
      </c>
      <c r="F32" s="101">
        <f t="shared" si="20"/>
        <v>2368.9199999999996</v>
      </c>
      <c r="G32" s="156">
        <f t="shared" si="20"/>
        <v>637.491</v>
      </c>
      <c r="H32" s="97">
        <f t="shared" si="20"/>
        <v>44.534</v>
      </c>
      <c r="I32" s="98">
        <f t="shared" si="20"/>
        <v>415</v>
      </c>
      <c r="J32" s="99">
        <f t="shared" si="20"/>
        <v>365.277</v>
      </c>
      <c r="K32" s="100">
        <f t="shared" si="20"/>
        <v>906.618</v>
      </c>
      <c r="L32" s="101">
        <f t="shared" si="20"/>
        <v>0</v>
      </c>
      <c r="M32" s="102">
        <f t="shared" si="20"/>
        <v>0</v>
      </c>
      <c r="N32" s="102">
        <f t="shared" si="20"/>
        <v>0</v>
      </c>
      <c r="O32" s="102">
        <f t="shared" si="20"/>
        <v>0</v>
      </c>
      <c r="P32" s="103">
        <f t="shared" si="20"/>
        <v>87</v>
      </c>
      <c r="Q32" s="101">
        <f t="shared" si="20"/>
        <v>87</v>
      </c>
      <c r="R32" s="156">
        <f t="shared" si="20"/>
        <v>87</v>
      </c>
      <c r="S32" s="97">
        <f t="shared" si="20"/>
        <v>0</v>
      </c>
      <c r="T32" s="98">
        <f t="shared" si="20"/>
        <v>0</v>
      </c>
      <c r="U32" s="101">
        <f t="shared" si="20"/>
        <v>0</v>
      </c>
      <c r="V32" s="100">
        <f t="shared" si="20"/>
        <v>0</v>
      </c>
      <c r="W32" s="101">
        <f t="shared" si="20"/>
        <v>0</v>
      </c>
      <c r="X32" s="102">
        <f t="shared" si="20"/>
        <v>0</v>
      </c>
      <c r="Y32" s="102">
        <f t="shared" si="20"/>
        <v>0</v>
      </c>
      <c r="Z32" s="100">
        <f t="shared" si="20"/>
        <v>0</v>
      </c>
      <c r="AA32" s="104">
        <f t="shared" si="20"/>
        <v>415</v>
      </c>
      <c r="AB32" s="105">
        <f t="shared" si="20"/>
        <v>44.534</v>
      </c>
      <c r="AC32" s="106">
        <f t="shared" si="20"/>
        <v>459.534</v>
      </c>
    </row>
    <row r="33" spans="1:29" ht="12.75">
      <c r="A33" s="5"/>
      <c r="B33" s="5"/>
      <c r="C33" s="5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</row>
    <row r="34" spans="1:29" ht="12.75">
      <c r="A34" s="5"/>
      <c r="B34" s="5"/>
      <c r="C34" s="5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</row>
    <row r="35" spans="1:29" ht="15">
      <c r="A35" s="158" t="s">
        <v>47</v>
      </c>
      <c r="B35" s="158" t="s">
        <v>48</v>
      </c>
      <c r="C35" s="5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</row>
    <row r="36" spans="1:29" ht="15">
      <c r="A36" s="158"/>
      <c r="B36" s="158" t="s">
        <v>168</v>
      </c>
      <c r="C36" s="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</row>
    <row r="37" spans="2:29" ht="15">
      <c r="B37" s="158" t="s">
        <v>169</v>
      </c>
      <c r="C37" s="5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</row>
    <row r="38" spans="2:29" ht="15">
      <c r="B38" s="158"/>
      <c r="C38" s="5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</row>
    <row r="39" spans="2:29" ht="15">
      <c r="B39" s="158"/>
      <c r="C39" s="5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</row>
    <row r="40" spans="1:29" ht="15">
      <c r="A40" s="5"/>
      <c r="C40" s="5"/>
      <c r="F40" s="158" t="s">
        <v>49</v>
      </c>
      <c r="G40" s="159"/>
      <c r="H40" s="159"/>
      <c r="I40" s="159"/>
      <c r="J40" s="692">
        <f>H32+I32</f>
        <v>459.534</v>
      </c>
      <c r="K40" s="692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</row>
    <row r="41" spans="3:29" ht="16.5" thickBot="1">
      <c r="C41" s="5"/>
      <c r="F41" s="158" t="s">
        <v>50</v>
      </c>
      <c r="G41" s="159"/>
      <c r="H41" s="159"/>
      <c r="I41" s="160"/>
      <c r="J41" s="692">
        <f>S32+T32</f>
        <v>0</v>
      </c>
      <c r="K41" s="692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</row>
    <row r="42" spans="3:29" ht="16.5" thickBot="1">
      <c r="C42" s="5"/>
      <c r="F42" s="161" t="s">
        <v>51</v>
      </c>
      <c r="G42" s="157"/>
      <c r="H42" s="157"/>
      <c r="I42" s="162"/>
      <c r="J42" s="713">
        <f>SUM(J40:K41)</f>
        <v>459.534</v>
      </c>
      <c r="K42" s="714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</row>
    <row r="43" spans="1:29" ht="15">
      <c r="A43" s="5"/>
      <c r="B43" s="5"/>
      <c r="C43" s="5"/>
      <c r="G43" s="157"/>
      <c r="H43" s="157"/>
      <c r="I43" s="162"/>
      <c r="J43" s="163"/>
      <c r="K43" s="164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</row>
    <row r="44" spans="1:29" ht="15.75">
      <c r="A44" s="5"/>
      <c r="B44" s="5"/>
      <c r="C44" s="5"/>
      <c r="F44" s="161" t="s">
        <v>170</v>
      </c>
      <c r="G44" s="159"/>
      <c r="H44" s="159"/>
      <c r="I44" s="165"/>
      <c r="J44" s="722">
        <v>415</v>
      </c>
      <c r="K44" s="722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</row>
    <row r="45" spans="1:29" ht="16.5" thickBot="1">
      <c r="A45" s="286"/>
      <c r="F45" s="158" t="s">
        <v>52</v>
      </c>
      <c r="G45" s="159"/>
      <c r="H45" s="159"/>
      <c r="I45" s="165"/>
      <c r="J45" s="692">
        <v>44.534</v>
      </c>
      <c r="K45" s="692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</row>
    <row r="46" spans="6:29" ht="16.5" thickBot="1">
      <c r="F46" s="161" t="s">
        <v>53</v>
      </c>
      <c r="G46" s="157"/>
      <c r="H46" s="157"/>
      <c r="I46" s="157"/>
      <c r="J46" s="713">
        <f>J44+J45</f>
        <v>459.534</v>
      </c>
      <c r="K46" s="714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</row>
    <row r="47" spans="7:29" ht="13.5" thickBot="1">
      <c r="G47" s="157"/>
      <c r="H47" s="157"/>
      <c r="I47" s="157"/>
      <c r="J47" s="157"/>
      <c r="K47" s="166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</row>
    <row r="48" spans="6:29" ht="16.5" thickBot="1">
      <c r="F48" s="161" t="s">
        <v>54</v>
      </c>
      <c r="G48" s="157"/>
      <c r="H48" s="157"/>
      <c r="I48" s="5"/>
      <c r="J48" s="720">
        <f>J46-J42</f>
        <v>0</v>
      </c>
      <c r="K48" s="721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</row>
    <row r="49" spans="4:29" ht="12.75">
      <c r="D49" s="157"/>
      <c r="E49" s="157"/>
      <c r="F49" s="5"/>
      <c r="G49" s="5"/>
      <c r="H49" s="5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</row>
    <row r="50" spans="4:29" ht="12.75"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</row>
    <row r="51" spans="1:32" s="161" customFormat="1" ht="22.5" customHeight="1">
      <c r="A51" s="161" t="s">
        <v>171</v>
      </c>
      <c r="D51" s="167"/>
      <c r="E51" s="167"/>
      <c r="F51" s="168"/>
      <c r="G51" s="168"/>
      <c r="H51" s="168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8"/>
    </row>
    <row r="52" spans="2:32" ht="15.75" thickBot="1">
      <c r="B52" s="158"/>
      <c r="D52" s="157"/>
      <c r="E52" s="157"/>
      <c r="F52" s="5"/>
      <c r="G52" s="5"/>
      <c r="H52" s="5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5"/>
    </row>
    <row r="53" spans="1:31" s="120" customFormat="1" ht="12.75">
      <c r="A53" s="48" t="s">
        <v>36</v>
      </c>
      <c r="B53" s="49" t="s">
        <v>37</v>
      </c>
      <c r="C53" s="53" t="s">
        <v>38</v>
      </c>
      <c r="D53" s="170"/>
      <c r="E53" s="170"/>
      <c r="F53" s="171"/>
      <c r="G53" s="112"/>
      <c r="H53" s="54"/>
      <c r="I53" s="220">
        <v>94</v>
      </c>
      <c r="J53" s="172"/>
      <c r="K53" s="112"/>
      <c r="L53" s="110"/>
      <c r="M53" s="111"/>
      <c r="N53" s="111"/>
      <c r="O53" s="115"/>
      <c r="P53" s="113"/>
      <c r="Q53" s="171"/>
      <c r="R53" s="112"/>
      <c r="S53" s="54"/>
      <c r="T53" s="55"/>
      <c r="U53" s="116"/>
      <c r="V53" s="115"/>
      <c r="W53" s="110"/>
      <c r="X53" s="111"/>
      <c r="Y53" s="111"/>
      <c r="Z53" s="111"/>
      <c r="AA53" s="173">
        <f>I53+T53</f>
        <v>94</v>
      </c>
      <c r="AB53" s="174">
        <f>H53+S53</f>
        <v>0</v>
      </c>
      <c r="AC53" s="175">
        <f>AA53+AB53</f>
        <v>94</v>
      </c>
      <c r="AE53" s="108"/>
    </row>
    <row r="54" spans="1:31" ht="12.75">
      <c r="A54" s="61" t="s">
        <v>147</v>
      </c>
      <c r="B54" s="62" t="s">
        <v>148</v>
      </c>
      <c r="C54" s="66" t="s">
        <v>38</v>
      </c>
      <c r="D54" s="64"/>
      <c r="E54" s="64"/>
      <c r="F54" s="70"/>
      <c r="G54" s="63"/>
      <c r="H54" s="67"/>
      <c r="I54" s="68">
        <v>15</v>
      </c>
      <c r="J54" s="75"/>
      <c r="K54" s="63"/>
      <c r="L54" s="61"/>
      <c r="M54" s="62"/>
      <c r="N54" s="62"/>
      <c r="O54" s="66"/>
      <c r="P54" s="176"/>
      <c r="Q54" s="70"/>
      <c r="R54" s="63"/>
      <c r="S54" s="67"/>
      <c r="T54" s="68"/>
      <c r="U54" s="69"/>
      <c r="V54" s="66"/>
      <c r="W54" s="61"/>
      <c r="X54" s="62"/>
      <c r="Y54" s="62"/>
      <c r="Z54" s="62"/>
      <c r="AA54" s="72">
        <f>I54+T54</f>
        <v>15</v>
      </c>
      <c r="AB54" s="73">
        <f>H54+S54</f>
        <v>0</v>
      </c>
      <c r="AC54" s="74">
        <f>AA54+AB54</f>
        <v>15</v>
      </c>
      <c r="AE54" s="5"/>
    </row>
    <row r="55" spans="1:31" ht="12.75">
      <c r="A55" s="61"/>
      <c r="B55" s="62"/>
      <c r="C55" s="66"/>
      <c r="D55" s="64"/>
      <c r="E55" s="64"/>
      <c r="F55" s="70"/>
      <c r="G55" s="63"/>
      <c r="H55" s="67"/>
      <c r="I55" s="68"/>
      <c r="J55" s="75"/>
      <c r="K55" s="63"/>
      <c r="L55" s="61"/>
      <c r="M55" s="62"/>
      <c r="N55" s="62"/>
      <c r="O55" s="66"/>
      <c r="P55" s="176"/>
      <c r="Q55" s="70"/>
      <c r="R55" s="63"/>
      <c r="S55" s="67"/>
      <c r="T55" s="68"/>
      <c r="U55" s="69"/>
      <c r="V55" s="66"/>
      <c r="W55" s="61"/>
      <c r="X55" s="62"/>
      <c r="Y55" s="62"/>
      <c r="Z55" s="62"/>
      <c r="AA55" s="72">
        <f>I55+T55</f>
        <v>0</v>
      </c>
      <c r="AB55" s="73">
        <f>H55+S55</f>
        <v>0</v>
      </c>
      <c r="AC55" s="74">
        <f>AA55+AB55</f>
        <v>0</v>
      </c>
      <c r="AE55" s="5"/>
    </row>
    <row r="56" spans="1:31" ht="13.5" thickBot="1">
      <c r="A56" s="79"/>
      <c r="B56" s="80"/>
      <c r="C56" s="84"/>
      <c r="D56" s="64"/>
      <c r="E56" s="64"/>
      <c r="F56" s="70"/>
      <c r="G56" s="179"/>
      <c r="H56" s="143"/>
      <c r="I56" s="144"/>
      <c r="J56" s="180"/>
      <c r="K56" s="179"/>
      <c r="L56" s="177"/>
      <c r="M56" s="178"/>
      <c r="N56" s="178"/>
      <c r="O56" s="181"/>
      <c r="P56" s="182"/>
      <c r="Q56" s="183"/>
      <c r="R56" s="179"/>
      <c r="S56" s="85"/>
      <c r="T56" s="86"/>
      <c r="U56" s="184"/>
      <c r="V56" s="181"/>
      <c r="W56" s="177"/>
      <c r="X56" s="178"/>
      <c r="Y56" s="178"/>
      <c r="Z56" s="178"/>
      <c r="AA56" s="72">
        <f>I56+T56</f>
        <v>0</v>
      </c>
      <c r="AB56" s="73">
        <f>H56+S56</f>
        <v>0</v>
      </c>
      <c r="AC56" s="74">
        <f>AA56+AB56</f>
        <v>0</v>
      </c>
      <c r="AE56" s="5"/>
    </row>
    <row r="57" spans="1:31" s="189" customFormat="1" ht="15.75" thickBot="1">
      <c r="A57" s="90"/>
      <c r="B57" s="185" t="s">
        <v>1</v>
      </c>
      <c r="C57" s="92"/>
      <c r="D57" s="93">
        <f aca="true" t="shared" si="21" ref="D57:I57">SUM(D53:D56)</f>
        <v>0</v>
      </c>
      <c r="E57" s="93">
        <f t="shared" si="21"/>
        <v>0</v>
      </c>
      <c r="F57" s="101">
        <f t="shared" si="21"/>
        <v>0</v>
      </c>
      <c r="G57" s="156">
        <f t="shared" si="21"/>
        <v>0</v>
      </c>
      <c r="H57" s="101">
        <f t="shared" si="21"/>
        <v>0</v>
      </c>
      <c r="I57" s="100">
        <f t="shared" si="21"/>
        <v>109</v>
      </c>
      <c r="J57" s="99"/>
      <c r="K57" s="156"/>
      <c r="L57" s="101"/>
      <c r="M57" s="102"/>
      <c r="N57" s="102"/>
      <c r="O57" s="100"/>
      <c r="P57" s="93"/>
      <c r="Q57" s="101"/>
      <c r="R57" s="156"/>
      <c r="S57" s="101">
        <f>SUM(S53:S56)</f>
        <v>0</v>
      </c>
      <c r="T57" s="100">
        <f>SUM(T53:T56)</f>
        <v>0</v>
      </c>
      <c r="U57" s="99"/>
      <c r="V57" s="100"/>
      <c r="W57" s="101"/>
      <c r="X57" s="102"/>
      <c r="Y57" s="102"/>
      <c r="Z57" s="102"/>
      <c r="AA57" s="186">
        <f>SUM(AA53:AA56)</f>
        <v>109</v>
      </c>
      <c r="AB57" s="105">
        <f>SUM(AB53:AB56)</f>
        <v>0</v>
      </c>
      <c r="AC57" s="106">
        <f>SUM(AC53:AC56)</f>
        <v>109</v>
      </c>
      <c r="AD57" s="187"/>
      <c r="AE57" s="188"/>
    </row>
    <row r="58" spans="4:31" ht="12.75">
      <c r="D58" s="157"/>
      <c r="E58" s="157"/>
      <c r="F58" s="5"/>
      <c r="G58" s="5"/>
      <c r="H58" s="5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5"/>
    </row>
    <row r="59" spans="4:31" ht="13.5" thickBot="1">
      <c r="D59" s="157"/>
      <c r="E59" s="157"/>
      <c r="F59" s="5"/>
      <c r="G59" s="5"/>
      <c r="H59" s="5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5"/>
    </row>
    <row r="60" spans="1:31" s="158" customFormat="1" ht="16.5" thickBot="1">
      <c r="A60" s="190"/>
      <c r="B60" s="91" t="s">
        <v>55</v>
      </c>
      <c r="C60" s="191"/>
      <c r="D60" s="192"/>
      <c r="E60" s="193"/>
      <c r="F60" s="194"/>
      <c r="G60" s="195"/>
      <c r="H60" s="196">
        <f>H57+H33</f>
        <v>0</v>
      </c>
      <c r="I60" s="197">
        <f>I57+I32</f>
        <v>524</v>
      </c>
      <c r="J60" s="198"/>
      <c r="K60" s="199"/>
      <c r="L60" s="194"/>
      <c r="M60" s="200"/>
      <c r="N60" s="200"/>
      <c r="O60" s="200"/>
      <c r="P60" s="193"/>
      <c r="Q60" s="194"/>
      <c r="R60" s="195"/>
      <c r="S60" s="196">
        <f>S57+S32</f>
        <v>0</v>
      </c>
      <c r="T60" s="197">
        <f>T57+T33</f>
        <v>0</v>
      </c>
      <c r="U60" s="198"/>
      <c r="V60" s="199"/>
      <c r="W60" s="194"/>
      <c r="X60" s="200"/>
      <c r="Y60" s="200"/>
      <c r="Z60" s="200"/>
      <c r="AA60" s="201">
        <f>AA57+AA32</f>
        <v>524</v>
      </c>
      <c r="AB60" s="201">
        <f>AB57+AB32</f>
        <v>44.534</v>
      </c>
      <c r="AC60" s="486">
        <f>AC57+AC32</f>
        <v>568.534</v>
      </c>
      <c r="AE60" s="202"/>
    </row>
    <row r="61" spans="4:29" ht="12.75"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</row>
    <row r="62" spans="4:29" ht="12.75"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</row>
    <row r="63" spans="4:29" ht="12.75"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</row>
    <row r="64" spans="4:29" ht="12.75"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</row>
    <row r="65" spans="4:29" ht="12.75"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</row>
    <row r="66" spans="4:29" ht="12.75"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</row>
    <row r="67" spans="4:29" ht="12.75"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</row>
    <row r="68" spans="4:29" ht="12.75"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</row>
    <row r="69" spans="4:29" ht="12.75"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4:29" ht="12.75"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  <row r="71" spans="4:29" ht="12.75"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</row>
    <row r="72" spans="4:29" ht="12.75"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</row>
    <row r="73" spans="4:29" ht="12.75"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</row>
    <row r="74" spans="4:29" ht="12.75"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</row>
    <row r="75" spans="4:29" ht="12.75"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</row>
    <row r="76" spans="4:29" ht="12.75"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</row>
    <row r="77" spans="4:29" ht="12.75"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</row>
    <row r="78" spans="4:29" ht="12.75"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</row>
    <row r="79" spans="4:29" ht="12.75"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</row>
    <row r="80" spans="4:29" ht="12.75"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</row>
    <row r="81" spans="4:29" ht="12.75"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</row>
    <row r="82" spans="4:29" ht="12.75"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</row>
    <row r="83" spans="4:29" ht="12.75"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</row>
    <row r="84" spans="4:29" ht="12.75"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</row>
    <row r="85" spans="4:29" ht="12.75"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</row>
    <row r="86" spans="4:29" ht="12.75"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</row>
    <row r="87" spans="4:29" ht="12.75"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</row>
    <row r="88" spans="4:29" ht="12.75"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</row>
    <row r="89" spans="4:29" ht="12.75"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</row>
    <row r="90" spans="4:29" ht="12.75"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</row>
    <row r="91" spans="4:29" ht="12.75"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</row>
    <row r="92" spans="4:29" ht="12.75"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</row>
    <row r="93" spans="4:29" ht="12.75"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</row>
    <row r="94" spans="4:29" ht="12.75"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</row>
    <row r="95" spans="4:29" ht="12.75"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</row>
    <row r="96" spans="4:29" ht="12.75"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</row>
    <row r="97" spans="4:29" ht="12.75"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</row>
    <row r="98" spans="4:29" ht="12.75"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</row>
    <row r="99" spans="4:29" ht="12.75"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</row>
    <row r="100" spans="4:29" ht="12.75"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</row>
    <row r="101" spans="4:29" ht="12.75"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</row>
    <row r="102" spans="4:29" ht="12.75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</row>
    <row r="103" spans="4:29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</row>
    <row r="104" spans="4:29" ht="12.75"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</row>
    <row r="105" spans="4:29" ht="12.75"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</row>
    <row r="106" spans="4:29" ht="12.75"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</row>
    <row r="107" spans="4:29" ht="12.75"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</row>
    <row r="108" spans="4:29" ht="12.75"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</row>
    <row r="109" spans="4:29" ht="12.75"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</row>
    <row r="110" spans="4:29" ht="12.75"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</row>
    <row r="111" spans="4:29" ht="12.75"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</row>
    <row r="112" spans="4:29" ht="12.75"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</row>
    <row r="113" spans="4:29" ht="12.75"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</row>
    <row r="114" spans="4:29" ht="12.75"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</row>
    <row r="115" spans="4:29" ht="12.75"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</row>
    <row r="116" spans="4:29" ht="12.75"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</row>
    <row r="117" spans="4:29" ht="12.75"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</row>
    <row r="118" spans="4:29" ht="12.75"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</row>
    <row r="119" spans="4:29" ht="12.75"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</row>
    <row r="120" spans="4:29" ht="12.75"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</row>
    <row r="121" spans="4:29" ht="12.75"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</row>
    <row r="122" spans="4:29" ht="12.75"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</row>
    <row r="123" spans="4:29" ht="12.75"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</row>
    <row r="124" spans="4:29" ht="12.75"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</row>
    <row r="125" spans="4:29" ht="12.75"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</row>
    <row r="126" spans="4:29" ht="12.75"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</row>
    <row r="127" spans="4:29" ht="12.75"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</row>
    <row r="128" spans="4:29" ht="12.75"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</row>
    <row r="129" spans="4:29" ht="12.75"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</row>
    <row r="130" spans="4:29" ht="12.75"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</row>
    <row r="131" spans="4:29" ht="12.75"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</row>
    <row r="132" spans="4:29" ht="12.75"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</row>
    <row r="133" spans="4:29" ht="12.75"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</row>
    <row r="134" spans="4:29" ht="12.75"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</row>
    <row r="135" spans="4:29" ht="12.75"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</row>
    <row r="136" spans="4:29" ht="12.75"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</row>
    <row r="137" spans="4:29" ht="12.75"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</row>
    <row r="138" spans="4:29" ht="12.75"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</row>
    <row r="139" spans="4:29" ht="12.75"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</row>
    <row r="140" spans="4:29" ht="12.75"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</row>
    <row r="141" spans="4:29" ht="12.75"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</row>
    <row r="142" spans="4:29" ht="12.75"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</row>
    <row r="143" spans="4:29" ht="12.75"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</row>
    <row r="144" spans="4:29" ht="12.75"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</row>
    <row r="145" spans="4:29" ht="12.75"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</row>
    <row r="146" spans="4:29" ht="12.75"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</row>
    <row r="147" spans="4:29" ht="12.75"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</row>
    <row r="148" spans="4:29" ht="12.75"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</row>
    <row r="149" spans="4:29" ht="12.75"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</row>
    <row r="150" spans="4:29" ht="12.75"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</row>
    <row r="151" spans="4:29" ht="12.75"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</row>
    <row r="152" spans="4:29" ht="12.75"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</row>
    <row r="153" spans="4:29" ht="12.75"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</row>
    <row r="154" spans="4:29" ht="12.75"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</row>
    <row r="155" spans="4:29" ht="12.75"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</row>
    <row r="156" spans="4:29" ht="12.75"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</row>
    <row r="157" spans="4:29" ht="12.75"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</row>
    <row r="158" spans="4:29" ht="12.75"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</row>
    <row r="159" spans="4:29" ht="12.75"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</row>
    <row r="160" spans="4:29" ht="12.75"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</row>
    <row r="161" spans="4:29" ht="12.75"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</row>
    <row r="162" spans="4:29" ht="12.75"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</row>
    <row r="163" spans="4:29" ht="12.75"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</row>
    <row r="164" spans="4:29" ht="12.75"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</row>
    <row r="165" spans="4:29" ht="12.75"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</row>
    <row r="166" spans="4:29" ht="12.75"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</row>
    <row r="167" spans="4:29" ht="12.75"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</row>
    <row r="168" spans="4:29" ht="12.75"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</row>
    <row r="169" spans="4:29" ht="12.75"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</row>
    <row r="170" spans="4:29" ht="12.75"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</row>
    <row r="171" spans="4:29" ht="12.75"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</row>
    <row r="172" spans="4:29" ht="12.75"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</row>
    <row r="173" spans="4:29" ht="12.75"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</row>
    <row r="174" spans="4:29" ht="12.75"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</row>
    <row r="175" spans="4:29" ht="12.75"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</row>
    <row r="176" spans="4:29" ht="12.75"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</row>
    <row r="177" spans="4:29" ht="12.75"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</row>
    <row r="178" spans="4:29" ht="12.75"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</row>
    <row r="179" spans="4:29" ht="12.75"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</row>
    <row r="180" spans="4:29" ht="12.75"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</row>
    <row r="181" spans="4:29" ht="12.75"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</row>
    <row r="182" spans="4:29" ht="12.75"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</row>
    <row r="183" spans="4:29" ht="12.75"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</row>
    <row r="184" spans="4:29" ht="12.75"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</row>
    <row r="185" spans="4:29" ht="12.75"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</row>
    <row r="186" spans="4:29" ht="12.75"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</row>
    <row r="187" spans="4:29" ht="12.75"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</row>
    <row r="188" spans="4:29" ht="12.75"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</row>
    <row r="189" spans="4:29" ht="12.75"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</row>
    <row r="190" spans="4:29" ht="12.75"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</row>
    <row r="191" spans="4:29" ht="12.75"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</row>
    <row r="192" spans="4:29" ht="12.75"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</row>
    <row r="193" spans="4:29" ht="12.75"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</row>
    <row r="194" spans="4:29" ht="12.75"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</row>
    <row r="195" spans="4:29" ht="12.75"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</row>
    <row r="196" spans="4:29" ht="12.75"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</row>
    <row r="197" spans="4:29" ht="12.75"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</row>
    <row r="198" spans="4:29" ht="12.75"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</row>
    <row r="199" spans="4:29" ht="12.75"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</row>
    <row r="200" spans="4:29" ht="12.75"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</row>
    <row r="201" spans="4:29" ht="12.75"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</row>
    <row r="202" spans="4:29" ht="12.75"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</row>
    <row r="203" spans="4:29" ht="12.75"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</row>
    <row r="204" spans="4:29" ht="12.75"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</row>
    <row r="205" spans="4:29" ht="12.75"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</row>
    <row r="206" spans="4:29" ht="12.75"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</row>
    <row r="207" spans="4:29" ht="12.75"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</row>
    <row r="208" spans="4:29" ht="12.75"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</row>
    <row r="209" spans="4:29" ht="12.75"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</row>
    <row r="210" spans="4:29" ht="12.75"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</row>
    <row r="211" spans="4:29" ht="12.75"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</row>
    <row r="212" spans="4:29" ht="12.75"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</row>
    <row r="213" spans="4:29" ht="12.75"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</row>
    <row r="214" spans="4:29" ht="12.75"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</row>
    <row r="215" spans="4:29" ht="12.75"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</row>
    <row r="216" spans="4:29" ht="12.75"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</row>
    <row r="217" spans="4:29" ht="12.75"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</row>
    <row r="218" spans="4:29" ht="12.75"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</row>
    <row r="219" spans="4:29" ht="12.75"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</row>
    <row r="220" spans="4:29" ht="12.75"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</row>
    <row r="221" spans="4:29" ht="12.75"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</row>
    <row r="222" spans="4:29" ht="12.75"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</row>
    <row r="223" spans="4:29" ht="12.75"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</row>
    <row r="224" spans="4:29" ht="12.75"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</row>
    <row r="225" spans="4:29" ht="12.75"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</row>
    <row r="226" spans="4:29" ht="12.75"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</row>
    <row r="227" spans="4:29" ht="12.75"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</row>
    <row r="228" spans="4:29" ht="12.75"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</row>
    <row r="229" spans="4:29" ht="12.75"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</row>
    <row r="230" spans="4:29" ht="12.75"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</row>
    <row r="231" spans="4:29" ht="12.75"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</row>
    <row r="232" spans="4:29" ht="12.75"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</row>
    <row r="233" spans="4:29" ht="12.75"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</row>
    <row r="234" spans="4:29" ht="12.75"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</row>
    <row r="235" spans="4:29" ht="12.75"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</row>
    <row r="236" spans="4:29" ht="12.75"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</row>
    <row r="237" spans="4:29" ht="12.75"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</row>
    <row r="238" spans="4:29" ht="12.75"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</row>
    <row r="239" spans="4:29" ht="12.75"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</row>
    <row r="240" spans="4:29" ht="12.75"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</row>
    <row r="241" spans="4:29" ht="12.75"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</row>
    <row r="242" spans="4:29" ht="12.75"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</row>
    <row r="243" spans="4:29" ht="12.75"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</row>
    <row r="244" spans="4:29" ht="12.75"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</row>
    <row r="245" spans="4:29" ht="12.75"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</row>
    <row r="246" spans="4:29" ht="12.75"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</row>
    <row r="247" spans="4:29" ht="12.75"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</row>
    <row r="248" spans="4:29" ht="12.75"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</row>
    <row r="249" spans="4:29" ht="12.75"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</row>
    <row r="250" spans="4:29" ht="12.75"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</row>
    <row r="251" spans="4:29" ht="12.75"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</row>
    <row r="252" spans="4:29" ht="12.75"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</row>
    <row r="253" spans="4:29" ht="12.75"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</row>
    <row r="254" spans="4:29" ht="12.75"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</row>
    <row r="255" spans="4:29" ht="12.75"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</row>
    <row r="256" spans="4:29" ht="12.75"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</row>
    <row r="257" spans="4:29" ht="12.75"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</row>
    <row r="258" spans="4:29" ht="12.75"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</row>
    <row r="259" spans="4:29" ht="12.75"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</row>
    <row r="260" spans="4:29" ht="12.75"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</row>
    <row r="261" spans="4:29" ht="12.75"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</row>
    <row r="262" spans="4:29" ht="12.75"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</row>
    <row r="263" spans="4:29" ht="12.75"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</row>
    <row r="264" spans="4:29" ht="12.75"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</row>
    <row r="265" spans="4:29" ht="12.75"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</row>
    <row r="266" spans="4:29" ht="12.75"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</row>
    <row r="267" spans="4:29" ht="12.75"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</row>
    <row r="268" spans="4:29" ht="12.75"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</row>
    <row r="269" spans="4:29" ht="12.75"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</row>
    <row r="270" spans="4:29" ht="12.75"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</row>
    <row r="271" spans="4:29" ht="12.75"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</row>
    <row r="272" spans="4:29" ht="12.75"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</row>
    <row r="273" spans="4:29" ht="12.75"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</row>
    <row r="274" spans="4:29" ht="12.75"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</row>
    <row r="275" spans="4:29" ht="12.75"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</row>
    <row r="276" spans="4:29" ht="12.75"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</row>
    <row r="277" spans="4:29" ht="12.75"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</row>
    <row r="278" spans="4:29" ht="12.75"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</row>
    <row r="279" spans="4:29" ht="12.75"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</row>
    <row r="280" spans="4:29" ht="12.75"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</row>
    <row r="281" spans="4:29" ht="12.75"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</row>
    <row r="282" spans="4:29" ht="12.75"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</row>
    <row r="283" spans="4:29" ht="12.75"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</row>
    <row r="284" spans="4:29" ht="12.75"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</row>
    <row r="285" spans="4:29" ht="12.75"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</row>
    <row r="286" spans="4:29" ht="12.75"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</row>
    <row r="287" spans="4:29" ht="12.75"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</row>
    <row r="288" spans="4:29" ht="12.75"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</row>
    <row r="289" spans="4:29" ht="12.75"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</row>
    <row r="290" spans="4:29" ht="12.75"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</row>
    <row r="291" spans="4:29" ht="12.75"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</row>
    <row r="292" spans="4:29" ht="12.75"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</row>
    <row r="293" spans="4:29" ht="12.75"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</row>
    <row r="294" spans="4:29" ht="12.75"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</row>
    <row r="295" spans="4:29" ht="12.75"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</row>
    <row r="296" spans="4:29" ht="12.75"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</row>
    <row r="297" spans="4:29" ht="12.75"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</row>
    <row r="298" spans="4:29" ht="12.75"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</row>
    <row r="299" spans="4:29" ht="12.75"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</row>
    <row r="300" spans="4:29" ht="12.75"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</row>
    <row r="301" spans="4:29" ht="12.75"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</row>
    <row r="302" spans="4:29" ht="12.75"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</row>
    <row r="303" spans="4:29" ht="12.75"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</row>
    <row r="304" spans="4:29" ht="12.75"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</row>
    <row r="305" spans="4:29" ht="12.75"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</row>
    <row r="306" spans="4:29" ht="12.75"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</row>
    <row r="307" spans="4:29" ht="12.75"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</row>
    <row r="308" spans="4:29" ht="12.75"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</row>
    <row r="309" spans="4:29" ht="12.75"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</row>
    <row r="310" spans="4:29" ht="12.75"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</row>
    <row r="311" spans="4:29" ht="12.75"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</row>
    <row r="312" spans="4:29" ht="12.75"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</row>
    <row r="313" spans="4:29" ht="12.75"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</row>
    <row r="314" spans="4:29" ht="12.75"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</row>
    <row r="315" spans="4:29" ht="12.75"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</row>
    <row r="316" spans="4:29" ht="12.75"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</row>
    <row r="317" spans="4:29" ht="12.75"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</row>
    <row r="318" spans="4:29" ht="12.75"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</row>
    <row r="319" spans="4:29" ht="12.75"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</row>
    <row r="320" spans="4:29" ht="12.75"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</row>
    <row r="321" spans="4:29" ht="12.75"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</row>
    <row r="322" spans="4:29" ht="12.75"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</row>
    <row r="323" spans="4:29" ht="12.75"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</row>
    <row r="324" spans="4:29" ht="12.75"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</row>
    <row r="325" spans="4:29" ht="12.75"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</row>
    <row r="326" spans="4:29" ht="12.75"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</row>
    <row r="327" spans="4:29" ht="12.75"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</row>
    <row r="328" spans="4:29" ht="12.75"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</row>
    <row r="329" spans="4:29" ht="12.75"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</row>
    <row r="330" spans="4:29" ht="12.75"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</row>
    <row r="331" spans="4:29" ht="12.75"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</row>
    <row r="332" spans="4:29" ht="12.75"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</row>
    <row r="333" spans="4:29" ht="12.75"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</row>
    <row r="334" spans="4:29" ht="12.75"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</row>
    <row r="335" spans="4:29" ht="12.75"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</row>
    <row r="336" spans="4:29" ht="12.75"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</row>
    <row r="337" spans="4:29" ht="12.75"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</row>
    <row r="338" spans="4:29" ht="12.75"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</row>
    <row r="339" spans="4:29" ht="12.75"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</row>
    <row r="340" spans="4:29" ht="12.75"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</row>
    <row r="341" spans="4:29" ht="12.75"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</row>
    <row r="342" spans="4:29" ht="12.75"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</row>
    <row r="343" spans="4:29" ht="12.75"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</row>
    <row r="344" spans="4:29" ht="12.75"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</row>
    <row r="345" spans="4:29" ht="12.75"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</row>
    <row r="346" spans="4:29" ht="12.75"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</row>
    <row r="347" spans="4:29" ht="12.75"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</row>
    <row r="348" spans="4:29" ht="12.75"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</row>
    <row r="349" spans="4:29" ht="12.75"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</row>
    <row r="350" spans="4:29" ht="12.75"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</row>
    <row r="351" spans="4:29" ht="12.75"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</row>
    <row r="352" spans="4:29" ht="12.75"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</row>
    <row r="353" spans="4:29" ht="12.75"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</row>
    <row r="354" spans="4:29" ht="12.75"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</row>
    <row r="355" spans="4:29" ht="12.75"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</row>
    <row r="356" spans="4:29" ht="12.75"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</row>
    <row r="357" spans="4:29" ht="12.75"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</row>
    <row r="358" spans="4:29" ht="12.75"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</row>
    <row r="359" spans="4:29" ht="12.75"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</row>
    <row r="360" spans="4:29" ht="12.75"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</row>
    <row r="361" spans="4:29" ht="12.75"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</row>
    <row r="362" spans="4:29" ht="12.75"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</row>
    <row r="363" spans="4:29" ht="12.75"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</row>
    <row r="364" spans="4:29" ht="12.75"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</row>
    <row r="365" spans="4:29" ht="12.75"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</row>
    <row r="366" spans="4:29" ht="12.75"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</row>
    <row r="367" spans="4:29" ht="12.75"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</row>
    <row r="368" spans="4:29" ht="12.75"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</row>
    <row r="369" spans="4:29" ht="12.75"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</row>
    <row r="370" spans="4:29" ht="12.75"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</row>
    <row r="371" spans="4:29" ht="12.75"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</row>
    <row r="372" spans="4:29" ht="12.75"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</row>
    <row r="373" spans="4:29" ht="12.75"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</row>
    <row r="374" spans="4:29" ht="12.75"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</row>
    <row r="375" spans="4:29" ht="12.75"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</row>
    <row r="376" spans="4:29" ht="12.75"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</row>
    <row r="377" spans="4:29" ht="12.75"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</row>
    <row r="378" spans="4:29" ht="12.75"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</row>
    <row r="379" spans="4:29" ht="12.75"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</row>
    <row r="380" spans="4:29" ht="12.75"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</row>
    <row r="381" spans="4:29" ht="12.75"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</row>
    <row r="382" spans="4:29" ht="12.75"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</row>
    <row r="383" spans="4:29" ht="12.75"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</row>
    <row r="384" spans="4:29" ht="12.75"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</row>
    <row r="385" spans="4:29" ht="12.75"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</row>
    <row r="386" spans="4:29" ht="12.75"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</row>
    <row r="387" spans="4:29" ht="12.75"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</row>
    <row r="388" spans="4:29" ht="12.75"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</row>
    <row r="389" spans="4:29" ht="12.75"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</row>
    <row r="390" spans="4:29" ht="12.75"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</row>
    <row r="391" spans="4:29" ht="12.75"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</row>
    <row r="392" spans="4:29" ht="12.75"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</row>
    <row r="393" spans="4:29" ht="12.75"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</row>
    <row r="394" spans="4:29" ht="12.75"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</row>
    <row r="395" spans="4:29" ht="12.75"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</row>
    <row r="396" spans="4:29" ht="12.75"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</row>
    <row r="397" spans="4:29" ht="12.75"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</row>
    <row r="398" spans="4:29" ht="12.75"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</row>
    <row r="399" spans="4:29" ht="12.75"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</row>
    <row r="400" spans="4:29" ht="12.75"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</row>
    <row r="401" spans="4:29" ht="12.75"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</row>
    <row r="402" spans="4:29" ht="12.75"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</row>
    <row r="403" spans="4:29" ht="12.75"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</row>
    <row r="404" spans="4:29" ht="12.75"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</row>
    <row r="405" spans="4:29" ht="12.75"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</row>
    <row r="406" spans="4:29" ht="12.75"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</row>
    <row r="407" spans="4:29" ht="12.75"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</row>
    <row r="408" spans="4:29" ht="12.75"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</row>
    <row r="409" spans="4:29" ht="12.75"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</row>
    <row r="410" spans="4:29" ht="12.75"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</row>
    <row r="411" spans="4:29" ht="12.75"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</row>
    <row r="412" spans="4:29" ht="12.75"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</row>
    <row r="413" spans="4:29" ht="12.75"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</row>
    <row r="414" spans="4:29" ht="12.75"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</row>
    <row r="415" spans="4:29" ht="12.75"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</row>
    <row r="416" spans="4:29" ht="12.75"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</row>
    <row r="417" spans="4:29" ht="12.75"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</row>
    <row r="418" spans="4:29" ht="12.75"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</row>
    <row r="419" spans="4:29" ht="12.75"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</row>
    <row r="420" spans="4:29" ht="12.75"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</row>
    <row r="421" spans="4:29" ht="12.75"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</row>
    <row r="422" spans="4:29" ht="12.75"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</row>
    <row r="423" spans="4:29" ht="12.75"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</row>
    <row r="424" spans="4:29" ht="12.75"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</row>
    <row r="425" spans="4:29" ht="12.75"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</row>
    <row r="426" spans="4:29" ht="12.75"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</row>
    <row r="427" spans="4:29" ht="12.75"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</row>
    <row r="428" spans="4:29" ht="12.75"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</row>
    <row r="429" spans="4:29" ht="12.75"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</row>
    <row r="430" spans="4:29" ht="12.75"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</row>
    <row r="431" spans="4:29" ht="12.75"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</row>
    <row r="432" spans="4:29" ht="12.75"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</row>
    <row r="433" spans="4:29" ht="12.75"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</row>
    <row r="434" spans="4:29" ht="12.75"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</row>
    <row r="435" spans="4:29" ht="12.75"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</row>
    <row r="436" spans="4:29" ht="12.75"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</row>
    <row r="437" spans="4:29" ht="12.75"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</row>
    <row r="438" spans="4:29" ht="12.75"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</row>
  </sheetData>
  <sheetProtection/>
  <mergeCells count="22">
    <mergeCell ref="J48:K48"/>
    <mergeCell ref="L5:O5"/>
    <mergeCell ref="P5:P6"/>
    <mergeCell ref="J44:K44"/>
    <mergeCell ref="C4:C6"/>
    <mergeCell ref="D4:D6"/>
    <mergeCell ref="E4:O4"/>
    <mergeCell ref="J46:K46"/>
    <mergeCell ref="J45:K45"/>
    <mergeCell ref="E5:E6"/>
    <mergeCell ref="F5:K5"/>
    <mergeCell ref="J42:K42"/>
    <mergeCell ref="A1:AC1"/>
    <mergeCell ref="P4:Z4"/>
    <mergeCell ref="AA4:AC5"/>
    <mergeCell ref="W5:Z5"/>
    <mergeCell ref="J40:K40"/>
    <mergeCell ref="J41:K41"/>
    <mergeCell ref="Q5:V5"/>
    <mergeCell ref="A8:B8"/>
    <mergeCell ref="A4:A6"/>
    <mergeCell ref="B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70" r:id="rId1"/>
  <headerFooter alignWithMargins="0">
    <oddHeader>&amp;R&amp;"Arial CE,Kurzíva"Kapitola D.&amp;"Arial CE,Obyčejné"
&amp;"Arial CE,Tučné"Tabulka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75" zoomScaleNormal="75" zoomScalePageLayoutView="0" workbookViewId="0" topLeftCell="A1">
      <pane xSplit="2" ySplit="1" topLeftCell="Q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" sqref="A1:IV2"/>
    </sheetView>
  </sheetViews>
  <sheetFormatPr defaultColWidth="9.00390625" defaultRowHeight="12.75"/>
  <cols>
    <col min="1" max="1" width="12.625" style="286" customWidth="1"/>
    <col min="2" max="2" width="51.375" style="286" customWidth="1"/>
    <col min="3" max="3" width="5.00390625" style="120" customWidth="1"/>
    <col min="4" max="4" width="11.00390625" style="120" customWidth="1"/>
    <col min="5" max="5" width="10.375" style="120" customWidth="1"/>
    <col min="6" max="6" width="10.625" style="120" customWidth="1"/>
    <col min="7" max="7" width="8.875" style="120" customWidth="1"/>
    <col min="8" max="8" width="7.625" style="120" customWidth="1"/>
    <col min="9" max="9" width="9.375" style="120" customWidth="1"/>
    <col min="10" max="10" width="9.875" style="120" customWidth="1"/>
    <col min="11" max="11" width="9.25390625" style="120" customWidth="1"/>
    <col min="12" max="13" width="7.625" style="120" bestFit="1" customWidth="1"/>
    <col min="14" max="14" width="7.00390625" style="120" bestFit="1" customWidth="1"/>
    <col min="15" max="15" width="6.375" style="120" bestFit="1" customWidth="1"/>
    <col min="16" max="16" width="8.125" style="120" customWidth="1"/>
    <col min="17" max="17" width="8.375" style="120" customWidth="1"/>
    <col min="18" max="18" width="9.125" style="120" customWidth="1"/>
    <col min="19" max="19" width="8.875" style="120" customWidth="1"/>
    <col min="20" max="20" width="8.625" style="120" customWidth="1"/>
    <col min="21" max="21" width="7.75390625" style="120" customWidth="1"/>
    <col min="22" max="22" width="7.375" style="120" customWidth="1"/>
    <col min="23" max="23" width="7.625" style="120" customWidth="1"/>
    <col min="24" max="24" width="8.00390625" style="120" customWidth="1"/>
    <col min="25" max="25" width="7.125" style="120" customWidth="1"/>
    <col min="26" max="26" width="6.25390625" style="120" customWidth="1"/>
    <col min="27" max="27" width="10.00390625" style="120" customWidth="1"/>
    <col min="28" max="28" width="10.125" style="120" customWidth="1"/>
    <col min="29" max="29" width="10.25390625" style="120" customWidth="1"/>
    <col min="30" max="16384" width="9.125" style="120" customWidth="1"/>
  </cols>
  <sheetData>
    <row r="1" spans="1:29" s="204" customFormat="1" ht="23.25" customHeight="1">
      <c r="A1" s="680" t="s">
        <v>275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203"/>
    </row>
    <row r="2" spans="1:29" ht="18" customHeight="1" thickBot="1">
      <c r="A2" s="204"/>
      <c r="B2" s="204"/>
      <c r="C2" s="204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C2" s="205" t="s">
        <v>56</v>
      </c>
    </row>
    <row r="3" spans="1:29" ht="15.75" thickBot="1">
      <c r="A3" s="699" t="s">
        <v>20</v>
      </c>
      <c r="B3" s="702" t="s">
        <v>21</v>
      </c>
      <c r="C3" s="705" t="s">
        <v>22</v>
      </c>
      <c r="D3" s="708" t="s">
        <v>23</v>
      </c>
      <c r="E3" s="711" t="s">
        <v>24</v>
      </c>
      <c r="F3" s="712"/>
      <c r="G3" s="712"/>
      <c r="H3" s="712"/>
      <c r="I3" s="712"/>
      <c r="J3" s="712"/>
      <c r="K3" s="712"/>
      <c r="L3" s="725"/>
      <c r="M3" s="725"/>
      <c r="N3" s="725"/>
      <c r="O3" s="725"/>
      <c r="P3" s="726" t="s">
        <v>25</v>
      </c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8" t="s">
        <v>139</v>
      </c>
      <c r="AB3" s="729"/>
      <c r="AC3" s="730"/>
    </row>
    <row r="4" spans="1:29" ht="15.75" thickBot="1">
      <c r="A4" s="700"/>
      <c r="B4" s="703"/>
      <c r="C4" s="706"/>
      <c r="D4" s="709"/>
      <c r="E4" s="715" t="s">
        <v>26</v>
      </c>
      <c r="F4" s="693" t="s">
        <v>27</v>
      </c>
      <c r="G4" s="717"/>
      <c r="H4" s="718"/>
      <c r="I4" s="718"/>
      <c r="J4" s="717"/>
      <c r="K4" s="743"/>
      <c r="L4" s="689" t="s">
        <v>28</v>
      </c>
      <c r="M4" s="734"/>
      <c r="N4" s="734"/>
      <c r="O4" s="735"/>
      <c r="P4" s="736" t="s">
        <v>29</v>
      </c>
      <c r="Q4" s="689" t="s">
        <v>27</v>
      </c>
      <c r="R4" s="690"/>
      <c r="S4" s="738"/>
      <c r="T4" s="738"/>
      <c r="U4" s="690"/>
      <c r="V4" s="739"/>
      <c r="W4" s="740" t="s">
        <v>28</v>
      </c>
      <c r="X4" s="741"/>
      <c r="Y4" s="741"/>
      <c r="Z4" s="742"/>
      <c r="AA4" s="731"/>
      <c r="AB4" s="732"/>
      <c r="AC4" s="733"/>
    </row>
    <row r="5" spans="1:29" ht="54" customHeight="1" thickBot="1">
      <c r="A5" s="701"/>
      <c r="B5" s="704"/>
      <c r="C5" s="707"/>
      <c r="D5" s="710"/>
      <c r="E5" s="716"/>
      <c r="F5" s="15" t="s">
        <v>30</v>
      </c>
      <c r="G5" s="16" t="s">
        <v>140</v>
      </c>
      <c r="H5" s="17" t="s">
        <v>141</v>
      </c>
      <c r="I5" s="18">
        <v>2009</v>
      </c>
      <c r="J5" s="19">
        <v>2010</v>
      </c>
      <c r="K5" s="16" t="s">
        <v>142</v>
      </c>
      <c r="L5" s="15" t="s">
        <v>32</v>
      </c>
      <c r="M5" s="21" t="s">
        <v>140</v>
      </c>
      <c r="N5" s="22">
        <v>2009</v>
      </c>
      <c r="O5" s="474">
        <v>2010</v>
      </c>
      <c r="P5" s="737"/>
      <c r="Q5" s="15" t="s">
        <v>30</v>
      </c>
      <c r="R5" s="16" t="s">
        <v>140</v>
      </c>
      <c r="S5" s="17" t="s">
        <v>141</v>
      </c>
      <c r="T5" s="18">
        <v>2009</v>
      </c>
      <c r="U5" s="19">
        <v>2010</v>
      </c>
      <c r="V5" s="16" t="s">
        <v>142</v>
      </c>
      <c r="W5" s="15" t="s">
        <v>32</v>
      </c>
      <c r="X5" s="21" t="s">
        <v>140</v>
      </c>
      <c r="Y5" s="22">
        <v>2009</v>
      </c>
      <c r="Z5" s="20" t="s">
        <v>31</v>
      </c>
      <c r="AA5" s="206" t="s">
        <v>143</v>
      </c>
      <c r="AB5" s="24" t="s">
        <v>271</v>
      </c>
      <c r="AC5" s="25" t="s">
        <v>34</v>
      </c>
    </row>
    <row r="6" spans="1:29" ht="15.75" thickBot="1">
      <c r="A6" s="26">
        <v>1</v>
      </c>
      <c r="B6" s="27">
        <v>2</v>
      </c>
      <c r="C6" s="28"/>
      <c r="D6" s="29">
        <v>3</v>
      </c>
      <c r="E6" s="30">
        <v>4</v>
      </c>
      <c r="F6" s="31">
        <v>5</v>
      </c>
      <c r="G6" s="32">
        <v>6</v>
      </c>
      <c r="H6" s="33">
        <v>7</v>
      </c>
      <c r="I6" s="34">
        <v>8</v>
      </c>
      <c r="J6" s="35">
        <v>9</v>
      </c>
      <c r="K6" s="32">
        <v>10</v>
      </c>
      <c r="L6" s="31">
        <v>11</v>
      </c>
      <c r="M6" s="37">
        <v>12</v>
      </c>
      <c r="N6" s="37">
        <v>13</v>
      </c>
      <c r="O6" s="36">
        <v>14</v>
      </c>
      <c r="P6" s="207">
        <v>16</v>
      </c>
      <c r="Q6" s="31">
        <v>17</v>
      </c>
      <c r="R6" s="32">
        <v>18</v>
      </c>
      <c r="S6" s="33">
        <v>19</v>
      </c>
      <c r="T6" s="34">
        <v>20</v>
      </c>
      <c r="U6" s="35">
        <v>21</v>
      </c>
      <c r="V6" s="32">
        <v>22</v>
      </c>
      <c r="W6" s="31">
        <v>23</v>
      </c>
      <c r="X6" s="37">
        <v>24</v>
      </c>
      <c r="Y6" s="37">
        <v>25</v>
      </c>
      <c r="Z6" s="36">
        <v>26</v>
      </c>
      <c r="AA6" s="208">
        <v>28</v>
      </c>
      <c r="AB6" s="209">
        <v>29</v>
      </c>
      <c r="AC6" s="210">
        <v>30</v>
      </c>
    </row>
    <row r="7" spans="1:29" ht="15.75" thickBot="1">
      <c r="A7" s="211"/>
      <c r="B7" s="487" t="s">
        <v>57</v>
      </c>
      <c r="C7" s="38"/>
      <c r="D7" s="213"/>
      <c r="E7" s="29"/>
      <c r="F7" s="214"/>
      <c r="G7" s="41"/>
      <c r="H7" s="42"/>
      <c r="I7" s="43"/>
      <c r="J7" s="44"/>
      <c r="K7" s="41"/>
      <c r="L7" s="214"/>
      <c r="M7" s="47"/>
      <c r="N7" s="47"/>
      <c r="O7" s="45"/>
      <c r="P7" s="12"/>
      <c r="Q7" s="214"/>
      <c r="R7" s="41"/>
      <c r="S7" s="42"/>
      <c r="T7" s="43"/>
      <c r="U7" s="44"/>
      <c r="V7" s="41"/>
      <c r="W7" s="214"/>
      <c r="X7" s="47"/>
      <c r="Y7" s="47"/>
      <c r="Z7" s="45"/>
      <c r="AA7" s="215"/>
      <c r="AB7" s="216"/>
      <c r="AC7" s="217"/>
    </row>
    <row r="8" spans="1:29" ht="12.75">
      <c r="A8" s="488"/>
      <c r="B8" s="489"/>
      <c r="C8" s="50"/>
      <c r="D8" s="170">
        <f aca="true" t="shared" si="0" ref="D8:D38">E8+P8</f>
        <v>0</v>
      </c>
      <c r="E8" s="218">
        <f aca="true" t="shared" si="1" ref="E8:E38">SUM(L8+F8)</f>
        <v>0</v>
      </c>
      <c r="F8" s="171"/>
      <c r="G8" s="50"/>
      <c r="H8" s="219"/>
      <c r="I8" s="220"/>
      <c r="J8" s="57"/>
      <c r="K8" s="221"/>
      <c r="L8" s="222">
        <f aca="true" t="shared" si="2" ref="L8:L38">M8+N8+O8</f>
        <v>0</v>
      </c>
      <c r="M8" s="49"/>
      <c r="N8" s="49"/>
      <c r="O8" s="53"/>
      <c r="P8" s="218">
        <f aca="true" t="shared" si="3" ref="P8:P38">Q8+W8</f>
        <v>0</v>
      </c>
      <c r="Q8" s="222">
        <f>R8+S8+T8+U8+V8</f>
        <v>0</v>
      </c>
      <c r="R8" s="49"/>
      <c r="S8" s="219"/>
      <c r="T8" s="220"/>
      <c r="U8" s="490"/>
      <c r="V8" s="50"/>
      <c r="W8" s="48"/>
      <c r="X8" s="49"/>
      <c r="Y8" s="49"/>
      <c r="Z8" s="53"/>
      <c r="AA8" s="223">
        <f aca="true" t="shared" si="4" ref="AA8:AA38">I8+T8</f>
        <v>0</v>
      </c>
      <c r="AB8" s="59">
        <f aca="true" t="shared" si="5" ref="AB8:AB38">H8+S8</f>
        <v>0</v>
      </c>
      <c r="AC8" s="60">
        <f aca="true" t="shared" si="6" ref="AC8:AC38">AA8+AB8</f>
        <v>0</v>
      </c>
    </row>
    <row r="9" spans="1:29" ht="12.75">
      <c r="A9" s="6" t="s">
        <v>58</v>
      </c>
      <c r="B9" s="491" t="s">
        <v>172</v>
      </c>
      <c r="C9" s="63" t="s">
        <v>38</v>
      </c>
      <c r="D9" s="124">
        <f t="shared" si="0"/>
        <v>69.667</v>
      </c>
      <c r="E9" s="224">
        <f t="shared" si="1"/>
        <v>65.112</v>
      </c>
      <c r="F9" s="126">
        <f>G9+H9+I9+J9+K9</f>
        <v>65.112</v>
      </c>
      <c r="G9" s="71">
        <v>3.22</v>
      </c>
      <c r="H9" s="225">
        <v>0.397</v>
      </c>
      <c r="I9" s="226">
        <v>0</v>
      </c>
      <c r="J9" s="75">
        <v>0</v>
      </c>
      <c r="K9" s="227">
        <v>61.495</v>
      </c>
      <c r="L9" s="77">
        <f t="shared" si="2"/>
        <v>0</v>
      </c>
      <c r="M9" s="62"/>
      <c r="N9" s="62"/>
      <c r="O9" s="66"/>
      <c r="P9" s="224">
        <f t="shared" si="3"/>
        <v>4.555</v>
      </c>
      <c r="Q9" s="77">
        <f>R9+S9+T9+V9</f>
        <v>4.555</v>
      </c>
      <c r="R9" s="62"/>
      <c r="S9" s="225"/>
      <c r="T9" s="226"/>
      <c r="V9" s="78">
        <v>4.555</v>
      </c>
      <c r="W9" s="61"/>
      <c r="X9" s="62"/>
      <c r="Y9" s="62"/>
      <c r="Z9" s="66"/>
      <c r="AA9" s="228">
        <f t="shared" si="4"/>
        <v>0</v>
      </c>
      <c r="AB9" s="73">
        <f t="shared" si="5"/>
        <v>0.397</v>
      </c>
      <c r="AC9" s="74">
        <f t="shared" si="6"/>
        <v>0.397</v>
      </c>
    </row>
    <row r="10" spans="1:29" ht="12.75">
      <c r="A10" s="6" t="s">
        <v>59</v>
      </c>
      <c r="B10" s="491" t="s">
        <v>60</v>
      </c>
      <c r="C10" s="63" t="s">
        <v>38</v>
      </c>
      <c r="D10" s="124">
        <f t="shared" si="0"/>
        <v>161.58499999999998</v>
      </c>
      <c r="E10" s="224">
        <f t="shared" si="1"/>
        <v>154.08499999999998</v>
      </c>
      <c r="F10" s="126">
        <f>G10+H10+I10+J10+K10</f>
        <v>154.08499999999998</v>
      </c>
      <c r="G10" s="71">
        <v>6.41</v>
      </c>
      <c r="H10" s="225">
        <v>5.143</v>
      </c>
      <c r="I10" s="226">
        <v>60</v>
      </c>
      <c r="J10" s="75">
        <v>82.532</v>
      </c>
      <c r="K10" s="227"/>
      <c r="L10" s="77">
        <f t="shared" si="2"/>
        <v>0</v>
      </c>
      <c r="M10" s="62"/>
      <c r="N10" s="62"/>
      <c r="O10" s="66"/>
      <c r="P10" s="224">
        <f t="shared" si="3"/>
        <v>7.5</v>
      </c>
      <c r="Q10" s="77">
        <f>R10+S10+T10+U10+V10</f>
        <v>7.5</v>
      </c>
      <c r="R10" s="62"/>
      <c r="S10" s="225"/>
      <c r="T10" s="226"/>
      <c r="U10" s="78">
        <v>7.5</v>
      </c>
      <c r="V10" s="63"/>
      <c r="W10" s="61"/>
      <c r="X10" s="62"/>
      <c r="Y10" s="62"/>
      <c r="Z10" s="66"/>
      <c r="AA10" s="228">
        <f t="shared" si="4"/>
        <v>60</v>
      </c>
      <c r="AB10" s="73">
        <f t="shared" si="5"/>
        <v>5.143</v>
      </c>
      <c r="AC10" s="74">
        <f t="shared" si="6"/>
        <v>65.143</v>
      </c>
    </row>
    <row r="11" spans="1:29" ht="12.75">
      <c r="A11" s="6" t="s">
        <v>61</v>
      </c>
      <c r="B11" s="491" t="s">
        <v>62</v>
      </c>
      <c r="C11" s="63" t="s">
        <v>38</v>
      </c>
      <c r="D11" s="124">
        <f t="shared" si="0"/>
        <v>38.611</v>
      </c>
      <c r="E11" s="224">
        <f t="shared" si="1"/>
        <v>36.111</v>
      </c>
      <c r="F11" s="126">
        <f>G11+H11+I11+J11+K11</f>
        <v>36.111</v>
      </c>
      <c r="G11" s="71">
        <v>0.493</v>
      </c>
      <c r="H11" s="225">
        <v>0.423</v>
      </c>
      <c r="I11" s="226">
        <v>0.117</v>
      </c>
      <c r="J11" s="492">
        <v>5</v>
      </c>
      <c r="K11" s="493">
        <v>30.078</v>
      </c>
      <c r="L11" s="77">
        <f t="shared" si="2"/>
        <v>0</v>
      </c>
      <c r="M11" s="62"/>
      <c r="N11" s="62"/>
      <c r="O11" s="66"/>
      <c r="P11" s="224">
        <f t="shared" si="3"/>
        <v>2.5</v>
      </c>
      <c r="Q11" s="77">
        <f>R11+S11+T11+V11</f>
        <v>2.5</v>
      </c>
      <c r="R11" s="62"/>
      <c r="S11" s="225"/>
      <c r="T11" s="226"/>
      <c r="V11" s="78">
        <v>2.5</v>
      </c>
      <c r="W11" s="61"/>
      <c r="X11" s="62"/>
      <c r="Y11" s="62"/>
      <c r="Z11" s="66"/>
      <c r="AA11" s="228">
        <f t="shared" si="4"/>
        <v>0.117</v>
      </c>
      <c r="AB11" s="73">
        <f t="shared" si="5"/>
        <v>0.423</v>
      </c>
      <c r="AC11" s="74">
        <f t="shared" si="6"/>
        <v>0.54</v>
      </c>
    </row>
    <row r="12" spans="1:29" ht="12.75">
      <c r="A12" s="6" t="s">
        <v>63</v>
      </c>
      <c r="B12" s="491" t="s">
        <v>64</v>
      </c>
      <c r="C12" s="63" t="s">
        <v>38</v>
      </c>
      <c r="D12" s="124">
        <f t="shared" si="0"/>
        <v>75.992</v>
      </c>
      <c r="E12" s="224">
        <f t="shared" si="1"/>
        <v>72.81700000000001</v>
      </c>
      <c r="F12" s="126">
        <f>G12+H12+I12+J12+K12</f>
        <v>72.81700000000001</v>
      </c>
      <c r="G12" s="71">
        <v>62.445</v>
      </c>
      <c r="H12" s="225"/>
      <c r="I12" s="226">
        <v>10.372</v>
      </c>
      <c r="J12" s="492">
        <v>0</v>
      </c>
      <c r="K12" s="493"/>
      <c r="L12" s="77">
        <f t="shared" si="2"/>
        <v>0</v>
      </c>
      <c r="M12" s="62"/>
      <c r="N12" s="62"/>
      <c r="O12" s="66"/>
      <c r="P12" s="224">
        <f t="shared" si="3"/>
        <v>3.175</v>
      </c>
      <c r="Q12" s="77">
        <f>R12+S12+T12+U12+V12</f>
        <v>3.175</v>
      </c>
      <c r="R12" s="62"/>
      <c r="S12" s="225"/>
      <c r="T12" s="226">
        <v>3.175</v>
      </c>
      <c r="U12" s="78"/>
      <c r="V12" s="63"/>
      <c r="W12" s="61"/>
      <c r="X12" s="62"/>
      <c r="Y12" s="62"/>
      <c r="Z12" s="66"/>
      <c r="AA12" s="228">
        <f t="shared" si="4"/>
        <v>13.547</v>
      </c>
      <c r="AB12" s="73">
        <f t="shared" si="5"/>
        <v>0</v>
      </c>
      <c r="AC12" s="74">
        <f t="shared" si="6"/>
        <v>13.547</v>
      </c>
    </row>
    <row r="13" spans="1:29" ht="12.75">
      <c r="A13" s="6" t="s">
        <v>65</v>
      </c>
      <c r="B13" s="491" t="s">
        <v>173</v>
      </c>
      <c r="C13" s="63" t="s">
        <v>42</v>
      </c>
      <c r="D13" s="124">
        <f t="shared" si="0"/>
        <v>87.612</v>
      </c>
      <c r="E13" s="224">
        <f t="shared" si="1"/>
        <v>81.612</v>
      </c>
      <c r="F13" s="126">
        <f>G13+H13+I13+J13+K13</f>
        <v>81.612</v>
      </c>
      <c r="G13" s="71"/>
      <c r="H13" s="225">
        <v>2</v>
      </c>
      <c r="I13" s="226">
        <v>0</v>
      </c>
      <c r="J13" s="492">
        <v>5</v>
      </c>
      <c r="K13" s="493">
        <v>74.612</v>
      </c>
      <c r="L13" s="77">
        <f t="shared" si="2"/>
        <v>0</v>
      </c>
      <c r="M13" s="62"/>
      <c r="N13" s="62"/>
      <c r="O13" s="66"/>
      <c r="P13" s="224">
        <f t="shared" si="3"/>
        <v>6</v>
      </c>
      <c r="Q13" s="77">
        <f>R13+S13+T13+V13</f>
        <v>6</v>
      </c>
      <c r="R13" s="62"/>
      <c r="S13" s="225"/>
      <c r="T13" s="226"/>
      <c r="U13" s="130"/>
      <c r="V13" s="78">
        <v>6</v>
      </c>
      <c r="W13" s="61"/>
      <c r="X13" s="62"/>
      <c r="Y13" s="62"/>
      <c r="Z13" s="66"/>
      <c r="AA13" s="228">
        <f t="shared" si="4"/>
        <v>0</v>
      </c>
      <c r="AB13" s="73">
        <f t="shared" si="5"/>
        <v>2</v>
      </c>
      <c r="AC13" s="74">
        <f t="shared" si="6"/>
        <v>2</v>
      </c>
    </row>
    <row r="14" spans="1:29" ht="12.75">
      <c r="A14" s="247" t="s">
        <v>174</v>
      </c>
      <c r="B14" s="135" t="s">
        <v>175</v>
      </c>
      <c r="C14" s="249" t="s">
        <v>38</v>
      </c>
      <c r="D14" s="124">
        <f t="shared" si="0"/>
        <v>56.428999999999995</v>
      </c>
      <c r="E14" s="224">
        <f t="shared" si="1"/>
        <v>54.028999999999996</v>
      </c>
      <c r="F14" s="126">
        <f>G14+H14+I14+K14</f>
        <v>54.028999999999996</v>
      </c>
      <c r="G14" s="123">
        <v>0.841</v>
      </c>
      <c r="H14" s="250">
        <v>0.505</v>
      </c>
      <c r="I14" s="226"/>
      <c r="J14" s="494"/>
      <c r="K14" s="495">
        <v>52.683</v>
      </c>
      <c r="L14" s="126">
        <f t="shared" si="2"/>
        <v>0</v>
      </c>
      <c r="M14" s="254"/>
      <c r="N14" s="254"/>
      <c r="O14" s="252"/>
      <c r="P14" s="224">
        <f t="shared" si="3"/>
        <v>2.4</v>
      </c>
      <c r="Q14" s="126">
        <f>R14+S14+T14+U14+V14</f>
        <v>2.4</v>
      </c>
      <c r="R14" s="254"/>
      <c r="S14" s="225"/>
      <c r="T14" s="226"/>
      <c r="U14" s="251">
        <v>2.4</v>
      </c>
      <c r="V14" s="254"/>
      <c r="W14" s="126">
        <f>X14+Y14+Z14</f>
        <v>0</v>
      </c>
      <c r="X14" s="122"/>
      <c r="Y14" s="122"/>
      <c r="Z14" s="129"/>
      <c r="AA14" s="253">
        <f t="shared" si="4"/>
        <v>0</v>
      </c>
      <c r="AB14" s="133">
        <f t="shared" si="5"/>
        <v>0.505</v>
      </c>
      <c r="AC14" s="134">
        <f t="shared" si="6"/>
        <v>0.505</v>
      </c>
    </row>
    <row r="15" spans="1:29" ht="12.75">
      <c r="A15" s="6" t="s">
        <v>66</v>
      </c>
      <c r="B15" s="491" t="s">
        <v>176</v>
      </c>
      <c r="C15" s="63" t="s">
        <v>38</v>
      </c>
      <c r="D15" s="124">
        <f t="shared" si="0"/>
        <v>161.223</v>
      </c>
      <c r="E15" s="224">
        <f t="shared" si="1"/>
        <v>149.412</v>
      </c>
      <c r="F15" s="126">
        <f aca="true" t="shared" si="7" ref="F15:F23">G15+H15+I15+J15+K15</f>
        <v>149.412</v>
      </c>
      <c r="G15" s="71">
        <v>9.146</v>
      </c>
      <c r="H15" s="225">
        <v>9.753</v>
      </c>
      <c r="I15" s="226">
        <v>45</v>
      </c>
      <c r="J15" s="492">
        <v>45</v>
      </c>
      <c r="K15" s="493">
        <v>40.513</v>
      </c>
      <c r="L15" s="77">
        <f t="shared" si="2"/>
        <v>0</v>
      </c>
      <c r="M15" s="62"/>
      <c r="N15" s="62"/>
      <c r="O15" s="66"/>
      <c r="P15" s="224">
        <f t="shared" si="3"/>
        <v>11.811</v>
      </c>
      <c r="Q15" s="77">
        <f>R15+S15+T15+V15</f>
        <v>11.811</v>
      </c>
      <c r="R15" s="62"/>
      <c r="S15" s="225"/>
      <c r="T15" s="226"/>
      <c r="U15" s="130"/>
      <c r="V15" s="78">
        <v>11.811</v>
      </c>
      <c r="W15" s="61"/>
      <c r="X15" s="62"/>
      <c r="Y15" s="62"/>
      <c r="Z15" s="66"/>
      <c r="AA15" s="228">
        <f t="shared" si="4"/>
        <v>45</v>
      </c>
      <c r="AB15" s="73">
        <f t="shared" si="5"/>
        <v>9.753</v>
      </c>
      <c r="AC15" s="74">
        <f t="shared" si="6"/>
        <v>54.753</v>
      </c>
    </row>
    <row r="16" spans="1:29" ht="12.75">
      <c r="A16" s="6" t="s">
        <v>67</v>
      </c>
      <c r="B16" s="491" t="s">
        <v>68</v>
      </c>
      <c r="C16" s="63" t="s">
        <v>38</v>
      </c>
      <c r="D16" s="124">
        <f t="shared" si="0"/>
        <v>58.545</v>
      </c>
      <c r="E16" s="224">
        <f t="shared" si="1"/>
        <v>52.545</v>
      </c>
      <c r="F16" s="126">
        <f t="shared" si="7"/>
        <v>52.045</v>
      </c>
      <c r="G16" s="71">
        <v>2.936</v>
      </c>
      <c r="H16" s="225">
        <v>0.155</v>
      </c>
      <c r="I16" s="226">
        <v>6.75</v>
      </c>
      <c r="J16" s="492">
        <v>7</v>
      </c>
      <c r="K16" s="493">
        <v>35.204</v>
      </c>
      <c r="L16" s="77">
        <f t="shared" si="2"/>
        <v>0.5</v>
      </c>
      <c r="M16" s="78">
        <v>0.25</v>
      </c>
      <c r="N16" s="78">
        <v>0.25</v>
      </c>
      <c r="O16" s="66"/>
      <c r="P16" s="224">
        <f t="shared" si="3"/>
        <v>6</v>
      </c>
      <c r="Q16" s="77">
        <f>R16+S16+T16+V16</f>
        <v>6</v>
      </c>
      <c r="R16" s="62"/>
      <c r="S16" s="225"/>
      <c r="T16" s="226"/>
      <c r="U16" s="130"/>
      <c r="V16" s="78">
        <v>6</v>
      </c>
      <c r="W16" s="61"/>
      <c r="X16" s="62"/>
      <c r="Y16" s="62"/>
      <c r="Z16" s="66"/>
      <c r="AA16" s="228">
        <f t="shared" si="4"/>
        <v>6.75</v>
      </c>
      <c r="AB16" s="73">
        <f t="shared" si="5"/>
        <v>0.155</v>
      </c>
      <c r="AC16" s="74">
        <f t="shared" si="6"/>
        <v>6.905</v>
      </c>
    </row>
    <row r="17" spans="1:29" ht="12.75">
      <c r="A17" s="6" t="s">
        <v>69</v>
      </c>
      <c r="B17" s="491" t="s">
        <v>70</v>
      </c>
      <c r="C17" s="63" t="s">
        <v>38</v>
      </c>
      <c r="D17" s="124">
        <f t="shared" si="0"/>
        <v>43.012</v>
      </c>
      <c r="E17" s="224">
        <f t="shared" si="1"/>
        <v>37.975</v>
      </c>
      <c r="F17" s="126">
        <f t="shared" si="7"/>
        <v>37.975</v>
      </c>
      <c r="G17" s="71">
        <v>0.3</v>
      </c>
      <c r="H17" s="225"/>
      <c r="I17" s="226">
        <v>9</v>
      </c>
      <c r="J17" s="492">
        <v>9</v>
      </c>
      <c r="K17" s="493">
        <v>19.675</v>
      </c>
      <c r="L17" s="77">
        <f t="shared" si="2"/>
        <v>0</v>
      </c>
      <c r="M17" s="62"/>
      <c r="N17" s="62"/>
      <c r="O17" s="66"/>
      <c r="P17" s="224">
        <f t="shared" si="3"/>
        <v>5.037</v>
      </c>
      <c r="Q17" s="77">
        <f>R17+S17+T17+V17</f>
        <v>5.037</v>
      </c>
      <c r="R17" s="62"/>
      <c r="S17" s="225"/>
      <c r="T17" s="226"/>
      <c r="V17" s="78">
        <v>5.037</v>
      </c>
      <c r="W17" s="61"/>
      <c r="X17" s="62"/>
      <c r="Y17" s="62"/>
      <c r="Z17" s="66"/>
      <c r="AA17" s="228">
        <f t="shared" si="4"/>
        <v>9</v>
      </c>
      <c r="AB17" s="73">
        <f t="shared" si="5"/>
        <v>0</v>
      </c>
      <c r="AC17" s="74">
        <f t="shared" si="6"/>
        <v>9</v>
      </c>
    </row>
    <row r="18" spans="1:29" ht="12.75">
      <c r="A18" s="6" t="s">
        <v>71</v>
      </c>
      <c r="B18" s="491" t="s">
        <v>72</v>
      </c>
      <c r="C18" s="63" t="s">
        <v>38</v>
      </c>
      <c r="D18" s="124">
        <f t="shared" si="0"/>
        <v>13.998999999999999</v>
      </c>
      <c r="E18" s="224">
        <f t="shared" si="1"/>
        <v>13.498999999999999</v>
      </c>
      <c r="F18" s="126">
        <f t="shared" si="7"/>
        <v>13.498999999999999</v>
      </c>
      <c r="G18" s="71">
        <v>0.447</v>
      </c>
      <c r="H18" s="225"/>
      <c r="I18" s="226">
        <v>0</v>
      </c>
      <c r="J18" s="492">
        <v>5</v>
      </c>
      <c r="K18" s="493">
        <v>8.052</v>
      </c>
      <c r="L18" s="77">
        <f t="shared" si="2"/>
        <v>0</v>
      </c>
      <c r="M18" s="62"/>
      <c r="N18" s="62"/>
      <c r="O18" s="66"/>
      <c r="P18" s="224">
        <f t="shared" si="3"/>
        <v>0.5</v>
      </c>
      <c r="Q18" s="77">
        <f>R18+S18+T18+V18</f>
        <v>0.5</v>
      </c>
      <c r="R18" s="62"/>
      <c r="S18" s="225"/>
      <c r="T18" s="226"/>
      <c r="U18" s="122"/>
      <c r="V18" s="71">
        <v>0.5</v>
      </c>
      <c r="W18" s="61"/>
      <c r="X18" s="62"/>
      <c r="Y18" s="62"/>
      <c r="Z18" s="66"/>
      <c r="AA18" s="228">
        <f t="shared" si="4"/>
        <v>0</v>
      </c>
      <c r="AB18" s="73">
        <f t="shared" si="5"/>
        <v>0</v>
      </c>
      <c r="AC18" s="74">
        <f t="shared" si="6"/>
        <v>0</v>
      </c>
    </row>
    <row r="19" spans="1:29" ht="12.75">
      <c r="A19" s="6" t="s">
        <v>73</v>
      </c>
      <c r="B19" s="491" t="s">
        <v>74</v>
      </c>
      <c r="C19" s="63" t="s">
        <v>38</v>
      </c>
      <c r="D19" s="124">
        <f t="shared" si="0"/>
        <v>20</v>
      </c>
      <c r="E19" s="224">
        <f t="shared" si="1"/>
        <v>20</v>
      </c>
      <c r="F19" s="126">
        <f t="shared" si="7"/>
        <v>20</v>
      </c>
      <c r="G19" s="71">
        <v>8.398</v>
      </c>
      <c r="H19" s="225">
        <v>1.602</v>
      </c>
      <c r="I19" s="226">
        <v>10</v>
      </c>
      <c r="J19" s="492">
        <v>0</v>
      </c>
      <c r="K19" s="493"/>
      <c r="L19" s="77">
        <f t="shared" si="2"/>
        <v>0</v>
      </c>
      <c r="M19" s="62"/>
      <c r="N19" s="62"/>
      <c r="O19" s="66"/>
      <c r="P19" s="224">
        <f t="shared" si="3"/>
        <v>0</v>
      </c>
      <c r="Q19" s="77">
        <f>R19+S19+T19+U19+V19</f>
        <v>0</v>
      </c>
      <c r="R19" s="62"/>
      <c r="S19" s="225"/>
      <c r="T19" s="226"/>
      <c r="U19" s="496"/>
      <c r="V19" s="62"/>
      <c r="W19" s="61"/>
      <c r="X19" s="62"/>
      <c r="Y19" s="62"/>
      <c r="Z19" s="66"/>
      <c r="AA19" s="228">
        <f t="shared" si="4"/>
        <v>10</v>
      </c>
      <c r="AB19" s="73">
        <f t="shared" si="5"/>
        <v>1.602</v>
      </c>
      <c r="AC19" s="74">
        <f t="shared" si="6"/>
        <v>11.602</v>
      </c>
    </row>
    <row r="20" spans="1:29" ht="12.75">
      <c r="A20" s="6" t="s">
        <v>177</v>
      </c>
      <c r="B20" s="491" t="s">
        <v>178</v>
      </c>
      <c r="C20" s="63" t="s">
        <v>38</v>
      </c>
      <c r="D20" s="124">
        <f t="shared" si="0"/>
        <v>16.297</v>
      </c>
      <c r="E20" s="224">
        <f t="shared" si="1"/>
        <v>14.95</v>
      </c>
      <c r="F20" s="126">
        <f t="shared" si="7"/>
        <v>14.95</v>
      </c>
      <c r="G20" s="71">
        <v>0.636</v>
      </c>
      <c r="H20" s="225">
        <v>0.104</v>
      </c>
      <c r="I20" s="226">
        <v>8</v>
      </c>
      <c r="J20" s="492">
        <v>5</v>
      </c>
      <c r="K20" s="493">
        <v>1.21</v>
      </c>
      <c r="L20" s="77">
        <f t="shared" si="2"/>
        <v>0</v>
      </c>
      <c r="M20" s="62"/>
      <c r="N20" s="62"/>
      <c r="O20" s="66"/>
      <c r="P20" s="224">
        <f t="shared" si="3"/>
        <v>1.347</v>
      </c>
      <c r="Q20" s="77">
        <f>R20+S20+T20+V20</f>
        <v>1.347</v>
      </c>
      <c r="R20" s="62"/>
      <c r="S20" s="225"/>
      <c r="T20" s="226"/>
      <c r="U20" s="131"/>
      <c r="V20" s="75">
        <v>1.347</v>
      </c>
      <c r="W20" s="61"/>
      <c r="X20" s="62"/>
      <c r="Y20" s="62"/>
      <c r="Z20" s="66"/>
      <c r="AA20" s="228">
        <f t="shared" si="4"/>
        <v>8</v>
      </c>
      <c r="AB20" s="73">
        <f t="shared" si="5"/>
        <v>0.104</v>
      </c>
      <c r="AC20" s="74">
        <f t="shared" si="6"/>
        <v>8.104</v>
      </c>
    </row>
    <row r="21" spans="1:29" ht="12.75">
      <c r="A21" s="6" t="s">
        <v>179</v>
      </c>
      <c r="B21" s="497" t="s">
        <v>180</v>
      </c>
      <c r="C21" s="63" t="s">
        <v>38</v>
      </c>
      <c r="D21" s="124">
        <f t="shared" si="0"/>
        <v>29</v>
      </c>
      <c r="E21" s="124">
        <f t="shared" si="1"/>
        <v>28</v>
      </c>
      <c r="F21" s="126">
        <f t="shared" si="7"/>
        <v>28</v>
      </c>
      <c r="G21" s="71">
        <v>0.61</v>
      </c>
      <c r="H21" s="225">
        <v>0.89</v>
      </c>
      <c r="I21" s="226">
        <v>2</v>
      </c>
      <c r="J21" s="492">
        <v>5</v>
      </c>
      <c r="K21" s="493">
        <v>19.5</v>
      </c>
      <c r="L21" s="77">
        <f t="shared" si="2"/>
        <v>0</v>
      </c>
      <c r="M21" s="62"/>
      <c r="N21" s="62"/>
      <c r="O21" s="66"/>
      <c r="P21" s="498">
        <f t="shared" si="3"/>
        <v>1</v>
      </c>
      <c r="Q21" s="77">
        <f>R21+S21+U21+V21</f>
        <v>1</v>
      </c>
      <c r="R21" s="63"/>
      <c r="S21" s="225"/>
      <c r="T21" s="226">
        <v>0</v>
      </c>
      <c r="U21" s="499">
        <v>0.2</v>
      </c>
      <c r="V21" s="227">
        <v>0.8</v>
      </c>
      <c r="W21" s="61"/>
      <c r="X21" s="62"/>
      <c r="Y21" s="62"/>
      <c r="Z21" s="63"/>
      <c r="AA21" s="228">
        <f t="shared" si="4"/>
        <v>2</v>
      </c>
      <c r="AB21" s="73">
        <f t="shared" si="5"/>
        <v>0.89</v>
      </c>
      <c r="AC21" s="74">
        <f t="shared" si="6"/>
        <v>2.89</v>
      </c>
    </row>
    <row r="22" spans="1:29" ht="12.75">
      <c r="A22" s="6" t="s">
        <v>181</v>
      </c>
      <c r="B22" s="497" t="s">
        <v>182</v>
      </c>
      <c r="C22" s="63" t="s">
        <v>38</v>
      </c>
      <c r="D22" s="124">
        <f t="shared" si="0"/>
        <v>36.304</v>
      </c>
      <c r="E22" s="124">
        <f t="shared" si="1"/>
        <v>33.804</v>
      </c>
      <c r="F22" s="126">
        <f t="shared" si="7"/>
        <v>33.804</v>
      </c>
      <c r="G22" s="71">
        <v>1.486</v>
      </c>
      <c r="H22" s="225"/>
      <c r="I22" s="226">
        <v>13.144</v>
      </c>
      <c r="J22" s="492">
        <v>5</v>
      </c>
      <c r="K22" s="493">
        <v>14.174</v>
      </c>
      <c r="L22" s="77">
        <f t="shared" si="2"/>
        <v>0</v>
      </c>
      <c r="M22" s="62"/>
      <c r="N22" s="62"/>
      <c r="O22" s="66"/>
      <c r="P22" s="498">
        <f t="shared" si="3"/>
        <v>2.5</v>
      </c>
      <c r="Q22" s="77">
        <f>R22+S22+T22+V22</f>
        <v>2.5</v>
      </c>
      <c r="R22" s="63"/>
      <c r="S22" s="225"/>
      <c r="T22" s="226"/>
      <c r="U22" s="130"/>
      <c r="V22" s="227">
        <v>2.5</v>
      </c>
      <c r="W22" s="61"/>
      <c r="X22" s="62"/>
      <c r="Y22" s="62"/>
      <c r="Z22" s="63"/>
      <c r="AA22" s="228">
        <f t="shared" si="4"/>
        <v>13.144</v>
      </c>
      <c r="AB22" s="73">
        <f>H22+S22</f>
        <v>0</v>
      </c>
      <c r="AC22" s="74">
        <f>AA22+AB22</f>
        <v>13.144</v>
      </c>
    </row>
    <row r="23" spans="1:29" ht="12.75">
      <c r="A23" s="6" t="s">
        <v>183</v>
      </c>
      <c r="B23" s="497" t="s">
        <v>184</v>
      </c>
      <c r="C23" s="63"/>
      <c r="D23" s="124">
        <f t="shared" si="0"/>
        <v>0.583</v>
      </c>
      <c r="E23" s="124">
        <f t="shared" si="1"/>
        <v>0.583</v>
      </c>
      <c r="F23" s="126">
        <f t="shared" si="7"/>
        <v>0.583</v>
      </c>
      <c r="G23" s="71"/>
      <c r="H23" s="225">
        <v>0.583</v>
      </c>
      <c r="I23" s="226"/>
      <c r="J23" s="492"/>
      <c r="K23" s="493"/>
      <c r="L23" s="77">
        <f t="shared" si="2"/>
        <v>0</v>
      </c>
      <c r="M23" s="62"/>
      <c r="N23" s="62"/>
      <c r="O23" s="66"/>
      <c r="P23" s="498">
        <f t="shared" si="3"/>
        <v>0</v>
      </c>
      <c r="Q23" s="77">
        <f>R23+S23+T23+U23+V23</f>
        <v>0</v>
      </c>
      <c r="R23" s="63"/>
      <c r="S23" s="225"/>
      <c r="T23" s="226"/>
      <c r="U23" s="75"/>
      <c r="V23" s="66"/>
      <c r="W23" s="61"/>
      <c r="X23" s="62"/>
      <c r="Y23" s="62"/>
      <c r="Z23" s="63"/>
      <c r="AA23" s="228">
        <f t="shared" si="4"/>
        <v>0</v>
      </c>
      <c r="AB23" s="73">
        <f t="shared" si="5"/>
        <v>0.583</v>
      </c>
      <c r="AC23" s="74">
        <f t="shared" si="6"/>
        <v>0.583</v>
      </c>
    </row>
    <row r="24" spans="1:29" ht="12.75">
      <c r="A24" s="247" t="s">
        <v>185</v>
      </c>
      <c r="B24" s="248" t="s">
        <v>186</v>
      </c>
      <c r="C24" s="249" t="s">
        <v>38</v>
      </c>
      <c r="D24" s="124">
        <f t="shared" si="0"/>
        <v>9</v>
      </c>
      <c r="E24" s="124">
        <f t="shared" si="1"/>
        <v>9</v>
      </c>
      <c r="F24" s="126">
        <f>G24+H24+I24+K24</f>
        <v>9</v>
      </c>
      <c r="G24" s="123">
        <v>0.495</v>
      </c>
      <c r="H24" s="250">
        <v>0.06</v>
      </c>
      <c r="I24" s="226"/>
      <c r="J24" s="494"/>
      <c r="K24" s="495">
        <v>8.445</v>
      </c>
      <c r="L24" s="126">
        <f t="shared" si="2"/>
        <v>0</v>
      </c>
      <c r="M24" s="254"/>
      <c r="N24" s="254"/>
      <c r="O24" s="252"/>
      <c r="P24" s="498">
        <f t="shared" si="3"/>
        <v>0</v>
      </c>
      <c r="Q24" s="126">
        <f>R24+S24+T24+U24+V24</f>
        <v>0</v>
      </c>
      <c r="R24" s="255"/>
      <c r="S24" s="225"/>
      <c r="T24" s="226"/>
      <c r="U24" s="251"/>
      <c r="V24" s="252"/>
      <c r="W24" s="126">
        <f>X24+Y24+Z24</f>
        <v>0</v>
      </c>
      <c r="X24" s="122"/>
      <c r="Y24" s="122"/>
      <c r="Z24" s="123"/>
      <c r="AA24" s="228">
        <f t="shared" si="4"/>
        <v>0</v>
      </c>
      <c r="AB24" s="73">
        <f>H24+S24</f>
        <v>0.06</v>
      </c>
      <c r="AC24" s="74">
        <f>AA24+AB24</f>
        <v>0.06</v>
      </c>
    </row>
    <row r="25" spans="1:29" ht="12.75">
      <c r="A25" s="6" t="s">
        <v>187</v>
      </c>
      <c r="B25" s="497" t="s">
        <v>188</v>
      </c>
      <c r="C25" s="63"/>
      <c r="D25" s="124">
        <f t="shared" si="0"/>
        <v>0.13</v>
      </c>
      <c r="E25" s="124">
        <f t="shared" si="1"/>
        <v>0.075</v>
      </c>
      <c r="F25" s="126">
        <f aca="true" t="shared" si="8" ref="F25:F31">G25+H25+I25+J25+K25</f>
        <v>0.075</v>
      </c>
      <c r="G25" s="71"/>
      <c r="H25" s="225">
        <v>0.075</v>
      </c>
      <c r="I25" s="226"/>
      <c r="J25" s="492"/>
      <c r="K25" s="493"/>
      <c r="L25" s="77">
        <f t="shared" si="2"/>
        <v>0</v>
      </c>
      <c r="M25" s="62"/>
      <c r="N25" s="62"/>
      <c r="O25" s="66"/>
      <c r="P25" s="498">
        <f t="shared" si="3"/>
        <v>0.055</v>
      </c>
      <c r="Q25" s="77">
        <f>R25+S25+T25+U25+V25</f>
        <v>0.055</v>
      </c>
      <c r="R25" s="63"/>
      <c r="S25" s="225">
        <v>0.055</v>
      </c>
      <c r="T25" s="226"/>
      <c r="U25" s="75"/>
      <c r="V25" s="66"/>
      <c r="W25" s="61"/>
      <c r="X25" s="62"/>
      <c r="Y25" s="62"/>
      <c r="Z25" s="63"/>
      <c r="AA25" s="228">
        <f t="shared" si="4"/>
        <v>0</v>
      </c>
      <c r="AB25" s="73">
        <f>H25+S25</f>
        <v>0.13</v>
      </c>
      <c r="AC25" s="74">
        <f>AA25+AB25</f>
        <v>0.13</v>
      </c>
    </row>
    <row r="26" spans="1:29" ht="12.75">
      <c r="A26" s="6" t="s">
        <v>189</v>
      </c>
      <c r="B26" s="497" t="s">
        <v>190</v>
      </c>
      <c r="C26" s="63" t="s">
        <v>38</v>
      </c>
      <c r="D26" s="124">
        <f t="shared" si="0"/>
        <v>37</v>
      </c>
      <c r="E26" s="124">
        <f t="shared" si="1"/>
        <v>32</v>
      </c>
      <c r="F26" s="126">
        <f t="shared" si="8"/>
        <v>32</v>
      </c>
      <c r="G26" s="71">
        <v>0.731</v>
      </c>
      <c r="H26" s="225"/>
      <c r="I26" s="226">
        <v>18</v>
      </c>
      <c r="J26" s="492">
        <v>13.269</v>
      </c>
      <c r="K26" s="493"/>
      <c r="L26" s="77">
        <f t="shared" si="2"/>
        <v>0</v>
      </c>
      <c r="M26" s="62"/>
      <c r="N26" s="62"/>
      <c r="O26" s="66"/>
      <c r="P26" s="498">
        <f t="shared" si="3"/>
        <v>5</v>
      </c>
      <c r="Q26" s="77">
        <f>R26+S26+T26+U26+V26</f>
        <v>5</v>
      </c>
      <c r="R26" s="63"/>
      <c r="S26" s="225"/>
      <c r="T26" s="226"/>
      <c r="U26" s="75">
        <v>5</v>
      </c>
      <c r="V26" s="66"/>
      <c r="W26" s="61"/>
      <c r="X26" s="62"/>
      <c r="Y26" s="62"/>
      <c r="Z26" s="63"/>
      <c r="AA26" s="228">
        <f t="shared" si="4"/>
        <v>18</v>
      </c>
      <c r="AB26" s="73">
        <f>H26+S26</f>
        <v>0</v>
      </c>
      <c r="AC26" s="74">
        <f>AA26+AB26</f>
        <v>18</v>
      </c>
    </row>
    <row r="27" spans="1:29" ht="12.75">
      <c r="A27" s="6" t="s">
        <v>191</v>
      </c>
      <c r="B27" s="491" t="s">
        <v>192</v>
      </c>
      <c r="C27" s="63" t="s">
        <v>38</v>
      </c>
      <c r="D27" s="124">
        <f t="shared" si="0"/>
        <v>39.766</v>
      </c>
      <c r="E27" s="224">
        <f t="shared" si="1"/>
        <v>35.766</v>
      </c>
      <c r="F27" s="126">
        <f t="shared" si="8"/>
        <v>35.766</v>
      </c>
      <c r="G27" s="71">
        <v>1.329</v>
      </c>
      <c r="H27" s="225">
        <v>0.671</v>
      </c>
      <c r="I27" s="226">
        <v>6</v>
      </c>
      <c r="J27" s="492">
        <v>10</v>
      </c>
      <c r="K27" s="493">
        <v>17.766</v>
      </c>
      <c r="L27" s="77">
        <f t="shared" si="2"/>
        <v>0</v>
      </c>
      <c r="M27" s="62"/>
      <c r="N27" s="62"/>
      <c r="O27" s="66"/>
      <c r="P27" s="224">
        <f t="shared" si="3"/>
        <v>4</v>
      </c>
      <c r="Q27" s="77">
        <f>R27+S27+T27+V27</f>
        <v>4</v>
      </c>
      <c r="R27" s="62"/>
      <c r="S27" s="225"/>
      <c r="T27" s="226">
        <v>0</v>
      </c>
      <c r="U27" s="500">
        <v>0.15</v>
      </c>
      <c r="V27" s="78">
        <v>4</v>
      </c>
      <c r="W27" s="61"/>
      <c r="X27" s="62"/>
      <c r="Y27" s="62"/>
      <c r="Z27" s="66"/>
      <c r="AA27" s="228">
        <f t="shared" si="4"/>
        <v>6</v>
      </c>
      <c r="AB27" s="73">
        <f>H27+S27</f>
        <v>0.671</v>
      </c>
      <c r="AC27" s="74">
        <f>AA27+AB27</f>
        <v>6.671</v>
      </c>
    </row>
    <row r="28" spans="1:29" ht="12.75">
      <c r="A28" s="6" t="s">
        <v>193</v>
      </c>
      <c r="B28" s="491" t="s">
        <v>194</v>
      </c>
      <c r="C28" s="63" t="s">
        <v>38</v>
      </c>
      <c r="D28" s="124">
        <f t="shared" si="0"/>
        <v>24.5</v>
      </c>
      <c r="E28" s="224">
        <f t="shared" si="1"/>
        <v>24.5</v>
      </c>
      <c r="F28" s="126">
        <f t="shared" si="8"/>
        <v>24.5</v>
      </c>
      <c r="G28" s="71">
        <v>1</v>
      </c>
      <c r="H28" s="225"/>
      <c r="I28" s="226">
        <v>0</v>
      </c>
      <c r="J28" s="492">
        <v>0</v>
      </c>
      <c r="K28" s="493">
        <v>23.5</v>
      </c>
      <c r="L28" s="77">
        <f t="shared" si="2"/>
        <v>0</v>
      </c>
      <c r="M28" s="62"/>
      <c r="N28" s="62"/>
      <c r="O28" s="66"/>
      <c r="P28" s="224">
        <f t="shared" si="3"/>
        <v>0</v>
      </c>
      <c r="Q28" s="77">
        <f aca="true" t="shared" si="9" ref="Q28:Q38">R28+S28+T28+U28+V28</f>
        <v>0</v>
      </c>
      <c r="R28" s="62"/>
      <c r="S28" s="225"/>
      <c r="T28" s="226"/>
      <c r="U28" s="78"/>
      <c r="V28" s="63"/>
      <c r="W28" s="61"/>
      <c r="X28" s="62"/>
      <c r="Y28" s="62"/>
      <c r="Z28" s="66"/>
      <c r="AA28" s="228">
        <f t="shared" si="4"/>
        <v>0</v>
      </c>
      <c r="AB28" s="73">
        <f t="shared" si="5"/>
        <v>0</v>
      </c>
      <c r="AC28" s="74">
        <f t="shared" si="6"/>
        <v>0</v>
      </c>
    </row>
    <row r="29" spans="1:29" ht="12.75">
      <c r="A29" s="247" t="s">
        <v>195</v>
      </c>
      <c r="B29" s="135" t="s">
        <v>196</v>
      </c>
      <c r="C29" s="249" t="s">
        <v>38</v>
      </c>
      <c r="D29" s="124">
        <f t="shared" si="0"/>
        <v>45</v>
      </c>
      <c r="E29" s="224">
        <f t="shared" si="1"/>
        <v>42.4</v>
      </c>
      <c r="F29" s="126">
        <f t="shared" si="8"/>
        <v>42.4</v>
      </c>
      <c r="G29" s="123"/>
      <c r="H29" s="250"/>
      <c r="I29" s="226">
        <v>0</v>
      </c>
      <c r="J29" s="256">
        <v>3.418</v>
      </c>
      <c r="K29" s="495">
        <v>38.982</v>
      </c>
      <c r="L29" s="126">
        <f t="shared" si="2"/>
        <v>0</v>
      </c>
      <c r="M29" s="254"/>
      <c r="N29" s="254"/>
      <c r="O29" s="252"/>
      <c r="P29" s="224">
        <f t="shared" si="3"/>
        <v>2.6</v>
      </c>
      <c r="Q29" s="126">
        <f t="shared" si="9"/>
        <v>2.6</v>
      </c>
      <c r="R29" s="254"/>
      <c r="S29" s="225"/>
      <c r="T29" s="226"/>
      <c r="U29" s="501">
        <v>2.6</v>
      </c>
      <c r="V29" s="254"/>
      <c r="W29" s="126">
        <f>X29+Y29+Z29</f>
        <v>0</v>
      </c>
      <c r="X29" s="122"/>
      <c r="Y29" s="122"/>
      <c r="Z29" s="129"/>
      <c r="AA29" s="228">
        <f t="shared" si="4"/>
        <v>0</v>
      </c>
      <c r="AB29" s="73">
        <f t="shared" si="5"/>
        <v>0</v>
      </c>
      <c r="AC29" s="74">
        <f t="shared" si="6"/>
        <v>0</v>
      </c>
    </row>
    <row r="30" spans="1:29" ht="12.75">
      <c r="A30" s="6" t="s">
        <v>197</v>
      </c>
      <c r="B30" s="491" t="s">
        <v>198</v>
      </c>
      <c r="C30" s="63" t="s">
        <v>38</v>
      </c>
      <c r="D30" s="124">
        <f t="shared" si="0"/>
        <v>6.88</v>
      </c>
      <c r="E30" s="224">
        <f t="shared" si="1"/>
        <v>6.88</v>
      </c>
      <c r="F30" s="126">
        <f t="shared" si="8"/>
        <v>6.63</v>
      </c>
      <c r="G30" s="71">
        <v>0.5</v>
      </c>
      <c r="H30" s="225"/>
      <c r="I30" s="226">
        <v>6.13</v>
      </c>
      <c r="J30" s="492">
        <v>0</v>
      </c>
      <c r="K30" s="493"/>
      <c r="L30" s="77">
        <f t="shared" si="2"/>
        <v>0.25</v>
      </c>
      <c r="M30" s="62"/>
      <c r="N30" s="78">
        <v>0.25</v>
      </c>
      <c r="O30" s="66"/>
      <c r="P30" s="224">
        <f t="shared" si="3"/>
        <v>0</v>
      </c>
      <c r="Q30" s="77">
        <f t="shared" si="9"/>
        <v>0</v>
      </c>
      <c r="R30" s="62"/>
      <c r="S30" s="225"/>
      <c r="T30" s="226"/>
      <c r="U30" s="78"/>
      <c r="V30" s="63"/>
      <c r="W30" s="61"/>
      <c r="X30" s="62"/>
      <c r="Y30" s="62">
        <v>0.542</v>
      </c>
      <c r="Z30" s="66"/>
      <c r="AA30" s="228">
        <f t="shared" si="4"/>
        <v>6.13</v>
      </c>
      <c r="AB30" s="73">
        <f t="shared" si="5"/>
        <v>0</v>
      </c>
      <c r="AC30" s="74">
        <f t="shared" si="6"/>
        <v>6.13</v>
      </c>
    </row>
    <row r="31" spans="1:29" ht="12.75">
      <c r="A31" s="6" t="s">
        <v>199</v>
      </c>
      <c r="B31" s="491" t="s">
        <v>200</v>
      </c>
      <c r="C31" s="63" t="s">
        <v>38</v>
      </c>
      <c r="D31" s="124">
        <f t="shared" si="0"/>
        <v>2.97</v>
      </c>
      <c r="E31" s="224">
        <f t="shared" si="1"/>
        <v>2.97</v>
      </c>
      <c r="F31" s="126">
        <f t="shared" si="8"/>
        <v>2.97</v>
      </c>
      <c r="G31" s="71">
        <v>1.1</v>
      </c>
      <c r="H31" s="225"/>
      <c r="I31" s="226">
        <v>1.87</v>
      </c>
      <c r="J31" s="492">
        <v>0</v>
      </c>
      <c r="K31" s="493"/>
      <c r="L31" s="77">
        <f t="shared" si="2"/>
        <v>0</v>
      </c>
      <c r="M31" s="62"/>
      <c r="N31" s="62"/>
      <c r="O31" s="66"/>
      <c r="P31" s="224">
        <f t="shared" si="3"/>
        <v>0</v>
      </c>
      <c r="Q31" s="77">
        <f t="shared" si="9"/>
        <v>0</v>
      </c>
      <c r="R31" s="62"/>
      <c r="S31" s="225"/>
      <c r="T31" s="226"/>
      <c r="U31" s="78"/>
      <c r="V31" s="63"/>
      <c r="W31" s="61"/>
      <c r="X31" s="62"/>
      <c r="Y31" s="78">
        <v>0.1</v>
      </c>
      <c r="Z31" s="66"/>
      <c r="AA31" s="228">
        <f t="shared" si="4"/>
        <v>1.87</v>
      </c>
      <c r="AB31" s="73">
        <f t="shared" si="5"/>
        <v>0</v>
      </c>
      <c r="AC31" s="74">
        <f t="shared" si="6"/>
        <v>1.87</v>
      </c>
    </row>
    <row r="32" spans="1:29" ht="12.75">
      <c r="A32" s="247" t="s">
        <v>201</v>
      </c>
      <c r="B32" s="135" t="s">
        <v>202</v>
      </c>
      <c r="C32" s="249" t="s">
        <v>38</v>
      </c>
      <c r="D32" s="124">
        <f t="shared" si="0"/>
        <v>12.22</v>
      </c>
      <c r="E32" s="224">
        <f t="shared" si="1"/>
        <v>12.22</v>
      </c>
      <c r="F32" s="126">
        <f>G32+H32+I32+K32</f>
        <v>12.22</v>
      </c>
      <c r="G32" s="123"/>
      <c r="H32" s="250"/>
      <c r="I32" s="226"/>
      <c r="J32" s="494"/>
      <c r="K32" s="495">
        <v>12.22</v>
      </c>
      <c r="L32" s="126">
        <f t="shared" si="2"/>
        <v>0</v>
      </c>
      <c r="M32" s="254"/>
      <c r="N32" s="254"/>
      <c r="O32" s="252"/>
      <c r="P32" s="224">
        <f t="shared" si="3"/>
        <v>0</v>
      </c>
      <c r="Q32" s="126">
        <f t="shared" si="9"/>
        <v>0</v>
      </c>
      <c r="R32" s="254"/>
      <c r="S32" s="225"/>
      <c r="T32" s="226"/>
      <c r="U32" s="254"/>
      <c r="V32" s="255"/>
      <c r="W32" s="126">
        <f>X32+Y32+Z32</f>
        <v>0</v>
      </c>
      <c r="X32" s="122"/>
      <c r="Y32" s="122"/>
      <c r="Z32" s="129"/>
      <c r="AA32" s="228">
        <f t="shared" si="4"/>
        <v>0</v>
      </c>
      <c r="AB32" s="73">
        <f>H32+S32</f>
        <v>0</v>
      </c>
      <c r="AC32" s="74">
        <f>AA32+AB32</f>
        <v>0</v>
      </c>
    </row>
    <row r="33" spans="1:29" ht="12.75">
      <c r="A33" s="247" t="s">
        <v>203</v>
      </c>
      <c r="B33" s="135" t="s">
        <v>204</v>
      </c>
      <c r="C33" s="249" t="s">
        <v>38</v>
      </c>
      <c r="D33" s="124">
        <f t="shared" si="0"/>
        <v>9</v>
      </c>
      <c r="E33" s="224">
        <f t="shared" si="1"/>
        <v>9</v>
      </c>
      <c r="F33" s="126">
        <f>G33+H33+I33+K33</f>
        <v>9</v>
      </c>
      <c r="G33" s="123">
        <v>0.5</v>
      </c>
      <c r="H33" s="250"/>
      <c r="I33" s="226"/>
      <c r="J33" s="494"/>
      <c r="K33" s="495">
        <v>8.5</v>
      </c>
      <c r="L33" s="126">
        <f t="shared" si="2"/>
        <v>0</v>
      </c>
      <c r="M33" s="254"/>
      <c r="N33" s="254"/>
      <c r="O33" s="252"/>
      <c r="P33" s="224">
        <f t="shared" si="3"/>
        <v>0</v>
      </c>
      <c r="Q33" s="126">
        <f t="shared" si="9"/>
        <v>0</v>
      </c>
      <c r="R33" s="254"/>
      <c r="S33" s="225"/>
      <c r="T33" s="226"/>
      <c r="U33" s="254"/>
      <c r="V33" s="255"/>
      <c r="W33" s="126">
        <f>X33+Y33+Z33</f>
        <v>0</v>
      </c>
      <c r="X33" s="122"/>
      <c r="Y33" s="122"/>
      <c r="Z33" s="129"/>
      <c r="AA33" s="228">
        <f t="shared" si="4"/>
        <v>0</v>
      </c>
      <c r="AB33" s="73">
        <f>H33+S33</f>
        <v>0</v>
      </c>
      <c r="AC33" s="74">
        <f>AA33+AB33</f>
        <v>0</v>
      </c>
    </row>
    <row r="34" spans="1:29" ht="12.75">
      <c r="A34" s="6" t="s">
        <v>205</v>
      </c>
      <c r="B34" s="491" t="s">
        <v>206</v>
      </c>
      <c r="C34" s="63" t="s">
        <v>38</v>
      </c>
      <c r="D34" s="124">
        <f t="shared" si="0"/>
        <v>16</v>
      </c>
      <c r="E34" s="224">
        <f t="shared" si="1"/>
        <v>14.8</v>
      </c>
      <c r="F34" s="126">
        <f>G34+H34+I34+J34+K34</f>
        <v>14.8</v>
      </c>
      <c r="G34" s="71">
        <v>0.024</v>
      </c>
      <c r="H34" s="225"/>
      <c r="I34" s="226">
        <v>1</v>
      </c>
      <c r="J34" s="492">
        <v>5</v>
      </c>
      <c r="K34" s="493">
        <v>8.776</v>
      </c>
      <c r="L34" s="77">
        <f t="shared" si="2"/>
        <v>0</v>
      </c>
      <c r="M34" s="62"/>
      <c r="N34" s="62"/>
      <c r="O34" s="66"/>
      <c r="P34" s="224">
        <f t="shared" si="3"/>
        <v>1.2</v>
      </c>
      <c r="Q34" s="77">
        <f t="shared" si="9"/>
        <v>1.2</v>
      </c>
      <c r="R34" s="62"/>
      <c r="S34" s="225"/>
      <c r="T34" s="226"/>
      <c r="U34" s="78">
        <v>1.2</v>
      </c>
      <c r="V34" s="63"/>
      <c r="W34" s="61"/>
      <c r="X34" s="62"/>
      <c r="Y34" s="62"/>
      <c r="Z34" s="66"/>
      <c r="AA34" s="228">
        <f t="shared" si="4"/>
        <v>1</v>
      </c>
      <c r="AB34" s="73">
        <f>H34+S34</f>
        <v>0</v>
      </c>
      <c r="AC34" s="74">
        <f>AA34+AB34</f>
        <v>1</v>
      </c>
    </row>
    <row r="35" spans="1:29" ht="12.75">
      <c r="A35" s="6" t="s">
        <v>207</v>
      </c>
      <c r="B35" s="491" t="s">
        <v>208</v>
      </c>
      <c r="C35" s="63" t="s">
        <v>38</v>
      </c>
      <c r="D35" s="124">
        <f t="shared" si="0"/>
        <v>32</v>
      </c>
      <c r="E35" s="224">
        <f t="shared" si="1"/>
        <v>32</v>
      </c>
      <c r="F35" s="126">
        <f>G35+H35+I35+J35+K35</f>
        <v>32</v>
      </c>
      <c r="G35" s="71"/>
      <c r="H35" s="225">
        <v>2</v>
      </c>
      <c r="I35" s="226">
        <v>0</v>
      </c>
      <c r="J35" s="492">
        <v>1</v>
      </c>
      <c r="K35" s="493">
        <v>29</v>
      </c>
      <c r="L35" s="77">
        <f t="shared" si="2"/>
        <v>0</v>
      </c>
      <c r="M35" s="62"/>
      <c r="N35" s="62"/>
      <c r="O35" s="66"/>
      <c r="P35" s="224">
        <f t="shared" si="3"/>
        <v>0</v>
      </c>
      <c r="Q35" s="77">
        <f t="shared" si="9"/>
        <v>0</v>
      </c>
      <c r="R35" s="62"/>
      <c r="S35" s="225"/>
      <c r="T35" s="226"/>
      <c r="U35" s="78"/>
      <c r="V35" s="63"/>
      <c r="W35" s="61"/>
      <c r="X35" s="62"/>
      <c r="Y35" s="62"/>
      <c r="Z35" s="66"/>
      <c r="AA35" s="228">
        <f t="shared" si="4"/>
        <v>0</v>
      </c>
      <c r="AB35" s="73">
        <f t="shared" si="5"/>
        <v>2</v>
      </c>
      <c r="AC35" s="74">
        <f t="shared" si="6"/>
        <v>2</v>
      </c>
    </row>
    <row r="36" spans="1:29" ht="12.75">
      <c r="A36" s="247" t="s">
        <v>209</v>
      </c>
      <c r="B36" s="135" t="s">
        <v>210</v>
      </c>
      <c r="C36" s="249" t="s">
        <v>38</v>
      </c>
      <c r="D36" s="124">
        <f t="shared" si="0"/>
        <v>77.577</v>
      </c>
      <c r="E36" s="224">
        <f t="shared" si="1"/>
        <v>74.564</v>
      </c>
      <c r="F36" s="126">
        <f>G36+H36+I36+J36+K36</f>
        <v>74.564</v>
      </c>
      <c r="G36" s="123">
        <v>0</v>
      </c>
      <c r="H36" s="250"/>
      <c r="I36" s="226">
        <v>1</v>
      </c>
      <c r="J36" s="256">
        <v>3.999</v>
      </c>
      <c r="K36" s="495">
        <v>69.565</v>
      </c>
      <c r="L36" s="126">
        <f t="shared" si="2"/>
        <v>0</v>
      </c>
      <c r="M36" s="254"/>
      <c r="N36" s="254"/>
      <c r="O36" s="252"/>
      <c r="P36" s="224">
        <f t="shared" si="3"/>
        <v>3.013</v>
      </c>
      <c r="Q36" s="126">
        <f t="shared" si="9"/>
        <v>3.013</v>
      </c>
      <c r="R36" s="254"/>
      <c r="S36" s="225"/>
      <c r="T36" s="226"/>
      <c r="U36" s="254"/>
      <c r="V36" s="255">
        <v>3.013</v>
      </c>
      <c r="W36" s="126">
        <f>X36+Y36+Z36</f>
        <v>0</v>
      </c>
      <c r="X36" s="122"/>
      <c r="Y36" s="122"/>
      <c r="Z36" s="129"/>
      <c r="AA36" s="228">
        <f t="shared" si="4"/>
        <v>1</v>
      </c>
      <c r="AB36" s="73">
        <f>H36+S36</f>
        <v>0</v>
      </c>
      <c r="AC36" s="74">
        <f>AA36+AB36</f>
        <v>1</v>
      </c>
    </row>
    <row r="37" spans="1:29" ht="12.75">
      <c r="A37" s="6" t="s">
        <v>211</v>
      </c>
      <c r="B37" s="491" t="s">
        <v>212</v>
      </c>
      <c r="C37" s="63" t="s">
        <v>38</v>
      </c>
      <c r="D37" s="124">
        <f t="shared" si="0"/>
        <v>14.264</v>
      </c>
      <c r="E37" s="224">
        <f t="shared" si="1"/>
        <v>14.264</v>
      </c>
      <c r="F37" s="126">
        <f>G37+H37+I37+J37+K37</f>
        <v>14</v>
      </c>
      <c r="G37" s="71">
        <v>2</v>
      </c>
      <c r="H37" s="225"/>
      <c r="I37" s="226">
        <v>12</v>
      </c>
      <c r="J37" s="492">
        <v>0</v>
      </c>
      <c r="K37" s="493"/>
      <c r="L37" s="77">
        <f t="shared" si="2"/>
        <v>0.264</v>
      </c>
      <c r="M37" s="62"/>
      <c r="N37" s="62">
        <v>0.264</v>
      </c>
      <c r="O37" s="66"/>
      <c r="P37" s="224">
        <f t="shared" si="3"/>
        <v>0</v>
      </c>
      <c r="Q37" s="77">
        <f t="shared" si="9"/>
        <v>0</v>
      </c>
      <c r="R37" s="62"/>
      <c r="S37" s="225"/>
      <c r="T37" s="226"/>
      <c r="U37" s="78"/>
      <c r="V37" s="63"/>
      <c r="W37" s="61"/>
      <c r="X37" s="62"/>
      <c r="Y37" s="62"/>
      <c r="Z37" s="66"/>
      <c r="AA37" s="228">
        <f t="shared" si="4"/>
        <v>12</v>
      </c>
      <c r="AB37" s="73">
        <f>H37+S37</f>
        <v>0</v>
      </c>
      <c r="AC37" s="74">
        <f>AA37+AB37</f>
        <v>12</v>
      </c>
    </row>
    <row r="38" spans="1:29" ht="12.75">
      <c r="A38" s="6" t="s">
        <v>213</v>
      </c>
      <c r="B38" s="491" t="s">
        <v>214</v>
      </c>
      <c r="C38" s="63" t="s">
        <v>42</v>
      </c>
      <c r="D38" s="124">
        <f t="shared" si="0"/>
        <v>27.482999999999997</v>
      </c>
      <c r="E38" s="224">
        <f t="shared" si="1"/>
        <v>27.482999999999997</v>
      </c>
      <c r="F38" s="126">
        <f>G38+H38+I38+J38+K38</f>
        <v>27.482999999999997</v>
      </c>
      <c r="G38" s="71">
        <v>8.286</v>
      </c>
      <c r="H38" s="225">
        <v>11.597</v>
      </c>
      <c r="I38" s="226">
        <v>7.6</v>
      </c>
      <c r="J38" s="75">
        <v>0</v>
      </c>
      <c r="K38" s="227"/>
      <c r="L38" s="77">
        <f t="shared" si="2"/>
        <v>0</v>
      </c>
      <c r="M38" s="62"/>
      <c r="N38" s="62"/>
      <c r="O38" s="66"/>
      <c r="P38" s="224">
        <f t="shared" si="3"/>
        <v>0</v>
      </c>
      <c r="Q38" s="77">
        <f t="shared" si="9"/>
        <v>0</v>
      </c>
      <c r="R38" s="62"/>
      <c r="S38" s="225"/>
      <c r="T38" s="226">
        <v>0</v>
      </c>
      <c r="U38" s="78"/>
      <c r="V38" s="63"/>
      <c r="W38" s="61"/>
      <c r="X38" s="62"/>
      <c r="Y38" s="62"/>
      <c r="Z38" s="66"/>
      <c r="AA38" s="228">
        <f t="shared" si="4"/>
        <v>7.6</v>
      </c>
      <c r="AB38" s="73">
        <f t="shared" si="5"/>
        <v>11.597</v>
      </c>
      <c r="AC38" s="74">
        <f t="shared" si="6"/>
        <v>19.197</v>
      </c>
    </row>
    <row r="39" spans="1:29" ht="13.5" thickBot="1">
      <c r="A39" s="7"/>
      <c r="B39" s="373"/>
      <c r="C39" s="179"/>
      <c r="D39" s="148"/>
      <c r="E39" s="229"/>
      <c r="F39" s="142"/>
      <c r="G39" s="179"/>
      <c r="H39" s="225"/>
      <c r="I39" s="226"/>
      <c r="J39" s="180"/>
      <c r="K39" s="502"/>
      <c r="L39" s="77"/>
      <c r="M39" s="178"/>
      <c r="N39" s="178"/>
      <c r="O39" s="181"/>
      <c r="P39" s="229"/>
      <c r="Q39" s="77"/>
      <c r="R39" s="178"/>
      <c r="S39" s="233"/>
      <c r="T39" s="234"/>
      <c r="U39" s="503"/>
      <c r="V39" s="179"/>
      <c r="W39" s="177"/>
      <c r="X39" s="178"/>
      <c r="Y39" s="178"/>
      <c r="Z39" s="181"/>
      <c r="AA39" s="235"/>
      <c r="AB39" s="236"/>
      <c r="AC39" s="237"/>
    </row>
    <row r="40" spans="1:29" s="189" customFormat="1" ht="16.5" thickBot="1">
      <c r="A40" s="504"/>
      <c r="B40" s="505" t="s">
        <v>75</v>
      </c>
      <c r="C40" s="270"/>
      <c r="D40" s="271">
        <f>SUM(D8:D39)</f>
        <v>1222.649</v>
      </c>
      <c r="E40" s="271">
        <f aca="true" t="shared" si="10" ref="E40:AC40">SUM(E8:E39)</f>
        <v>1152.456</v>
      </c>
      <c r="F40" s="272">
        <f t="shared" si="10"/>
        <v>1151.442</v>
      </c>
      <c r="G40" s="273">
        <f t="shared" si="10"/>
        <v>113.33299999999997</v>
      </c>
      <c r="H40" s="274">
        <f t="shared" si="10"/>
        <v>35.958</v>
      </c>
      <c r="I40" s="275">
        <f t="shared" si="10"/>
        <v>217.983</v>
      </c>
      <c r="J40" s="276">
        <f t="shared" si="10"/>
        <v>210.218</v>
      </c>
      <c r="K40" s="277">
        <f t="shared" si="10"/>
        <v>573.95</v>
      </c>
      <c r="L40" s="272">
        <f t="shared" si="10"/>
        <v>1.014</v>
      </c>
      <c r="M40" s="278">
        <f t="shared" si="10"/>
        <v>0.25</v>
      </c>
      <c r="N40" s="278">
        <f t="shared" si="10"/>
        <v>0.764</v>
      </c>
      <c r="O40" s="277">
        <f t="shared" si="10"/>
        <v>0</v>
      </c>
      <c r="P40" s="506">
        <f t="shared" si="10"/>
        <v>70.19300000000001</v>
      </c>
      <c r="Q40" s="272">
        <f t="shared" si="10"/>
        <v>70.19300000000001</v>
      </c>
      <c r="R40" s="273">
        <f t="shared" si="10"/>
        <v>0</v>
      </c>
      <c r="S40" s="274">
        <f t="shared" si="10"/>
        <v>0.055</v>
      </c>
      <c r="T40" s="275">
        <f t="shared" si="10"/>
        <v>3.175</v>
      </c>
      <c r="U40" s="276">
        <f t="shared" si="10"/>
        <v>19.05</v>
      </c>
      <c r="V40" s="277">
        <f t="shared" si="10"/>
        <v>48.062999999999995</v>
      </c>
      <c r="W40" s="272">
        <f t="shared" si="10"/>
        <v>0</v>
      </c>
      <c r="X40" s="278">
        <f t="shared" si="10"/>
        <v>0</v>
      </c>
      <c r="Y40" s="278">
        <f t="shared" si="10"/>
        <v>0.642</v>
      </c>
      <c r="Z40" s="273">
        <f t="shared" si="10"/>
        <v>0</v>
      </c>
      <c r="AA40" s="186">
        <f t="shared" si="10"/>
        <v>221.158</v>
      </c>
      <c r="AB40" s="105">
        <f t="shared" si="10"/>
        <v>36.013</v>
      </c>
      <c r="AC40" s="106">
        <f t="shared" si="10"/>
        <v>257.17099999999994</v>
      </c>
    </row>
    <row r="41" spans="1:10" s="108" customFormat="1" ht="27.75" customHeight="1" thickBot="1">
      <c r="A41" s="238"/>
      <c r="B41" s="507" t="s">
        <v>76</v>
      </c>
      <c r="C41" s="239"/>
      <c r="H41" s="240"/>
      <c r="I41" s="508">
        <f>SUM(I40+T40)</f>
        <v>221.15800000000002</v>
      </c>
      <c r="J41" s="508">
        <f>J40+U40</f>
        <v>229.268</v>
      </c>
    </row>
    <row r="42" spans="1:29" ht="12.75">
      <c r="A42" s="241" t="s">
        <v>215</v>
      </c>
      <c r="B42" s="509" t="s">
        <v>216</v>
      </c>
      <c r="C42" s="242" t="s">
        <v>42</v>
      </c>
      <c r="D42" s="170">
        <f aca="true" t="shared" si="11" ref="D42:D47">E42+P42</f>
        <v>9</v>
      </c>
      <c r="E42" s="170">
        <f aca="true" t="shared" si="12" ref="E42:E47">SUM(L42+F42)</f>
        <v>9</v>
      </c>
      <c r="F42" s="171">
        <f>G42+H42+I42+K42</f>
        <v>9</v>
      </c>
      <c r="G42" s="112"/>
      <c r="H42" s="243"/>
      <c r="I42" s="220"/>
      <c r="J42" s="116"/>
      <c r="K42" s="510">
        <v>9</v>
      </c>
      <c r="L42" s="244">
        <f aca="true" t="shared" si="13" ref="L42:L47">M42+N42+O42</f>
        <v>0</v>
      </c>
      <c r="M42" s="435"/>
      <c r="N42" s="435"/>
      <c r="O42" s="435"/>
      <c r="P42" s="170">
        <f aca="true" t="shared" si="14" ref="P42:P47">Q42+W42</f>
        <v>0</v>
      </c>
      <c r="Q42" s="171">
        <f aca="true" t="shared" si="15" ref="Q42:Q47">R42+S42+T42+U42+V42</f>
        <v>0</v>
      </c>
      <c r="R42" s="511"/>
      <c r="S42" s="219"/>
      <c r="T42" s="220"/>
      <c r="U42" s="244"/>
      <c r="V42" s="245"/>
      <c r="W42" s="171">
        <f aca="true" t="shared" si="16" ref="W42:W47">X42+Y42+Z42</f>
        <v>0</v>
      </c>
      <c r="X42" s="111"/>
      <c r="Y42" s="111"/>
      <c r="Z42" s="112"/>
      <c r="AA42" s="246">
        <f aca="true" t="shared" si="17" ref="AA42:AA47">I42+T42</f>
        <v>0</v>
      </c>
      <c r="AB42" s="174">
        <f aca="true" t="shared" si="18" ref="AB42:AB47">H42+S42</f>
        <v>0</v>
      </c>
      <c r="AC42" s="175">
        <f aca="true" t="shared" si="19" ref="AC42:AC47">AA42+AB42</f>
        <v>0</v>
      </c>
    </row>
    <row r="43" spans="1:29" ht="12.75">
      <c r="A43" s="247" t="s">
        <v>217</v>
      </c>
      <c r="B43" s="248" t="s">
        <v>218</v>
      </c>
      <c r="C43" s="249" t="s">
        <v>42</v>
      </c>
      <c r="D43" s="124">
        <f t="shared" si="11"/>
        <v>10</v>
      </c>
      <c r="E43" s="124">
        <f t="shared" si="12"/>
        <v>10</v>
      </c>
      <c r="F43" s="126">
        <f>G43+H43+I43+J43+K43</f>
        <v>10</v>
      </c>
      <c r="G43" s="123">
        <v>0</v>
      </c>
      <c r="H43" s="250"/>
      <c r="I43" s="226">
        <v>0</v>
      </c>
      <c r="J43" s="256">
        <v>0</v>
      </c>
      <c r="K43" s="252">
        <v>10</v>
      </c>
      <c r="L43" s="251">
        <f t="shared" si="13"/>
        <v>0</v>
      </c>
      <c r="M43" s="254"/>
      <c r="N43" s="254"/>
      <c r="O43" s="254"/>
      <c r="P43" s="124">
        <f t="shared" si="14"/>
        <v>0</v>
      </c>
      <c r="Q43" s="126">
        <f t="shared" si="15"/>
        <v>0</v>
      </c>
      <c r="R43" s="255"/>
      <c r="S43" s="225"/>
      <c r="T43" s="226"/>
      <c r="U43" s="251"/>
      <c r="V43" s="252"/>
      <c r="W43" s="126">
        <f t="shared" si="16"/>
        <v>0</v>
      </c>
      <c r="X43" s="122"/>
      <c r="Y43" s="122"/>
      <c r="Z43" s="123"/>
      <c r="AA43" s="253">
        <f t="shared" si="17"/>
        <v>0</v>
      </c>
      <c r="AB43" s="133">
        <f t="shared" si="18"/>
        <v>0</v>
      </c>
      <c r="AC43" s="134">
        <f t="shared" si="19"/>
        <v>0</v>
      </c>
    </row>
    <row r="44" spans="1:29" ht="12.75">
      <c r="A44" s="247" t="s">
        <v>219</v>
      </c>
      <c r="B44" s="248" t="s">
        <v>220</v>
      </c>
      <c r="C44" s="249" t="s">
        <v>42</v>
      </c>
      <c r="D44" s="124">
        <f t="shared" si="11"/>
        <v>18.366</v>
      </c>
      <c r="E44" s="124">
        <f t="shared" si="12"/>
        <v>18.366</v>
      </c>
      <c r="F44" s="126">
        <f>G44+H44+I44+J44+K44</f>
        <v>18.366</v>
      </c>
      <c r="G44" s="123">
        <v>0</v>
      </c>
      <c r="H44" s="250"/>
      <c r="I44" s="226">
        <v>0</v>
      </c>
      <c r="J44" s="256">
        <v>1</v>
      </c>
      <c r="K44" s="252">
        <v>17.366</v>
      </c>
      <c r="L44" s="251">
        <f t="shared" si="13"/>
        <v>0</v>
      </c>
      <c r="M44" s="254"/>
      <c r="N44" s="254"/>
      <c r="O44" s="254"/>
      <c r="P44" s="124">
        <f t="shared" si="14"/>
        <v>0</v>
      </c>
      <c r="Q44" s="126">
        <f t="shared" si="15"/>
        <v>0</v>
      </c>
      <c r="R44" s="255"/>
      <c r="S44" s="225"/>
      <c r="T44" s="226"/>
      <c r="U44" s="251"/>
      <c r="V44" s="252"/>
      <c r="W44" s="126">
        <f t="shared" si="16"/>
        <v>0</v>
      </c>
      <c r="X44" s="122"/>
      <c r="Y44" s="122"/>
      <c r="Z44" s="123"/>
      <c r="AA44" s="253">
        <f t="shared" si="17"/>
        <v>0</v>
      </c>
      <c r="AB44" s="133">
        <f t="shared" si="18"/>
        <v>0</v>
      </c>
      <c r="AC44" s="134">
        <f t="shared" si="19"/>
        <v>0</v>
      </c>
    </row>
    <row r="45" spans="1:29" ht="12.75">
      <c r="A45" s="247" t="s">
        <v>221</v>
      </c>
      <c r="B45" s="497" t="s">
        <v>222</v>
      </c>
      <c r="C45" s="249"/>
      <c r="D45" s="124">
        <f t="shared" si="11"/>
        <v>2</v>
      </c>
      <c r="E45" s="124">
        <f t="shared" si="12"/>
        <v>2</v>
      </c>
      <c r="F45" s="126">
        <f>G45+H45+I45+J45+K45</f>
        <v>2</v>
      </c>
      <c r="G45" s="123"/>
      <c r="H45" s="250"/>
      <c r="I45" s="226">
        <v>2</v>
      </c>
      <c r="J45" s="251"/>
      <c r="K45" s="252"/>
      <c r="L45" s="251">
        <f t="shared" si="13"/>
        <v>0</v>
      </c>
      <c r="M45" s="254"/>
      <c r="N45" s="254"/>
      <c r="O45" s="254"/>
      <c r="P45" s="124">
        <f t="shared" si="14"/>
        <v>0</v>
      </c>
      <c r="Q45" s="126">
        <f t="shared" si="15"/>
        <v>0</v>
      </c>
      <c r="R45" s="255"/>
      <c r="S45" s="225"/>
      <c r="T45" s="226"/>
      <c r="U45" s="251"/>
      <c r="V45" s="252"/>
      <c r="W45" s="126">
        <f t="shared" si="16"/>
        <v>0</v>
      </c>
      <c r="X45" s="122"/>
      <c r="Y45" s="122"/>
      <c r="Z45" s="123"/>
      <c r="AA45" s="253">
        <f t="shared" si="17"/>
        <v>2</v>
      </c>
      <c r="AB45" s="133">
        <f t="shared" si="18"/>
        <v>0</v>
      </c>
      <c r="AC45" s="134">
        <f t="shared" si="19"/>
        <v>2</v>
      </c>
    </row>
    <row r="46" spans="1:29" ht="12.75">
      <c r="A46" s="512" t="s">
        <v>223</v>
      </c>
      <c r="B46" s="513" t="s">
        <v>224</v>
      </c>
      <c r="C46" s="514"/>
      <c r="D46" s="480">
        <f t="shared" si="11"/>
        <v>1.11</v>
      </c>
      <c r="E46" s="480">
        <f t="shared" si="12"/>
        <v>1.11</v>
      </c>
      <c r="F46" s="482">
        <f>G46+H46+I46+J46+K46</f>
        <v>1.11</v>
      </c>
      <c r="G46" s="479"/>
      <c r="H46" s="515"/>
      <c r="I46" s="516">
        <v>1.11</v>
      </c>
      <c r="J46" s="251"/>
      <c r="K46" s="252"/>
      <c r="L46" s="251">
        <f t="shared" si="13"/>
        <v>0</v>
      </c>
      <c r="M46" s="254"/>
      <c r="N46" s="254"/>
      <c r="O46" s="254"/>
      <c r="P46" s="124">
        <f t="shared" si="14"/>
        <v>0</v>
      </c>
      <c r="Q46" s="126">
        <f t="shared" si="15"/>
        <v>0</v>
      </c>
      <c r="R46" s="255"/>
      <c r="S46" s="225"/>
      <c r="T46" s="226"/>
      <c r="U46" s="251"/>
      <c r="V46" s="252"/>
      <c r="W46" s="126">
        <f t="shared" si="16"/>
        <v>0</v>
      </c>
      <c r="X46" s="122"/>
      <c r="Y46" s="122"/>
      <c r="Z46" s="123"/>
      <c r="AA46" s="253">
        <f t="shared" si="17"/>
        <v>1.11</v>
      </c>
      <c r="AB46" s="133">
        <f t="shared" si="18"/>
        <v>0</v>
      </c>
      <c r="AC46" s="134">
        <f t="shared" si="19"/>
        <v>1.11</v>
      </c>
    </row>
    <row r="47" spans="1:29" ht="13.5" thickBot="1">
      <c r="A47" s="257"/>
      <c r="B47" s="259"/>
      <c r="C47" s="259"/>
      <c r="D47" s="260">
        <f t="shared" si="11"/>
        <v>0</v>
      </c>
      <c r="E47" s="260">
        <f t="shared" si="12"/>
        <v>0</v>
      </c>
      <c r="F47" s="230">
        <f>G47+H47+I47+J47+K47</f>
        <v>0</v>
      </c>
      <c r="G47" s="258"/>
      <c r="H47" s="261"/>
      <c r="I47" s="232"/>
      <c r="J47" s="262"/>
      <c r="K47" s="263"/>
      <c r="L47" s="251">
        <f t="shared" si="13"/>
        <v>0</v>
      </c>
      <c r="M47" s="264"/>
      <c r="N47" s="264"/>
      <c r="O47" s="264"/>
      <c r="P47" s="260">
        <f t="shared" si="14"/>
        <v>0</v>
      </c>
      <c r="Q47" s="230">
        <f t="shared" si="15"/>
        <v>0</v>
      </c>
      <c r="R47" s="265"/>
      <c r="S47" s="231"/>
      <c r="T47" s="232"/>
      <c r="U47" s="262"/>
      <c r="V47" s="263"/>
      <c r="W47" s="230">
        <f t="shared" si="16"/>
        <v>0</v>
      </c>
      <c r="X47" s="266"/>
      <c r="Y47" s="266"/>
      <c r="Z47" s="258"/>
      <c r="AA47" s="267">
        <f t="shared" si="17"/>
        <v>0</v>
      </c>
      <c r="AB47" s="268">
        <f t="shared" si="18"/>
        <v>0</v>
      </c>
      <c r="AC47" s="269">
        <f t="shared" si="19"/>
        <v>0</v>
      </c>
    </row>
    <row r="48" spans="1:29" s="189" customFormat="1" ht="15.75" thickBot="1">
      <c r="A48" s="504"/>
      <c r="B48" s="517" t="s">
        <v>45</v>
      </c>
      <c r="C48" s="270"/>
      <c r="D48" s="271">
        <f aca="true" t="shared" si="20" ref="D48:AC48">SUM(D42:D47)</f>
        <v>40.476</v>
      </c>
      <c r="E48" s="271">
        <f t="shared" si="20"/>
        <v>40.476</v>
      </c>
      <c r="F48" s="272">
        <f t="shared" si="20"/>
        <v>40.476</v>
      </c>
      <c r="G48" s="273">
        <f t="shared" si="20"/>
        <v>0</v>
      </c>
      <c r="H48" s="274">
        <f t="shared" si="20"/>
        <v>0</v>
      </c>
      <c r="I48" s="275">
        <f t="shared" si="20"/>
        <v>3.1100000000000003</v>
      </c>
      <c r="J48" s="276">
        <f t="shared" si="20"/>
        <v>1</v>
      </c>
      <c r="K48" s="277">
        <f t="shared" si="20"/>
        <v>36.366</v>
      </c>
      <c r="L48" s="276">
        <f t="shared" si="20"/>
        <v>0</v>
      </c>
      <c r="M48" s="278">
        <f t="shared" si="20"/>
        <v>0</v>
      </c>
      <c r="N48" s="278">
        <f t="shared" si="20"/>
        <v>0</v>
      </c>
      <c r="O48" s="278">
        <f t="shared" si="20"/>
        <v>0</v>
      </c>
      <c r="P48" s="271">
        <f t="shared" si="20"/>
        <v>0</v>
      </c>
      <c r="Q48" s="272">
        <f t="shared" si="20"/>
        <v>0</v>
      </c>
      <c r="R48" s="273">
        <f t="shared" si="20"/>
        <v>0</v>
      </c>
      <c r="S48" s="274">
        <f t="shared" si="20"/>
        <v>0</v>
      </c>
      <c r="T48" s="275">
        <f t="shared" si="20"/>
        <v>0</v>
      </c>
      <c r="U48" s="276">
        <f t="shared" si="20"/>
        <v>0</v>
      </c>
      <c r="V48" s="277">
        <f t="shared" si="20"/>
        <v>0</v>
      </c>
      <c r="W48" s="272">
        <f t="shared" si="20"/>
        <v>0</v>
      </c>
      <c r="X48" s="278">
        <f t="shared" si="20"/>
        <v>0</v>
      </c>
      <c r="Y48" s="278">
        <f t="shared" si="20"/>
        <v>0</v>
      </c>
      <c r="Z48" s="273">
        <f t="shared" si="20"/>
        <v>0</v>
      </c>
      <c r="AA48" s="186">
        <f t="shared" si="20"/>
        <v>3.1100000000000003</v>
      </c>
      <c r="AB48" s="105">
        <f t="shared" si="20"/>
        <v>0</v>
      </c>
      <c r="AC48" s="106">
        <f t="shared" si="20"/>
        <v>3.1100000000000003</v>
      </c>
    </row>
    <row r="49" spans="1:29" s="189" customFormat="1" ht="16.5" thickBot="1">
      <c r="A49" s="504"/>
      <c r="B49" s="505" t="s">
        <v>167</v>
      </c>
      <c r="C49" s="270"/>
      <c r="D49" s="271">
        <f aca="true" t="shared" si="21" ref="D49:AC49">D40+D48</f>
        <v>1263.125</v>
      </c>
      <c r="E49" s="271">
        <f t="shared" si="21"/>
        <v>1192.9319999999998</v>
      </c>
      <c r="F49" s="272">
        <f t="shared" si="21"/>
        <v>1191.9180000000001</v>
      </c>
      <c r="G49" s="273">
        <f t="shared" si="21"/>
        <v>113.33299999999997</v>
      </c>
      <c r="H49" s="274">
        <f t="shared" si="21"/>
        <v>35.958</v>
      </c>
      <c r="I49" s="275">
        <f t="shared" si="21"/>
        <v>221.09300000000002</v>
      </c>
      <c r="J49" s="276">
        <f t="shared" si="21"/>
        <v>211.218</v>
      </c>
      <c r="K49" s="277">
        <f t="shared" si="21"/>
        <v>610.316</v>
      </c>
      <c r="L49" s="276">
        <f t="shared" si="21"/>
        <v>1.014</v>
      </c>
      <c r="M49" s="278">
        <f t="shared" si="21"/>
        <v>0.25</v>
      </c>
      <c r="N49" s="278">
        <f t="shared" si="21"/>
        <v>0.764</v>
      </c>
      <c r="O49" s="278">
        <f t="shared" si="21"/>
        <v>0</v>
      </c>
      <c r="P49" s="271">
        <f t="shared" si="21"/>
        <v>70.19300000000001</v>
      </c>
      <c r="Q49" s="272">
        <f t="shared" si="21"/>
        <v>70.19300000000001</v>
      </c>
      <c r="R49" s="273">
        <f t="shared" si="21"/>
        <v>0</v>
      </c>
      <c r="S49" s="274">
        <f t="shared" si="21"/>
        <v>0.055</v>
      </c>
      <c r="T49" s="275">
        <f t="shared" si="21"/>
        <v>3.175</v>
      </c>
      <c r="U49" s="276">
        <f t="shared" si="21"/>
        <v>19.05</v>
      </c>
      <c r="V49" s="277">
        <f t="shared" si="21"/>
        <v>48.062999999999995</v>
      </c>
      <c r="W49" s="272">
        <f t="shared" si="21"/>
        <v>0</v>
      </c>
      <c r="X49" s="278">
        <f t="shared" si="21"/>
        <v>0</v>
      </c>
      <c r="Y49" s="278">
        <f t="shared" si="21"/>
        <v>0.642</v>
      </c>
      <c r="Z49" s="273">
        <f t="shared" si="21"/>
        <v>0</v>
      </c>
      <c r="AA49" s="186">
        <f t="shared" si="21"/>
        <v>224.268</v>
      </c>
      <c r="AB49" s="105">
        <f t="shared" si="21"/>
        <v>36.013</v>
      </c>
      <c r="AC49" s="106">
        <f t="shared" si="21"/>
        <v>260.28099999999995</v>
      </c>
    </row>
    <row r="50" spans="1:29" s="329" customFormat="1" ht="15.75">
      <c r="A50" s="518"/>
      <c r="B50" s="507"/>
      <c r="C50" s="23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</row>
    <row r="51" spans="1:29" s="329" customFormat="1" ht="15.75">
      <c r="A51" s="518"/>
      <c r="B51" s="507"/>
      <c r="C51" s="239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</row>
    <row r="52" spans="1:29" s="329" customFormat="1" ht="15.75">
      <c r="A52" s="418" t="s">
        <v>47</v>
      </c>
      <c r="B52" s="520"/>
      <c r="C52" s="23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</row>
    <row r="53" spans="1:9" ht="15">
      <c r="A53" s="158" t="s">
        <v>168</v>
      </c>
      <c r="B53" s="521"/>
      <c r="H53" s="279"/>
      <c r="I53" s="279"/>
    </row>
    <row r="54" spans="1:9" ht="15">
      <c r="A54" s="158"/>
      <c r="B54" s="158" t="s">
        <v>169</v>
      </c>
      <c r="H54" s="279"/>
      <c r="I54" s="279"/>
    </row>
    <row r="55" spans="1:9" ht="15">
      <c r="A55" s="158"/>
      <c r="B55" s="521"/>
      <c r="H55" s="279"/>
      <c r="I55" s="279"/>
    </row>
    <row r="56" spans="1:9" ht="15">
      <c r="A56" s="158"/>
      <c r="B56" s="521"/>
      <c r="H56" s="279"/>
      <c r="I56" s="279"/>
    </row>
    <row r="57" spans="1:9" ht="15">
      <c r="A57" s="158"/>
      <c r="B57" s="521"/>
      <c r="H57" s="279"/>
      <c r="I57" s="279"/>
    </row>
    <row r="58" spans="4:11" ht="15">
      <c r="D58" s="158" t="s">
        <v>49</v>
      </c>
      <c r="E58" s="159"/>
      <c r="F58" s="159"/>
      <c r="G58" s="158"/>
      <c r="H58" s="723">
        <f>H49+I49</f>
        <v>257.05100000000004</v>
      </c>
      <c r="I58" s="723"/>
      <c r="J58" s="280"/>
      <c r="K58" s="280"/>
    </row>
    <row r="59" spans="4:10" ht="15.75" thickBot="1">
      <c r="D59" s="158" t="s">
        <v>50</v>
      </c>
      <c r="E59" s="159"/>
      <c r="F59" s="159"/>
      <c r="G59" s="158"/>
      <c r="H59" s="723">
        <f>S49+T49</f>
        <v>3.23</v>
      </c>
      <c r="I59" s="723"/>
      <c r="J59" s="280"/>
    </row>
    <row r="60" spans="2:10" ht="16.5" thickBot="1">
      <c r="B60" s="521"/>
      <c r="D60" s="161" t="s">
        <v>51</v>
      </c>
      <c r="E60" s="159"/>
      <c r="F60" s="159"/>
      <c r="G60" s="158"/>
      <c r="H60" s="713">
        <f>SUM(H58:H59)</f>
        <v>260.28100000000006</v>
      </c>
      <c r="I60" s="714"/>
      <c r="J60" s="280"/>
    </row>
    <row r="61" spans="4:11" ht="15.75">
      <c r="D61" s="161" t="s">
        <v>170</v>
      </c>
      <c r="E61" s="159"/>
      <c r="F61" s="159"/>
      <c r="G61" s="158"/>
      <c r="H61" s="724">
        <v>224.268</v>
      </c>
      <c r="I61" s="724"/>
      <c r="J61" s="281"/>
      <c r="K61" s="281"/>
    </row>
    <row r="62" spans="2:11" ht="21" thickBot="1">
      <c r="B62" s="522"/>
      <c r="D62" s="158" t="s">
        <v>52</v>
      </c>
      <c r="E62" s="159"/>
      <c r="F62" s="159"/>
      <c r="G62" s="158"/>
      <c r="H62" s="723">
        <v>36.013</v>
      </c>
      <c r="I62" s="723"/>
      <c r="J62" s="281"/>
      <c r="K62" s="281"/>
    </row>
    <row r="63" spans="4:9" ht="16.5" thickBot="1">
      <c r="D63" s="161" t="s">
        <v>53</v>
      </c>
      <c r="E63" s="159"/>
      <c r="F63" s="159"/>
      <c r="G63" s="158"/>
      <c r="H63" s="713">
        <f>SUM(H61:H62)</f>
        <v>260.281</v>
      </c>
      <c r="I63" s="714"/>
    </row>
    <row r="64" spans="4:9" ht="16.5" thickBot="1">
      <c r="D64" s="161" t="s">
        <v>54</v>
      </c>
      <c r="E64" s="158"/>
      <c r="F64" s="158"/>
      <c r="G64" s="158"/>
      <c r="H64" s="720">
        <f>H63-H60</f>
        <v>0</v>
      </c>
      <c r="I64" s="721"/>
    </row>
    <row r="65" ht="12.75">
      <c r="J65" s="166"/>
    </row>
  </sheetData>
  <sheetProtection/>
  <mergeCells count="21">
    <mergeCell ref="H58:I58"/>
    <mergeCell ref="E4:E5"/>
    <mergeCell ref="F4:K4"/>
    <mergeCell ref="A3:A5"/>
    <mergeCell ref="B3:B5"/>
    <mergeCell ref="C3:C5"/>
    <mergeCell ref="D3:D5"/>
    <mergeCell ref="A1:AB1"/>
    <mergeCell ref="E3:O3"/>
    <mergeCell ref="P3:Z3"/>
    <mergeCell ref="AA3:AC4"/>
    <mergeCell ref="L4:O4"/>
    <mergeCell ref="P4:P5"/>
    <mergeCell ref="Q4:V4"/>
    <mergeCell ref="W4:Z4"/>
    <mergeCell ref="H59:I59"/>
    <mergeCell ref="H60:I60"/>
    <mergeCell ref="H61:I61"/>
    <mergeCell ref="H62:I62"/>
    <mergeCell ref="H63:I63"/>
    <mergeCell ref="H64:I64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8" scale="68" r:id="rId1"/>
  <headerFooter alignWithMargins="0">
    <oddHeader>&amp;R&amp;"Arial CE,Kurzíva"Kapitola D.&amp;"Arial CE,Obyčejné"
&amp;"Arial CE,Tučné"Tabulka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75" zoomScaleNormal="75" zoomScalePageLayoutView="0" workbookViewId="0" topLeftCell="A1">
      <pane xSplit="3" ySplit="1" topLeftCell="D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17" sqref="B17"/>
    </sheetView>
  </sheetViews>
  <sheetFormatPr defaultColWidth="9.00390625" defaultRowHeight="12.75"/>
  <cols>
    <col min="1" max="1" width="12.75390625" style="286" customWidth="1"/>
    <col min="2" max="2" width="45.125" style="286" customWidth="1"/>
    <col min="3" max="3" width="5.00390625" style="286" customWidth="1"/>
    <col min="4" max="4" width="10.00390625" style="286" customWidth="1"/>
    <col min="5" max="6" width="10.375" style="286" bestFit="1" customWidth="1"/>
    <col min="7" max="7" width="8.625" style="286" customWidth="1"/>
    <col min="8" max="8" width="7.625" style="286" customWidth="1"/>
    <col min="9" max="10" width="8.75390625" style="286" customWidth="1"/>
    <col min="11" max="11" width="6.625" style="286" customWidth="1"/>
    <col min="12" max="12" width="8.375" style="286" customWidth="1"/>
    <col min="13" max="14" width="7.125" style="286" customWidth="1"/>
    <col min="15" max="15" width="6.625" style="286" customWidth="1"/>
    <col min="16" max="17" width="8.625" style="286" customWidth="1"/>
    <col min="18" max="19" width="7.375" style="286" customWidth="1"/>
    <col min="20" max="20" width="7.625" style="286" customWidth="1"/>
    <col min="21" max="21" width="7.375" style="286" customWidth="1"/>
    <col min="22" max="22" width="7.25390625" style="286" bestFit="1" customWidth="1"/>
    <col min="23" max="23" width="7.375" style="286" customWidth="1"/>
    <col min="24" max="24" width="7.25390625" style="286" customWidth="1"/>
    <col min="25" max="25" width="6.25390625" style="286" customWidth="1"/>
    <col min="26" max="26" width="7.25390625" style="286" customWidth="1"/>
    <col min="27" max="27" width="9.125" style="286" customWidth="1"/>
    <col min="28" max="28" width="10.00390625" style="286" customWidth="1"/>
    <col min="29" max="29" width="9.25390625" style="286" customWidth="1"/>
    <col min="30" max="16384" width="9.125" style="286" customWidth="1"/>
  </cols>
  <sheetData>
    <row r="1" spans="1:29" s="204" customFormat="1" ht="23.25" customHeight="1">
      <c r="A1" s="680" t="s">
        <v>77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</row>
    <row r="2" spans="1:29" s="239" customFormat="1" ht="23.25">
      <c r="A2" s="283"/>
      <c r="B2" s="9"/>
      <c r="C2" s="9"/>
      <c r="D2" s="284"/>
      <c r="E2" s="284"/>
      <c r="F2" s="284"/>
      <c r="G2" s="284"/>
      <c r="H2" s="284"/>
      <c r="I2" s="284"/>
      <c r="J2" s="284"/>
      <c r="K2" s="240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  <c r="AC2" s="285"/>
    </row>
    <row r="3" spans="1:29" s="239" customFormat="1" ht="18">
      <c r="A3" s="204"/>
      <c r="B3" s="204"/>
      <c r="C3" s="204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C3" s="205" t="s">
        <v>56</v>
      </c>
    </row>
    <row r="4" s="239" customFormat="1" ht="13.5" thickBot="1"/>
    <row r="5" spans="1:29" ht="15.75" thickBot="1">
      <c r="A5" s="699" t="s">
        <v>20</v>
      </c>
      <c r="B5" s="702" t="s">
        <v>21</v>
      </c>
      <c r="C5" s="705" t="s">
        <v>22</v>
      </c>
      <c r="D5" s="708" t="s">
        <v>23</v>
      </c>
      <c r="E5" s="747" t="s">
        <v>24</v>
      </c>
      <c r="F5" s="712"/>
      <c r="G5" s="712"/>
      <c r="H5" s="712"/>
      <c r="I5" s="712"/>
      <c r="J5" s="712"/>
      <c r="K5" s="712"/>
      <c r="L5" s="712"/>
      <c r="M5" s="712"/>
      <c r="N5" s="712"/>
      <c r="O5" s="748"/>
      <c r="P5" s="681" t="s">
        <v>25</v>
      </c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728" t="s">
        <v>143</v>
      </c>
      <c r="AB5" s="729"/>
      <c r="AC5" s="730"/>
    </row>
    <row r="6" spans="1:29" ht="15.75" thickBot="1">
      <c r="A6" s="700"/>
      <c r="B6" s="703"/>
      <c r="C6" s="706"/>
      <c r="D6" s="709"/>
      <c r="E6" s="736" t="s">
        <v>26</v>
      </c>
      <c r="F6" s="689" t="s">
        <v>27</v>
      </c>
      <c r="G6" s="734"/>
      <c r="H6" s="749"/>
      <c r="I6" s="749"/>
      <c r="J6" s="734"/>
      <c r="K6" s="735"/>
      <c r="L6" s="689" t="s">
        <v>28</v>
      </c>
      <c r="M6" s="734"/>
      <c r="N6" s="734"/>
      <c r="O6" s="735"/>
      <c r="P6" s="715" t="s">
        <v>29</v>
      </c>
      <c r="Q6" s="689" t="s">
        <v>27</v>
      </c>
      <c r="R6" s="690"/>
      <c r="S6" s="738"/>
      <c r="T6" s="738"/>
      <c r="U6" s="690"/>
      <c r="V6" s="691"/>
      <c r="W6" s="689" t="s">
        <v>28</v>
      </c>
      <c r="X6" s="690"/>
      <c r="Y6" s="690"/>
      <c r="Z6" s="691"/>
      <c r="AA6" s="732"/>
      <c r="AB6" s="732"/>
      <c r="AC6" s="733"/>
    </row>
    <row r="7" spans="1:29" ht="54" customHeight="1" thickBot="1">
      <c r="A7" s="701"/>
      <c r="B7" s="704"/>
      <c r="C7" s="707"/>
      <c r="D7" s="710"/>
      <c r="E7" s="737"/>
      <c r="F7" s="15" t="s">
        <v>30</v>
      </c>
      <c r="G7" s="16" t="s">
        <v>140</v>
      </c>
      <c r="H7" s="17" t="s">
        <v>141</v>
      </c>
      <c r="I7" s="18">
        <v>2009</v>
      </c>
      <c r="J7" s="19">
        <v>2010</v>
      </c>
      <c r="K7" s="20" t="s">
        <v>142</v>
      </c>
      <c r="L7" s="15" t="s">
        <v>32</v>
      </c>
      <c r="M7" s="21" t="s">
        <v>140</v>
      </c>
      <c r="N7" s="22">
        <v>2009</v>
      </c>
      <c r="O7" s="20" t="s">
        <v>31</v>
      </c>
      <c r="P7" s="716"/>
      <c r="Q7" s="15" t="s">
        <v>30</v>
      </c>
      <c r="R7" s="16" t="s">
        <v>140</v>
      </c>
      <c r="S7" s="17" t="s">
        <v>141</v>
      </c>
      <c r="T7" s="18">
        <v>2009</v>
      </c>
      <c r="U7" s="19">
        <v>2010</v>
      </c>
      <c r="V7" s="20" t="s">
        <v>142</v>
      </c>
      <c r="W7" s="15" t="s">
        <v>32</v>
      </c>
      <c r="X7" s="21" t="s">
        <v>140</v>
      </c>
      <c r="Y7" s="22">
        <v>2009</v>
      </c>
      <c r="Z7" s="474">
        <v>2010</v>
      </c>
      <c r="AA7" s="523" t="s">
        <v>33</v>
      </c>
      <c r="AB7" s="24" t="s">
        <v>271</v>
      </c>
      <c r="AC7" s="287" t="s">
        <v>34</v>
      </c>
    </row>
    <row r="8" spans="1:29" ht="15.75" thickBot="1">
      <c r="A8" s="26">
        <v>1</v>
      </c>
      <c r="B8" s="27">
        <v>2</v>
      </c>
      <c r="C8" s="28"/>
      <c r="D8" s="29">
        <v>3</v>
      </c>
      <c r="E8" s="207">
        <v>4</v>
      </c>
      <c r="F8" s="31">
        <v>5</v>
      </c>
      <c r="G8" s="32">
        <v>6</v>
      </c>
      <c r="H8" s="33">
        <v>7</v>
      </c>
      <c r="I8" s="34">
        <v>8</v>
      </c>
      <c r="J8" s="35">
        <v>9</v>
      </c>
      <c r="K8" s="36">
        <v>10</v>
      </c>
      <c r="L8" s="31">
        <v>11</v>
      </c>
      <c r="M8" s="37">
        <v>12</v>
      </c>
      <c r="N8" s="37">
        <v>14</v>
      </c>
      <c r="O8" s="36">
        <v>15</v>
      </c>
      <c r="P8" s="207">
        <v>16</v>
      </c>
      <c r="Q8" s="31">
        <v>17</v>
      </c>
      <c r="R8" s="32">
        <v>18</v>
      </c>
      <c r="S8" s="33">
        <v>19</v>
      </c>
      <c r="T8" s="34">
        <v>20</v>
      </c>
      <c r="U8" s="35">
        <v>21</v>
      </c>
      <c r="V8" s="36">
        <v>22</v>
      </c>
      <c r="W8" s="31">
        <v>23</v>
      </c>
      <c r="X8" s="37">
        <v>24</v>
      </c>
      <c r="Y8" s="37">
        <v>25</v>
      </c>
      <c r="Z8" s="36">
        <v>26</v>
      </c>
      <c r="AA8" s="288">
        <v>27</v>
      </c>
      <c r="AB8" s="209">
        <v>28</v>
      </c>
      <c r="AC8" s="210">
        <v>29</v>
      </c>
    </row>
    <row r="9" spans="1:29" ht="12.75">
      <c r="A9" s="289"/>
      <c r="B9" s="290"/>
      <c r="C9" s="291"/>
      <c r="D9" s="292"/>
      <c r="E9" s="293"/>
      <c r="F9" s="294"/>
      <c r="G9" s="291"/>
      <c r="H9" s="295"/>
      <c r="I9" s="296"/>
      <c r="J9" s="297"/>
      <c r="K9" s="298"/>
      <c r="L9" s="294"/>
      <c r="M9" s="290"/>
      <c r="N9" s="290"/>
      <c r="O9" s="298"/>
      <c r="P9" s="299"/>
      <c r="Q9" s="294"/>
      <c r="R9" s="291"/>
      <c r="S9" s="295"/>
      <c r="T9" s="296"/>
      <c r="U9" s="297"/>
      <c r="V9" s="298"/>
      <c r="W9" s="294"/>
      <c r="X9" s="290"/>
      <c r="Y9" s="290"/>
      <c r="Z9" s="290"/>
      <c r="AA9" s="300"/>
      <c r="AB9" s="301"/>
      <c r="AC9" s="302"/>
    </row>
    <row r="10" spans="1:29" ht="12.75">
      <c r="A10" s="303" t="s">
        <v>78</v>
      </c>
      <c r="B10" s="304" t="s">
        <v>225</v>
      </c>
      <c r="C10" s="305" t="s">
        <v>38</v>
      </c>
      <c r="D10" s="306">
        <f aca="true" t="shared" si="0" ref="D10:D20">E10+P10</f>
        <v>21.357</v>
      </c>
      <c r="E10" s="307">
        <f aca="true" t="shared" si="1" ref="E10:E23">F10+L10</f>
        <v>19.875</v>
      </c>
      <c r="F10" s="308">
        <f aca="true" t="shared" si="2" ref="F10:F23">G10+H10+I10+J10+K10</f>
        <v>19.875</v>
      </c>
      <c r="G10" s="305">
        <v>0.044</v>
      </c>
      <c r="H10" s="67">
        <v>0.022</v>
      </c>
      <c r="I10" s="68">
        <v>1.416</v>
      </c>
      <c r="J10" s="309">
        <v>18.393</v>
      </c>
      <c r="K10" s="310"/>
      <c r="L10" s="308">
        <f aca="true" t="shared" si="3" ref="L10:L22">M10+N10+O10</f>
        <v>0</v>
      </c>
      <c r="M10" s="304"/>
      <c r="N10" s="304"/>
      <c r="O10" s="310"/>
      <c r="P10" s="311">
        <f aca="true" t="shared" si="4" ref="P10:P24">Q10+W10</f>
        <v>1.482</v>
      </c>
      <c r="Q10" s="308">
        <f aca="true" t="shared" si="5" ref="Q10:Q23">R10+S10+T10+U10+V10</f>
        <v>1.482</v>
      </c>
      <c r="R10" s="305"/>
      <c r="S10" s="67"/>
      <c r="T10" s="68"/>
      <c r="U10" s="309">
        <v>1.482</v>
      </c>
      <c r="V10" s="310"/>
      <c r="W10" s="308">
        <f aca="true" t="shared" si="6" ref="W10:W22">X10+Y10+Z10</f>
        <v>0</v>
      </c>
      <c r="X10" s="304"/>
      <c r="Y10" s="304"/>
      <c r="Z10" s="304"/>
      <c r="AA10" s="312">
        <f aca="true" t="shared" si="7" ref="AA10:AA23">I10+T10</f>
        <v>1.416</v>
      </c>
      <c r="AB10" s="313">
        <f aca="true" t="shared" si="8" ref="AB10:AB23">H10+S10</f>
        <v>0.022</v>
      </c>
      <c r="AC10" s="314">
        <f aca="true" t="shared" si="9" ref="AC10:AC23">AA10+AB10</f>
        <v>1.438</v>
      </c>
    </row>
    <row r="11" spans="1:29" ht="12.75">
      <c r="A11" s="303" t="s">
        <v>79</v>
      </c>
      <c r="B11" s="304" t="s">
        <v>80</v>
      </c>
      <c r="C11" s="305" t="s">
        <v>38</v>
      </c>
      <c r="D11" s="306">
        <f t="shared" si="0"/>
        <v>396.948</v>
      </c>
      <c r="E11" s="307">
        <f t="shared" si="1"/>
        <v>374.19</v>
      </c>
      <c r="F11" s="308">
        <f t="shared" si="2"/>
        <v>358.632</v>
      </c>
      <c r="G11" s="305">
        <v>282.789</v>
      </c>
      <c r="H11" s="67"/>
      <c r="I11" s="68">
        <v>75.843</v>
      </c>
      <c r="J11" s="309"/>
      <c r="K11" s="310"/>
      <c r="L11" s="308">
        <f t="shared" si="3"/>
        <v>15.558</v>
      </c>
      <c r="M11" s="304">
        <v>13.14</v>
      </c>
      <c r="N11" s="304">
        <v>2.418</v>
      </c>
      <c r="O11" s="310"/>
      <c r="P11" s="311">
        <f t="shared" si="4"/>
        <v>22.758</v>
      </c>
      <c r="Q11" s="308">
        <f t="shared" si="5"/>
        <v>19.578</v>
      </c>
      <c r="R11" s="305">
        <v>18.624</v>
      </c>
      <c r="S11" s="67"/>
      <c r="T11" s="68">
        <v>0.954</v>
      </c>
      <c r="U11" s="309"/>
      <c r="V11" s="310"/>
      <c r="W11" s="308">
        <f t="shared" si="6"/>
        <v>3.1799999999999997</v>
      </c>
      <c r="X11" s="304">
        <v>2.953</v>
      </c>
      <c r="Y11" s="304">
        <v>0.227</v>
      </c>
      <c r="Z11" s="304"/>
      <c r="AA11" s="312">
        <f t="shared" si="7"/>
        <v>76.797</v>
      </c>
      <c r="AB11" s="313">
        <f t="shared" si="8"/>
        <v>0</v>
      </c>
      <c r="AC11" s="314">
        <f t="shared" si="9"/>
        <v>76.797</v>
      </c>
    </row>
    <row r="12" spans="1:29" ht="12.75">
      <c r="A12" s="303" t="s">
        <v>81</v>
      </c>
      <c r="B12" s="304" t="s">
        <v>82</v>
      </c>
      <c r="C12" s="305" t="s">
        <v>38</v>
      </c>
      <c r="D12" s="306">
        <f t="shared" si="0"/>
        <v>77.00099999999999</v>
      </c>
      <c r="E12" s="307">
        <f t="shared" si="1"/>
        <v>77.00099999999999</v>
      </c>
      <c r="F12" s="308">
        <f t="shared" si="2"/>
        <v>73.38</v>
      </c>
      <c r="G12" s="305">
        <v>23.948</v>
      </c>
      <c r="H12" s="67"/>
      <c r="I12" s="68">
        <v>49.432</v>
      </c>
      <c r="J12" s="309"/>
      <c r="K12" s="310"/>
      <c r="L12" s="308">
        <f t="shared" si="3"/>
        <v>3.621</v>
      </c>
      <c r="M12" s="304">
        <v>2.767</v>
      </c>
      <c r="N12" s="304">
        <v>0.854</v>
      </c>
      <c r="O12" s="310"/>
      <c r="P12" s="311">
        <f t="shared" si="4"/>
        <v>0</v>
      </c>
      <c r="Q12" s="308">
        <f t="shared" si="5"/>
        <v>0</v>
      </c>
      <c r="R12" s="305"/>
      <c r="S12" s="67"/>
      <c r="T12" s="68"/>
      <c r="U12" s="309"/>
      <c r="V12" s="310"/>
      <c r="W12" s="308">
        <f t="shared" si="6"/>
        <v>0</v>
      </c>
      <c r="X12" s="304"/>
      <c r="Y12" s="304"/>
      <c r="Z12" s="304"/>
      <c r="AA12" s="312">
        <f t="shared" si="7"/>
        <v>49.432</v>
      </c>
      <c r="AB12" s="313">
        <f t="shared" si="8"/>
        <v>0</v>
      </c>
      <c r="AC12" s="314">
        <f t="shared" si="9"/>
        <v>49.432</v>
      </c>
    </row>
    <row r="13" spans="1:29" ht="12.75">
      <c r="A13" s="303" t="s">
        <v>83</v>
      </c>
      <c r="B13" s="304" t="s">
        <v>84</v>
      </c>
      <c r="C13" s="305" t="s">
        <v>38</v>
      </c>
      <c r="D13" s="306">
        <f t="shared" si="0"/>
        <v>60.797999999999995</v>
      </c>
      <c r="E13" s="307">
        <f t="shared" si="1"/>
        <v>58.818999999999996</v>
      </c>
      <c r="F13" s="308">
        <f t="shared" si="2"/>
        <v>57.169</v>
      </c>
      <c r="G13" s="305">
        <v>27.83</v>
      </c>
      <c r="H13" s="67"/>
      <c r="I13" s="68">
        <v>29.339</v>
      </c>
      <c r="J13" s="309"/>
      <c r="K13" s="310"/>
      <c r="L13" s="308">
        <f t="shared" si="3"/>
        <v>1.65</v>
      </c>
      <c r="M13" s="304">
        <v>0.83</v>
      </c>
      <c r="N13" s="304">
        <v>0.82</v>
      </c>
      <c r="O13" s="310"/>
      <c r="P13" s="311">
        <f t="shared" si="4"/>
        <v>1.979</v>
      </c>
      <c r="Q13" s="308">
        <f t="shared" si="5"/>
        <v>1.979</v>
      </c>
      <c r="R13" s="305"/>
      <c r="S13" s="67"/>
      <c r="T13" s="68">
        <v>1.979</v>
      </c>
      <c r="U13" s="309"/>
      <c r="V13" s="310"/>
      <c r="W13" s="308">
        <f t="shared" si="6"/>
        <v>0</v>
      </c>
      <c r="X13" s="304"/>
      <c r="Y13" s="304"/>
      <c r="Z13" s="304"/>
      <c r="AA13" s="312">
        <f t="shared" si="7"/>
        <v>31.317999999999998</v>
      </c>
      <c r="AB13" s="313">
        <f t="shared" si="8"/>
        <v>0</v>
      </c>
      <c r="AC13" s="314">
        <f t="shared" si="9"/>
        <v>31.317999999999998</v>
      </c>
    </row>
    <row r="14" spans="1:29" ht="12.75">
      <c r="A14" s="303" t="s">
        <v>85</v>
      </c>
      <c r="B14" s="304" t="s">
        <v>86</v>
      </c>
      <c r="C14" s="305" t="s">
        <v>38</v>
      </c>
      <c r="D14" s="306">
        <f t="shared" si="0"/>
        <v>96.56900000000002</v>
      </c>
      <c r="E14" s="307">
        <f t="shared" si="1"/>
        <v>91.77200000000002</v>
      </c>
      <c r="F14" s="308">
        <f t="shared" si="2"/>
        <v>88.10500000000002</v>
      </c>
      <c r="G14" s="305">
        <v>32.225</v>
      </c>
      <c r="H14" s="67"/>
      <c r="I14" s="68">
        <v>45.45</v>
      </c>
      <c r="J14" s="309">
        <v>10.43</v>
      </c>
      <c r="K14" s="310"/>
      <c r="L14" s="308">
        <f t="shared" si="3"/>
        <v>3.667</v>
      </c>
      <c r="M14" s="304">
        <v>2.271</v>
      </c>
      <c r="N14" s="304">
        <v>0.925</v>
      </c>
      <c r="O14" s="310">
        <v>0.471</v>
      </c>
      <c r="P14" s="311">
        <f t="shared" si="4"/>
        <v>4.797000000000001</v>
      </c>
      <c r="Q14" s="308">
        <f t="shared" si="5"/>
        <v>2.357</v>
      </c>
      <c r="R14" s="305"/>
      <c r="S14" s="67"/>
      <c r="T14" s="68"/>
      <c r="U14" s="309">
        <v>2.357</v>
      </c>
      <c r="V14" s="310"/>
      <c r="W14" s="308">
        <f t="shared" si="6"/>
        <v>2.44</v>
      </c>
      <c r="X14" s="304">
        <v>2.44</v>
      </c>
      <c r="Y14" s="304"/>
      <c r="Z14" s="304"/>
      <c r="AA14" s="312">
        <f t="shared" si="7"/>
        <v>45.45</v>
      </c>
      <c r="AB14" s="313">
        <f t="shared" si="8"/>
        <v>0</v>
      </c>
      <c r="AC14" s="314">
        <f t="shared" si="9"/>
        <v>45.45</v>
      </c>
    </row>
    <row r="15" spans="1:29" ht="12.75">
      <c r="A15" s="303" t="s">
        <v>87</v>
      </c>
      <c r="B15" s="304" t="s">
        <v>88</v>
      </c>
      <c r="C15" s="305" t="s">
        <v>38</v>
      </c>
      <c r="D15" s="306">
        <f t="shared" si="0"/>
        <v>79.426</v>
      </c>
      <c r="E15" s="307">
        <f t="shared" si="1"/>
        <v>77.426</v>
      </c>
      <c r="F15" s="308">
        <f t="shared" si="2"/>
        <v>58.492</v>
      </c>
      <c r="G15" s="305">
        <v>15.695</v>
      </c>
      <c r="H15" s="67">
        <v>0.953</v>
      </c>
      <c r="I15" s="68">
        <v>33.411</v>
      </c>
      <c r="J15" s="309">
        <v>8.433</v>
      </c>
      <c r="K15" s="310"/>
      <c r="L15" s="308">
        <f t="shared" si="3"/>
        <v>18.934</v>
      </c>
      <c r="M15" s="304"/>
      <c r="N15" s="304">
        <v>18.934</v>
      </c>
      <c r="O15" s="310"/>
      <c r="P15" s="311">
        <f t="shared" si="4"/>
        <v>2</v>
      </c>
      <c r="Q15" s="308">
        <f t="shared" si="5"/>
        <v>2</v>
      </c>
      <c r="R15" s="305"/>
      <c r="S15" s="67"/>
      <c r="T15" s="68"/>
      <c r="U15" s="309">
        <v>2</v>
      </c>
      <c r="V15" s="310"/>
      <c r="W15" s="308">
        <f t="shared" si="6"/>
        <v>0</v>
      </c>
      <c r="X15" s="304"/>
      <c r="Y15" s="304"/>
      <c r="Z15" s="304"/>
      <c r="AA15" s="312">
        <f t="shared" si="7"/>
        <v>33.411</v>
      </c>
      <c r="AB15" s="313">
        <f t="shared" si="8"/>
        <v>0.953</v>
      </c>
      <c r="AC15" s="314">
        <f t="shared" si="9"/>
        <v>34.364000000000004</v>
      </c>
    </row>
    <row r="16" spans="1:29" ht="12.75">
      <c r="A16" s="303" t="s">
        <v>89</v>
      </c>
      <c r="B16" s="304" t="s">
        <v>90</v>
      </c>
      <c r="C16" s="305" t="s">
        <v>38</v>
      </c>
      <c r="D16" s="306">
        <f t="shared" si="0"/>
        <v>10.87</v>
      </c>
      <c r="E16" s="307">
        <f t="shared" si="1"/>
        <v>10.033999999999999</v>
      </c>
      <c r="F16" s="308">
        <f t="shared" si="2"/>
        <v>10.033999999999999</v>
      </c>
      <c r="G16" s="305">
        <v>0.434</v>
      </c>
      <c r="H16" s="67"/>
      <c r="I16" s="68">
        <v>9.6</v>
      </c>
      <c r="J16" s="309"/>
      <c r="K16" s="310"/>
      <c r="L16" s="308">
        <f t="shared" si="3"/>
        <v>0</v>
      </c>
      <c r="M16" s="304"/>
      <c r="N16" s="304"/>
      <c r="O16" s="310"/>
      <c r="P16" s="311">
        <f t="shared" si="4"/>
        <v>0.836</v>
      </c>
      <c r="Q16" s="308">
        <f t="shared" si="5"/>
        <v>0</v>
      </c>
      <c r="R16" s="305"/>
      <c r="S16" s="67"/>
      <c r="T16" s="68"/>
      <c r="U16" s="309"/>
      <c r="V16" s="310"/>
      <c r="W16" s="308">
        <f t="shared" si="6"/>
        <v>0.836</v>
      </c>
      <c r="X16" s="304"/>
      <c r="Y16" s="304">
        <v>0.836</v>
      </c>
      <c r="Z16" s="304"/>
      <c r="AA16" s="312">
        <f t="shared" si="7"/>
        <v>9.6</v>
      </c>
      <c r="AB16" s="313">
        <f t="shared" si="8"/>
        <v>0</v>
      </c>
      <c r="AC16" s="314">
        <f t="shared" si="9"/>
        <v>9.6</v>
      </c>
    </row>
    <row r="17" spans="1:29" ht="12.75">
      <c r="A17" s="303" t="s">
        <v>91</v>
      </c>
      <c r="B17" s="304" t="s">
        <v>92</v>
      </c>
      <c r="C17" s="305" t="s">
        <v>38</v>
      </c>
      <c r="D17" s="306">
        <f t="shared" si="0"/>
        <v>64.407</v>
      </c>
      <c r="E17" s="307">
        <f t="shared" si="1"/>
        <v>59.556</v>
      </c>
      <c r="F17" s="308">
        <f t="shared" si="2"/>
        <v>59.256</v>
      </c>
      <c r="G17" s="305">
        <v>59.244</v>
      </c>
      <c r="H17" s="67">
        <v>0.012</v>
      </c>
      <c r="I17" s="68"/>
      <c r="J17" s="309"/>
      <c r="K17" s="310"/>
      <c r="L17" s="308">
        <f t="shared" si="3"/>
        <v>0.3</v>
      </c>
      <c r="M17" s="304">
        <v>0.15</v>
      </c>
      <c r="N17" s="304">
        <v>0.1</v>
      </c>
      <c r="O17" s="310">
        <v>0.05</v>
      </c>
      <c r="P17" s="311">
        <f t="shared" si="4"/>
        <v>4.851</v>
      </c>
      <c r="Q17" s="308">
        <f t="shared" si="5"/>
        <v>4.851</v>
      </c>
      <c r="R17" s="305">
        <v>4.851</v>
      </c>
      <c r="S17" s="67"/>
      <c r="T17" s="68"/>
      <c r="U17" s="309"/>
      <c r="V17" s="310"/>
      <c r="W17" s="308">
        <f t="shared" si="6"/>
        <v>0</v>
      </c>
      <c r="X17" s="304"/>
      <c r="Y17" s="304"/>
      <c r="Z17" s="304"/>
      <c r="AA17" s="312">
        <f t="shared" si="7"/>
        <v>0</v>
      </c>
      <c r="AB17" s="313">
        <f t="shared" si="8"/>
        <v>0.012</v>
      </c>
      <c r="AC17" s="314">
        <f t="shared" si="9"/>
        <v>0.012</v>
      </c>
    </row>
    <row r="18" spans="1:29" ht="12.75">
      <c r="A18" s="303" t="s">
        <v>93</v>
      </c>
      <c r="B18" s="304" t="s">
        <v>94</v>
      </c>
      <c r="C18" s="305" t="s">
        <v>38</v>
      </c>
      <c r="D18" s="306">
        <f t="shared" si="0"/>
        <v>41.563</v>
      </c>
      <c r="E18" s="307">
        <f t="shared" si="1"/>
        <v>27.576999999999998</v>
      </c>
      <c r="F18" s="308">
        <f t="shared" si="2"/>
        <v>27.177</v>
      </c>
      <c r="G18" s="305"/>
      <c r="H18" s="67"/>
      <c r="I18" s="68">
        <v>27.177</v>
      </c>
      <c r="J18" s="309"/>
      <c r="K18" s="310"/>
      <c r="L18" s="308">
        <f t="shared" si="3"/>
        <v>0.4</v>
      </c>
      <c r="M18" s="304"/>
      <c r="N18" s="304">
        <v>0.4</v>
      </c>
      <c r="O18" s="310"/>
      <c r="P18" s="311">
        <f t="shared" si="4"/>
        <v>13.986</v>
      </c>
      <c r="Q18" s="308">
        <f t="shared" si="5"/>
        <v>13.986</v>
      </c>
      <c r="R18" s="305"/>
      <c r="S18" s="67"/>
      <c r="T18" s="68">
        <v>13.986</v>
      </c>
      <c r="U18" s="309"/>
      <c r="V18" s="310"/>
      <c r="W18" s="308">
        <f t="shared" si="6"/>
        <v>0</v>
      </c>
      <c r="X18" s="304"/>
      <c r="Y18" s="304"/>
      <c r="Z18" s="304"/>
      <c r="AA18" s="312">
        <f t="shared" si="7"/>
        <v>41.163</v>
      </c>
      <c r="AB18" s="313">
        <f t="shared" si="8"/>
        <v>0</v>
      </c>
      <c r="AC18" s="314">
        <f t="shared" si="9"/>
        <v>41.163</v>
      </c>
    </row>
    <row r="19" spans="1:29" ht="12.75">
      <c r="A19" s="303" t="s">
        <v>95</v>
      </c>
      <c r="B19" s="304" t="s">
        <v>96</v>
      </c>
      <c r="C19" s="305" t="s">
        <v>38</v>
      </c>
      <c r="D19" s="306">
        <f t="shared" si="0"/>
        <v>70.43299999999999</v>
      </c>
      <c r="E19" s="307">
        <f t="shared" si="1"/>
        <v>48.50899999999999</v>
      </c>
      <c r="F19" s="308">
        <f t="shared" si="2"/>
        <v>48.108999999999995</v>
      </c>
      <c r="G19" s="305"/>
      <c r="H19" s="67"/>
      <c r="I19" s="68">
        <v>25.711</v>
      </c>
      <c r="J19" s="309">
        <v>22.398</v>
      </c>
      <c r="K19" s="310"/>
      <c r="L19" s="308">
        <f t="shared" si="3"/>
        <v>0.4</v>
      </c>
      <c r="M19" s="304">
        <v>0.04</v>
      </c>
      <c r="N19" s="304">
        <v>0.18</v>
      </c>
      <c r="O19" s="310">
        <v>0.18</v>
      </c>
      <c r="P19" s="311">
        <f t="shared" si="4"/>
        <v>21.924</v>
      </c>
      <c r="Q19" s="308">
        <f t="shared" si="5"/>
        <v>21.924</v>
      </c>
      <c r="R19" s="305"/>
      <c r="S19" s="67"/>
      <c r="T19" s="68"/>
      <c r="U19" s="309">
        <v>21.924</v>
      </c>
      <c r="V19" s="310"/>
      <c r="W19" s="308">
        <f t="shared" si="6"/>
        <v>0</v>
      </c>
      <c r="X19" s="304"/>
      <c r="Y19" s="304"/>
      <c r="Z19" s="304"/>
      <c r="AA19" s="312">
        <f t="shared" si="7"/>
        <v>25.711</v>
      </c>
      <c r="AB19" s="313">
        <f t="shared" si="8"/>
        <v>0</v>
      </c>
      <c r="AC19" s="314">
        <f t="shared" si="9"/>
        <v>25.711</v>
      </c>
    </row>
    <row r="20" spans="1:29" ht="12.75">
      <c r="A20" s="303" t="s">
        <v>226</v>
      </c>
      <c r="B20" s="304" t="s">
        <v>227</v>
      </c>
      <c r="C20" s="305" t="s">
        <v>38</v>
      </c>
      <c r="D20" s="306">
        <f t="shared" si="0"/>
        <v>34.264</v>
      </c>
      <c r="E20" s="307">
        <f t="shared" si="1"/>
        <v>15.528</v>
      </c>
      <c r="F20" s="308">
        <f t="shared" si="2"/>
        <v>14.869</v>
      </c>
      <c r="G20" s="305"/>
      <c r="H20" s="67"/>
      <c r="I20" s="68"/>
      <c r="J20" s="309">
        <v>14.869</v>
      </c>
      <c r="K20" s="310"/>
      <c r="L20" s="308">
        <f t="shared" si="3"/>
        <v>0.659</v>
      </c>
      <c r="M20" s="304">
        <v>0.1</v>
      </c>
      <c r="N20" s="304">
        <v>0.1</v>
      </c>
      <c r="O20" s="310">
        <v>0.459</v>
      </c>
      <c r="P20" s="311">
        <f t="shared" si="4"/>
        <v>18.736</v>
      </c>
      <c r="Q20" s="308">
        <f t="shared" si="5"/>
        <v>18.736</v>
      </c>
      <c r="R20" s="305"/>
      <c r="S20" s="67"/>
      <c r="T20" s="68">
        <v>13.605</v>
      </c>
      <c r="U20" s="309">
        <v>5.131</v>
      </c>
      <c r="V20" s="310"/>
      <c r="W20" s="308">
        <f t="shared" si="6"/>
        <v>0</v>
      </c>
      <c r="X20" s="304"/>
      <c r="Y20" s="304"/>
      <c r="Z20" s="304"/>
      <c r="AA20" s="312">
        <f t="shared" si="7"/>
        <v>13.605</v>
      </c>
      <c r="AB20" s="313">
        <f t="shared" si="8"/>
        <v>0</v>
      </c>
      <c r="AC20" s="314">
        <f t="shared" si="9"/>
        <v>13.605</v>
      </c>
    </row>
    <row r="21" spans="1:29" ht="12.75">
      <c r="A21" s="303" t="s">
        <v>97</v>
      </c>
      <c r="B21" s="304" t="s">
        <v>98</v>
      </c>
      <c r="C21" s="305" t="s">
        <v>38</v>
      </c>
      <c r="D21" s="306">
        <f>E21+P21</f>
        <v>177.152</v>
      </c>
      <c r="E21" s="307">
        <f t="shared" si="1"/>
        <v>168.952</v>
      </c>
      <c r="F21" s="308">
        <f t="shared" si="2"/>
        <v>155.952</v>
      </c>
      <c r="G21" s="305">
        <v>3.015</v>
      </c>
      <c r="H21" s="67"/>
      <c r="I21" s="68">
        <v>71.507</v>
      </c>
      <c r="J21" s="309">
        <v>81.43</v>
      </c>
      <c r="K21" s="310"/>
      <c r="L21" s="308">
        <f t="shared" si="3"/>
        <v>13</v>
      </c>
      <c r="M21" s="304">
        <v>3.35</v>
      </c>
      <c r="N21" s="304">
        <v>7.884</v>
      </c>
      <c r="O21" s="310">
        <v>1.766</v>
      </c>
      <c r="P21" s="311">
        <f t="shared" si="4"/>
        <v>8.2</v>
      </c>
      <c r="Q21" s="308">
        <f t="shared" si="5"/>
        <v>4.6</v>
      </c>
      <c r="R21" s="305"/>
      <c r="S21" s="67"/>
      <c r="T21" s="68">
        <v>2.4</v>
      </c>
      <c r="U21" s="309">
        <v>2.2</v>
      </c>
      <c r="V21" s="310"/>
      <c r="W21" s="308">
        <f t="shared" si="6"/>
        <v>3.6</v>
      </c>
      <c r="X21" s="304"/>
      <c r="Y21" s="304">
        <v>1.5</v>
      </c>
      <c r="Z21" s="304">
        <v>2.1</v>
      </c>
      <c r="AA21" s="312">
        <f t="shared" si="7"/>
        <v>73.90700000000001</v>
      </c>
      <c r="AB21" s="313">
        <f t="shared" si="8"/>
        <v>0</v>
      </c>
      <c r="AC21" s="314">
        <f t="shared" si="9"/>
        <v>73.90700000000001</v>
      </c>
    </row>
    <row r="22" spans="1:29" ht="12.75">
      <c r="A22" s="303" t="s">
        <v>99</v>
      </c>
      <c r="B22" s="304" t="s">
        <v>100</v>
      </c>
      <c r="C22" s="305" t="s">
        <v>38</v>
      </c>
      <c r="D22" s="306">
        <f>E22+P22</f>
        <v>65.475</v>
      </c>
      <c r="E22" s="307">
        <f t="shared" si="1"/>
        <v>65.475</v>
      </c>
      <c r="F22" s="308">
        <f t="shared" si="2"/>
        <v>65.475</v>
      </c>
      <c r="G22" s="305">
        <v>1.518</v>
      </c>
      <c r="H22" s="67"/>
      <c r="I22" s="68">
        <v>22.282</v>
      </c>
      <c r="J22" s="309">
        <v>41.675</v>
      </c>
      <c r="K22" s="310"/>
      <c r="L22" s="308">
        <f t="shared" si="3"/>
        <v>0</v>
      </c>
      <c r="M22" s="304"/>
      <c r="N22" s="304"/>
      <c r="O22" s="310"/>
      <c r="P22" s="311">
        <f t="shared" si="4"/>
        <v>0</v>
      </c>
      <c r="Q22" s="308">
        <f t="shared" si="5"/>
        <v>0</v>
      </c>
      <c r="R22" s="305"/>
      <c r="S22" s="67"/>
      <c r="T22" s="68"/>
      <c r="U22" s="309"/>
      <c r="V22" s="310"/>
      <c r="W22" s="308">
        <f t="shared" si="6"/>
        <v>0</v>
      </c>
      <c r="X22" s="304"/>
      <c r="Y22" s="304"/>
      <c r="Z22" s="304"/>
      <c r="AA22" s="312">
        <f t="shared" si="7"/>
        <v>22.282</v>
      </c>
      <c r="AB22" s="313">
        <f t="shared" si="8"/>
        <v>0</v>
      </c>
      <c r="AC22" s="314">
        <f t="shared" si="9"/>
        <v>22.282</v>
      </c>
    </row>
    <row r="23" spans="1:29" ht="12.75">
      <c r="A23" s="303"/>
      <c r="B23" s="304"/>
      <c r="C23" s="305"/>
      <c r="D23" s="306">
        <f>E23+P23</f>
        <v>0</v>
      </c>
      <c r="E23" s="307">
        <f t="shared" si="1"/>
        <v>0</v>
      </c>
      <c r="F23" s="308">
        <f t="shared" si="2"/>
        <v>0</v>
      </c>
      <c r="G23" s="305"/>
      <c r="H23" s="67"/>
      <c r="I23" s="68"/>
      <c r="J23" s="309"/>
      <c r="K23" s="310"/>
      <c r="L23" s="308">
        <f>M23+N23+O23</f>
        <v>0</v>
      </c>
      <c r="M23" s="304"/>
      <c r="N23" s="304"/>
      <c r="O23" s="310"/>
      <c r="P23" s="311">
        <f t="shared" si="4"/>
        <v>0</v>
      </c>
      <c r="Q23" s="308">
        <f t="shared" si="5"/>
        <v>0</v>
      </c>
      <c r="R23" s="305"/>
      <c r="S23" s="67"/>
      <c r="T23" s="68"/>
      <c r="U23" s="309"/>
      <c r="V23" s="310"/>
      <c r="W23" s="308">
        <f>X23+Y23+Z23</f>
        <v>0</v>
      </c>
      <c r="X23" s="304"/>
      <c r="Y23" s="304"/>
      <c r="Z23" s="304"/>
      <c r="AA23" s="312">
        <f t="shared" si="7"/>
        <v>0</v>
      </c>
      <c r="AB23" s="313">
        <f t="shared" si="8"/>
        <v>0</v>
      </c>
      <c r="AC23" s="314">
        <f t="shared" si="9"/>
        <v>0</v>
      </c>
    </row>
    <row r="24" spans="1:29" ht="13.5" thickBot="1">
      <c r="A24" s="303"/>
      <c r="B24" s="304"/>
      <c r="C24" s="305"/>
      <c r="D24" s="306"/>
      <c r="E24" s="307"/>
      <c r="F24" s="308"/>
      <c r="G24" s="305"/>
      <c r="H24" s="67"/>
      <c r="I24" s="68"/>
      <c r="J24" s="309"/>
      <c r="K24" s="310"/>
      <c r="L24" s="308">
        <f>M24+N24+O24</f>
        <v>0</v>
      </c>
      <c r="M24" s="304"/>
      <c r="N24" s="304"/>
      <c r="O24" s="310"/>
      <c r="P24" s="315">
        <f t="shared" si="4"/>
        <v>0</v>
      </c>
      <c r="Q24" s="316"/>
      <c r="R24" s="317"/>
      <c r="S24" s="85"/>
      <c r="T24" s="86"/>
      <c r="U24" s="318"/>
      <c r="V24" s="319"/>
      <c r="W24" s="308">
        <f>X24+Y24+Z24</f>
        <v>0</v>
      </c>
      <c r="X24" s="320"/>
      <c r="Y24" s="320"/>
      <c r="Z24" s="320"/>
      <c r="AA24" s="321"/>
      <c r="AB24" s="322"/>
      <c r="AC24" s="323"/>
    </row>
    <row r="25" spans="1:29" s="329" customFormat="1" ht="15.75" thickBot="1">
      <c r="A25" s="272"/>
      <c r="B25" s="278" t="s">
        <v>101</v>
      </c>
      <c r="C25" s="273"/>
      <c r="D25" s="271">
        <f aca="true" t="shared" si="10" ref="D25:AC25">SUM(D10:D24)</f>
        <v>1196.263</v>
      </c>
      <c r="E25" s="324">
        <f t="shared" si="10"/>
        <v>1094.714</v>
      </c>
      <c r="F25" s="272">
        <f t="shared" si="10"/>
        <v>1036.525</v>
      </c>
      <c r="G25" s="273">
        <f t="shared" si="10"/>
        <v>446.7419999999999</v>
      </c>
      <c r="H25" s="97">
        <f t="shared" si="10"/>
        <v>0.987</v>
      </c>
      <c r="I25" s="98">
        <f t="shared" si="10"/>
        <v>391.168</v>
      </c>
      <c r="J25" s="276">
        <f t="shared" si="10"/>
        <v>197.628</v>
      </c>
      <c r="K25" s="277">
        <f t="shared" si="10"/>
        <v>0</v>
      </c>
      <c r="L25" s="272">
        <f t="shared" si="10"/>
        <v>58.188999999999986</v>
      </c>
      <c r="M25" s="278">
        <f t="shared" si="10"/>
        <v>22.648</v>
      </c>
      <c r="N25" s="278">
        <f t="shared" si="10"/>
        <v>32.615</v>
      </c>
      <c r="O25" s="277">
        <f t="shared" si="10"/>
        <v>2.926</v>
      </c>
      <c r="P25" s="324">
        <f t="shared" si="10"/>
        <v>101.549</v>
      </c>
      <c r="Q25" s="272">
        <f t="shared" si="10"/>
        <v>91.49300000000001</v>
      </c>
      <c r="R25" s="273">
        <f t="shared" si="10"/>
        <v>23.474999999999998</v>
      </c>
      <c r="S25" s="325">
        <f t="shared" si="10"/>
        <v>0</v>
      </c>
      <c r="T25" s="326">
        <f t="shared" si="10"/>
        <v>32.924</v>
      </c>
      <c r="U25" s="276">
        <f t="shared" si="10"/>
        <v>35.094</v>
      </c>
      <c r="V25" s="277">
        <f t="shared" si="10"/>
        <v>0</v>
      </c>
      <c r="W25" s="272">
        <f t="shared" si="10"/>
        <v>10.056</v>
      </c>
      <c r="X25" s="278">
        <f t="shared" si="10"/>
        <v>5.393</v>
      </c>
      <c r="Y25" s="278">
        <f t="shared" si="10"/>
        <v>2.5629999999999997</v>
      </c>
      <c r="Z25" s="277">
        <f t="shared" si="10"/>
        <v>2.1</v>
      </c>
      <c r="AA25" s="327">
        <f t="shared" si="10"/>
        <v>424.09200000000004</v>
      </c>
      <c r="AB25" s="328">
        <f t="shared" si="10"/>
        <v>0.987</v>
      </c>
      <c r="AC25" s="328">
        <f t="shared" si="10"/>
        <v>425.079</v>
      </c>
    </row>
    <row r="26" spans="4:29" ht="15.75" customHeight="1"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</row>
    <row r="27" spans="1:29" ht="15.75" customHeight="1">
      <c r="A27" s="158" t="s">
        <v>47</v>
      </c>
      <c r="D27" s="330"/>
      <c r="E27" s="330"/>
      <c r="F27" s="330"/>
      <c r="G27" s="330"/>
      <c r="H27" s="330"/>
      <c r="I27" s="331"/>
      <c r="J27" s="332"/>
      <c r="K27" s="332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</row>
    <row r="28" spans="1:29" ht="15.75" customHeight="1">
      <c r="A28" s="158" t="s">
        <v>168</v>
      </c>
      <c r="B28" s="521"/>
      <c r="D28" s="330"/>
      <c r="E28" s="330"/>
      <c r="F28" s="330"/>
      <c r="G28" s="330"/>
      <c r="H28" s="330"/>
      <c r="I28" s="331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</row>
    <row r="29" spans="1:29" ht="15.75" customHeight="1">
      <c r="A29" s="158"/>
      <c r="B29" s="158" t="s">
        <v>169</v>
      </c>
      <c r="D29" s="330"/>
      <c r="E29" s="330"/>
      <c r="F29" s="330"/>
      <c r="G29" s="330"/>
      <c r="H29" s="330"/>
      <c r="I29" s="331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</row>
    <row r="30" spans="1:29" ht="15.75" customHeight="1">
      <c r="A30" s="158"/>
      <c r="D30" s="330"/>
      <c r="E30" s="330"/>
      <c r="F30" s="330"/>
      <c r="G30" s="330"/>
      <c r="H30" s="330"/>
      <c r="I30" s="331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</row>
    <row r="31" spans="1:29" ht="15.75" customHeight="1">
      <c r="A31" s="158"/>
      <c r="D31" s="330"/>
      <c r="E31" s="330"/>
      <c r="F31" s="330"/>
      <c r="G31" s="330"/>
      <c r="H31" s="330"/>
      <c r="I31" s="331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</row>
    <row r="32" spans="1:29" ht="15.75" customHeight="1">
      <c r="A32" s="158"/>
      <c r="D32" s="330"/>
      <c r="E32" s="330"/>
      <c r="F32" s="330"/>
      <c r="G32" s="330"/>
      <c r="H32" s="330"/>
      <c r="I32" s="331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</row>
    <row r="33" spans="4:29" ht="15.75" customHeight="1">
      <c r="D33" s="330"/>
      <c r="E33" t="s">
        <v>49</v>
      </c>
      <c r="F33" s="157"/>
      <c r="G33" s="157"/>
      <c r="H33" s="120"/>
      <c r="I33" s="745">
        <f>H25+I25</f>
        <v>392.15500000000003</v>
      </c>
      <c r="J33" s="745"/>
      <c r="K33" s="330"/>
      <c r="L33" s="524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</row>
    <row r="34" spans="2:29" ht="15.75" customHeight="1" thickBot="1">
      <c r="B34" s="282"/>
      <c r="D34" s="330"/>
      <c r="E34" t="s">
        <v>50</v>
      </c>
      <c r="F34" s="157"/>
      <c r="G34" s="157"/>
      <c r="H34" s="120"/>
      <c r="I34" s="745">
        <f>S25+T25</f>
        <v>32.924</v>
      </c>
      <c r="J34" s="745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</row>
    <row r="35" spans="4:29" ht="15.75" customHeight="1" thickBot="1">
      <c r="D35" s="330"/>
      <c r="E35" s="161" t="s">
        <v>51</v>
      </c>
      <c r="F35" s="157"/>
      <c r="G35" s="157"/>
      <c r="H35" s="120"/>
      <c r="I35" s="713">
        <f>SUM(I33:J34)</f>
        <v>425.079</v>
      </c>
      <c r="J35" s="714"/>
      <c r="K35" s="331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</row>
    <row r="36" spans="4:29" ht="15.75" customHeight="1">
      <c r="D36" s="330"/>
      <c r="E36" s="333" t="s">
        <v>170</v>
      </c>
      <c r="F36" s="157"/>
      <c r="G36" s="157"/>
      <c r="H36" s="120"/>
      <c r="I36" s="746">
        <v>424.092</v>
      </c>
      <c r="J36" s="746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</row>
    <row r="37" spans="4:29" ht="15.75" customHeight="1" thickBot="1">
      <c r="D37" s="330"/>
      <c r="E37" t="s">
        <v>52</v>
      </c>
      <c r="F37" s="157"/>
      <c r="G37" s="157"/>
      <c r="H37" s="120"/>
      <c r="I37" s="745">
        <v>0.987</v>
      </c>
      <c r="J37" s="745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</row>
    <row r="38" spans="4:29" ht="15.75" customHeight="1" thickBot="1">
      <c r="D38" s="330"/>
      <c r="E38" s="161" t="s">
        <v>53</v>
      </c>
      <c r="F38" s="157"/>
      <c r="G38" s="157"/>
      <c r="H38" s="120"/>
      <c r="I38" s="713">
        <f>SUM(I36:J37)</f>
        <v>425.079</v>
      </c>
      <c r="J38" s="714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</row>
    <row r="39" spans="4:29" ht="15.75" customHeight="1" thickBot="1">
      <c r="D39" s="330"/>
      <c r="E39" s="161" t="s">
        <v>54</v>
      </c>
      <c r="F39" s="120"/>
      <c r="G39" s="120"/>
      <c r="H39" s="120"/>
      <c r="I39" s="720">
        <f>I38-I35</f>
        <v>0</v>
      </c>
      <c r="J39" s="721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</row>
    <row r="40" spans="4:29" ht="15.75" customHeight="1">
      <c r="D40" s="330"/>
      <c r="E40" s="330"/>
      <c r="F40" s="330"/>
      <c r="G40" s="330"/>
      <c r="H40" s="330"/>
      <c r="I40" s="331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</row>
    <row r="41" spans="1:32" s="161" customFormat="1" ht="22.5" customHeight="1">
      <c r="A41" s="161" t="s">
        <v>228</v>
      </c>
      <c r="D41" s="167"/>
      <c r="E41" s="167"/>
      <c r="F41" s="168"/>
      <c r="G41" s="168"/>
      <c r="H41" s="168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8"/>
    </row>
    <row r="42" spans="2:32" ht="15.75" thickBot="1">
      <c r="B42" s="158"/>
      <c r="D42" s="157"/>
      <c r="E42" s="157"/>
      <c r="F42" s="5"/>
      <c r="G42" s="5"/>
      <c r="H42" s="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5"/>
    </row>
    <row r="43" spans="1:31" s="120" customFormat="1" ht="12.75">
      <c r="A43" s="48"/>
      <c r="B43" s="49"/>
      <c r="C43" s="53"/>
      <c r="D43" s="170"/>
      <c r="E43" s="170"/>
      <c r="F43" s="171"/>
      <c r="G43" s="112"/>
      <c r="H43" s="54"/>
      <c r="I43" s="220"/>
      <c r="J43" s="172"/>
      <c r="K43" s="112"/>
      <c r="L43" s="110"/>
      <c r="M43" s="111"/>
      <c r="N43" s="111"/>
      <c r="O43" s="115"/>
      <c r="P43" s="113"/>
      <c r="Q43" s="171"/>
      <c r="R43" s="112"/>
      <c r="S43" s="54"/>
      <c r="T43" s="55"/>
      <c r="U43" s="116"/>
      <c r="V43" s="115"/>
      <c r="W43" s="110"/>
      <c r="X43" s="111"/>
      <c r="Y43" s="111"/>
      <c r="Z43" s="111"/>
      <c r="AA43" s="173"/>
      <c r="AB43" s="174"/>
      <c r="AC43" s="175"/>
      <c r="AE43" s="108"/>
    </row>
    <row r="44" spans="1:31" ht="12.75">
      <c r="A44" s="61"/>
      <c r="B44" s="62" t="s">
        <v>229</v>
      </c>
      <c r="C44" s="66"/>
      <c r="D44" s="64"/>
      <c r="E44" s="64"/>
      <c r="F44" s="70"/>
      <c r="G44" s="63"/>
      <c r="H44" s="67"/>
      <c r="I44" s="68">
        <v>3.987</v>
      </c>
      <c r="J44" s="75">
        <v>35.7</v>
      </c>
      <c r="K44" s="63">
        <v>37.343</v>
      </c>
      <c r="L44" s="61"/>
      <c r="M44" s="62"/>
      <c r="N44" s="62"/>
      <c r="O44" s="66"/>
      <c r="P44" s="176"/>
      <c r="Q44" s="70"/>
      <c r="R44" s="63"/>
      <c r="S44" s="67"/>
      <c r="T44" s="68"/>
      <c r="U44" s="69"/>
      <c r="V44" s="66"/>
      <c r="W44" s="61"/>
      <c r="X44" s="62"/>
      <c r="Y44" s="62"/>
      <c r="Z44" s="62"/>
      <c r="AA44" s="72">
        <f>I44+T44</f>
        <v>3.987</v>
      </c>
      <c r="AB44" s="73">
        <f>H44+S44</f>
        <v>0</v>
      </c>
      <c r="AC44" s="74">
        <f>AA44+AB44</f>
        <v>3.987</v>
      </c>
      <c r="AE44" s="5"/>
    </row>
    <row r="45" spans="1:31" ht="12.75">
      <c r="A45" s="303" t="s">
        <v>91</v>
      </c>
      <c r="B45" s="304" t="s">
        <v>92</v>
      </c>
      <c r="C45" s="66" t="s">
        <v>38</v>
      </c>
      <c r="D45" s="64"/>
      <c r="E45" s="64"/>
      <c r="F45" s="70"/>
      <c r="G45" s="63"/>
      <c r="H45" s="67"/>
      <c r="I45" s="68">
        <v>20</v>
      </c>
      <c r="J45" s="75"/>
      <c r="K45" s="63"/>
      <c r="L45" s="61"/>
      <c r="M45" s="62"/>
      <c r="N45" s="62"/>
      <c r="O45" s="66"/>
      <c r="P45" s="176"/>
      <c r="Q45" s="70"/>
      <c r="R45" s="63"/>
      <c r="S45" s="67"/>
      <c r="T45" s="68"/>
      <c r="U45" s="69"/>
      <c r="V45" s="66"/>
      <c r="W45" s="61"/>
      <c r="X45" s="62"/>
      <c r="Y45" s="62"/>
      <c r="Z45" s="62"/>
      <c r="AA45" s="72">
        <f>I45+T45</f>
        <v>20</v>
      </c>
      <c r="AB45" s="73">
        <f>H45+S45</f>
        <v>0</v>
      </c>
      <c r="AC45" s="74">
        <f>AA45+AB45</f>
        <v>20</v>
      </c>
      <c r="AE45" s="5"/>
    </row>
    <row r="46" spans="1:31" ht="13.5" thickBot="1">
      <c r="A46" s="303" t="s">
        <v>87</v>
      </c>
      <c r="B46" s="304" t="s">
        <v>88</v>
      </c>
      <c r="C46" s="84" t="s">
        <v>38</v>
      </c>
      <c r="D46" s="64"/>
      <c r="E46" s="64"/>
      <c r="F46" s="70"/>
      <c r="G46" s="179"/>
      <c r="H46" s="143"/>
      <c r="I46" s="144">
        <v>26.908</v>
      </c>
      <c r="J46" s="180"/>
      <c r="K46" s="179"/>
      <c r="L46" s="177"/>
      <c r="M46" s="178"/>
      <c r="N46" s="178"/>
      <c r="O46" s="181"/>
      <c r="P46" s="182"/>
      <c r="Q46" s="183"/>
      <c r="R46" s="179"/>
      <c r="S46" s="85"/>
      <c r="T46" s="86"/>
      <c r="U46" s="184"/>
      <c r="V46" s="181"/>
      <c r="W46" s="177"/>
      <c r="X46" s="178"/>
      <c r="Y46" s="178"/>
      <c r="Z46" s="178"/>
      <c r="AA46" s="72">
        <f>I46+T46</f>
        <v>26.908</v>
      </c>
      <c r="AB46" s="73">
        <f>H46+S46</f>
        <v>0</v>
      </c>
      <c r="AC46" s="74">
        <f>AA46+AB46</f>
        <v>26.908</v>
      </c>
      <c r="AE46" s="5"/>
    </row>
    <row r="47" spans="1:29" s="329" customFormat="1" ht="15.75" thickBot="1">
      <c r="A47" s="272"/>
      <c r="B47" s="278" t="s">
        <v>1</v>
      </c>
      <c r="C47" s="273"/>
      <c r="D47" s="271">
        <f aca="true" t="shared" si="11" ref="D47:I47">SUM(D43:D46)</f>
        <v>0</v>
      </c>
      <c r="E47" s="324">
        <f t="shared" si="11"/>
        <v>0</v>
      </c>
      <c r="F47" s="272">
        <f t="shared" si="11"/>
        <v>0</v>
      </c>
      <c r="G47" s="273">
        <f t="shared" si="11"/>
        <v>0</v>
      </c>
      <c r="H47" s="97">
        <f t="shared" si="11"/>
        <v>0</v>
      </c>
      <c r="I47" s="98">
        <f t="shared" si="11"/>
        <v>50.895</v>
      </c>
      <c r="J47" s="276"/>
      <c r="K47" s="277"/>
      <c r="L47" s="272"/>
      <c r="M47" s="278"/>
      <c r="N47" s="278"/>
      <c r="O47" s="277"/>
      <c r="P47" s="324"/>
      <c r="Q47" s="272"/>
      <c r="R47" s="273"/>
      <c r="S47" s="325">
        <f>SUM(S43:S46)</f>
        <v>0</v>
      </c>
      <c r="T47" s="326">
        <f>SUM(T43:T46)</f>
        <v>0</v>
      </c>
      <c r="U47" s="276"/>
      <c r="V47" s="277"/>
      <c r="W47" s="272"/>
      <c r="X47" s="278"/>
      <c r="Y47" s="278"/>
      <c r="Z47" s="278"/>
      <c r="AA47" s="327">
        <f>SUM(AA43:AA46)</f>
        <v>50.895</v>
      </c>
      <c r="AB47" s="328">
        <f>SUM(AB43:AB46)</f>
        <v>0</v>
      </c>
      <c r="AC47" s="328">
        <f>SUM(AC43:AC46)</f>
        <v>50.895</v>
      </c>
    </row>
    <row r="48" spans="4:31" ht="12.75">
      <c r="D48" s="157"/>
      <c r="E48" s="157"/>
      <c r="F48" s="5"/>
      <c r="G48" s="5"/>
      <c r="H48" s="5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5"/>
    </row>
    <row r="49" spans="4:31" ht="13.5" thickBot="1">
      <c r="D49" s="157"/>
      <c r="E49" s="157"/>
      <c r="F49" s="5"/>
      <c r="G49" s="5"/>
      <c r="H49" s="5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5"/>
    </row>
    <row r="50" spans="1:29" s="329" customFormat="1" ht="15.75" thickBot="1">
      <c r="A50" s="272"/>
      <c r="B50" s="278" t="s">
        <v>230</v>
      </c>
      <c r="C50" s="273"/>
      <c r="D50" s="271"/>
      <c r="E50" s="324"/>
      <c r="F50" s="272"/>
      <c r="G50" s="273"/>
      <c r="H50" s="97">
        <f>H25+H47</f>
        <v>0.987</v>
      </c>
      <c r="I50" s="98">
        <f aca="true" t="shared" si="12" ref="I50:AC50">I25+I47</f>
        <v>442.063</v>
      </c>
      <c r="J50" s="276">
        <f t="shared" si="12"/>
        <v>197.628</v>
      </c>
      <c r="K50" s="277">
        <f t="shared" si="12"/>
        <v>0</v>
      </c>
      <c r="L50" s="272">
        <f t="shared" si="12"/>
        <v>58.188999999999986</v>
      </c>
      <c r="M50" s="278">
        <f t="shared" si="12"/>
        <v>22.648</v>
      </c>
      <c r="N50" s="278">
        <f t="shared" si="12"/>
        <v>32.615</v>
      </c>
      <c r="O50" s="277">
        <f t="shared" si="12"/>
        <v>2.926</v>
      </c>
      <c r="P50" s="324">
        <f t="shared" si="12"/>
        <v>101.549</v>
      </c>
      <c r="Q50" s="272">
        <f t="shared" si="12"/>
        <v>91.49300000000001</v>
      </c>
      <c r="R50" s="273">
        <f t="shared" si="12"/>
        <v>23.474999999999998</v>
      </c>
      <c r="S50" s="274">
        <f t="shared" si="12"/>
        <v>0</v>
      </c>
      <c r="T50" s="275">
        <f t="shared" si="12"/>
        <v>32.924</v>
      </c>
      <c r="U50" s="276">
        <f t="shared" si="12"/>
        <v>35.094</v>
      </c>
      <c r="V50" s="277">
        <f t="shared" si="12"/>
        <v>0</v>
      </c>
      <c r="W50" s="272">
        <f t="shared" si="12"/>
        <v>10.056</v>
      </c>
      <c r="X50" s="278">
        <f t="shared" si="12"/>
        <v>5.393</v>
      </c>
      <c r="Y50" s="278">
        <f t="shared" si="12"/>
        <v>2.5629999999999997</v>
      </c>
      <c r="Z50" s="278">
        <f t="shared" si="12"/>
        <v>2.1</v>
      </c>
      <c r="AA50" s="104">
        <f t="shared" si="12"/>
        <v>474.987</v>
      </c>
      <c r="AB50" s="105">
        <f t="shared" si="12"/>
        <v>0.987</v>
      </c>
      <c r="AC50" s="106">
        <f t="shared" si="12"/>
        <v>475.974</v>
      </c>
    </row>
    <row r="51" ht="15.75" customHeight="1">
      <c r="H51" s="330"/>
    </row>
    <row r="52" spans="2:23" ht="15.75" customHeight="1"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</row>
    <row r="53" ht="15.75" customHeight="1"/>
    <row r="54" ht="15.75" customHeight="1"/>
    <row r="55" ht="15.75" customHeight="1"/>
    <row r="56" ht="15.75" customHeight="1"/>
  </sheetData>
  <sheetProtection/>
  <mergeCells count="22">
    <mergeCell ref="I33:J33"/>
    <mergeCell ref="E6:E7"/>
    <mergeCell ref="F6:K6"/>
    <mergeCell ref="A5:A7"/>
    <mergeCell ref="B5:B7"/>
    <mergeCell ref="C5:C7"/>
    <mergeCell ref="D5:D7"/>
    <mergeCell ref="A1:AC1"/>
    <mergeCell ref="E5:O5"/>
    <mergeCell ref="P5:Z5"/>
    <mergeCell ref="AA5:AC6"/>
    <mergeCell ref="L6:O6"/>
    <mergeCell ref="P6:P7"/>
    <mergeCell ref="Q6:V6"/>
    <mergeCell ref="W6:Z6"/>
    <mergeCell ref="B52:W52"/>
    <mergeCell ref="I34:J34"/>
    <mergeCell ref="I35:J35"/>
    <mergeCell ref="I36:J36"/>
    <mergeCell ref="I37:J37"/>
    <mergeCell ref="I38:J38"/>
    <mergeCell ref="I39:J39"/>
  </mergeCells>
  <printOptions/>
  <pageMargins left="0.7874015748031497" right="0.3937007874015748" top="0.5905511811023623" bottom="0.3937007874015748" header="0.5118110236220472" footer="0.5118110236220472"/>
  <pageSetup fitToHeight="1" fitToWidth="1" horizontalDpi="300" verticalDpi="300" orientation="landscape" paperSize="8" scale="72" r:id="rId1"/>
  <headerFooter alignWithMargins="0">
    <oddHeader>&amp;R&amp;"Arial CE,Kurzíva"Kapitola D.&amp;"Arial CE,Obyčejné"
&amp;"Arial CE,Tučné"Tabulka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="75" zoomScaleNormal="75" zoomScalePageLayoutView="0" workbookViewId="0" topLeftCell="A1">
      <pane xSplit="3" ySplit="1" topLeftCell="Y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D6" sqref="AD6"/>
    </sheetView>
  </sheetViews>
  <sheetFormatPr defaultColWidth="9.00390625" defaultRowHeight="12.75"/>
  <cols>
    <col min="1" max="1" width="12.375" style="0" customWidth="1"/>
    <col min="2" max="2" width="43.125" style="0" customWidth="1"/>
    <col min="3" max="3" width="4.75390625" style="0" customWidth="1"/>
    <col min="4" max="4" width="10.625" style="0" customWidth="1"/>
    <col min="5" max="5" width="10.875" style="0" customWidth="1"/>
    <col min="6" max="6" width="10.375" style="2" customWidth="1"/>
    <col min="7" max="7" width="7.375" style="0" customWidth="1"/>
    <col min="8" max="8" width="7.25390625" style="0" customWidth="1"/>
    <col min="9" max="9" width="8.625" style="0" customWidth="1"/>
    <col min="10" max="11" width="8.875" style="0" customWidth="1"/>
    <col min="12" max="12" width="8.75390625" style="0" bestFit="1" customWidth="1"/>
    <col min="13" max="13" width="7.125" style="0" customWidth="1"/>
    <col min="14" max="14" width="7.375" style="0" customWidth="1"/>
    <col min="15" max="18" width="7.625" style="0" bestFit="1" customWidth="1"/>
    <col min="19" max="19" width="7.125" style="0" customWidth="1"/>
    <col min="20" max="20" width="6.75390625" style="0" customWidth="1"/>
    <col min="21" max="21" width="7.875" style="0" customWidth="1"/>
    <col min="22" max="22" width="6.625" style="0" customWidth="1"/>
    <col min="23" max="23" width="6.875" style="0" customWidth="1"/>
    <col min="24" max="24" width="7.375" style="0" customWidth="1"/>
    <col min="25" max="25" width="7.125" style="0" customWidth="1"/>
    <col min="26" max="26" width="6.375" style="0" customWidth="1"/>
    <col min="27" max="27" width="7.375" style="0" customWidth="1"/>
    <col min="28" max="28" width="7.625" style="0" customWidth="1"/>
    <col min="29" max="29" width="8.875" style="0" customWidth="1"/>
    <col min="30" max="30" width="10.00390625" style="0" customWidth="1"/>
  </cols>
  <sheetData>
    <row r="1" spans="1:31" s="204" customFormat="1" ht="23.25" customHeight="1">
      <c r="A1" s="680" t="s">
        <v>102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</row>
    <row r="2" spans="1:31" ht="23.25">
      <c r="A2" s="9"/>
      <c r="B2" s="9"/>
      <c r="C2" s="9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  <c r="AE2" s="285"/>
    </row>
    <row r="3" spans="1:31" ht="18.75" thickBot="1">
      <c r="A3" s="204"/>
      <c r="B3" s="204"/>
      <c r="C3" s="204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E3" s="205" t="s">
        <v>56</v>
      </c>
    </row>
    <row r="4" spans="1:31" ht="15.75" thickBot="1">
      <c r="A4" s="699" t="s">
        <v>20</v>
      </c>
      <c r="B4" s="702" t="s">
        <v>21</v>
      </c>
      <c r="C4" s="705" t="s">
        <v>22</v>
      </c>
      <c r="D4" s="708" t="s">
        <v>23</v>
      </c>
      <c r="E4" s="750" t="s">
        <v>24</v>
      </c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51"/>
      <c r="Q4" s="689" t="s">
        <v>25</v>
      </c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52"/>
      <c r="AC4" s="728" t="s">
        <v>143</v>
      </c>
      <c r="AD4" s="729"/>
      <c r="AE4" s="730"/>
    </row>
    <row r="5" spans="1:31" ht="15.75" thickBot="1">
      <c r="A5" s="700"/>
      <c r="B5" s="703"/>
      <c r="C5" s="706"/>
      <c r="D5" s="709"/>
      <c r="E5" s="420"/>
      <c r="F5" s="689" t="s">
        <v>27</v>
      </c>
      <c r="G5" s="734"/>
      <c r="H5" s="734"/>
      <c r="I5" s="749"/>
      <c r="J5" s="734"/>
      <c r="K5" s="735"/>
      <c r="L5" s="689" t="s">
        <v>28</v>
      </c>
      <c r="M5" s="734"/>
      <c r="N5" s="734"/>
      <c r="O5" s="734"/>
      <c r="P5" s="735"/>
      <c r="Q5" s="421"/>
      <c r="R5" s="689" t="s">
        <v>27</v>
      </c>
      <c r="S5" s="690"/>
      <c r="T5" s="690"/>
      <c r="U5" s="738"/>
      <c r="V5" s="690"/>
      <c r="W5" s="691"/>
      <c r="X5" s="689" t="s">
        <v>28</v>
      </c>
      <c r="Y5" s="690"/>
      <c r="Z5" s="690"/>
      <c r="AA5" s="690"/>
      <c r="AB5" s="691"/>
      <c r="AC5" s="731"/>
      <c r="AD5" s="732"/>
      <c r="AE5" s="733"/>
    </row>
    <row r="6" spans="1:31" ht="54" customHeight="1">
      <c r="A6" s="700"/>
      <c r="B6" s="703"/>
      <c r="C6" s="706"/>
      <c r="D6" s="709"/>
      <c r="E6" s="525" t="s">
        <v>26</v>
      </c>
      <c r="F6" s="334" t="s">
        <v>30</v>
      </c>
      <c r="G6" s="336" t="s">
        <v>140</v>
      </c>
      <c r="H6" s="337" t="s">
        <v>231</v>
      </c>
      <c r="I6" s="338">
        <v>2009</v>
      </c>
      <c r="J6" s="339">
        <v>2010</v>
      </c>
      <c r="K6" s="341" t="s">
        <v>142</v>
      </c>
      <c r="L6" s="334" t="s">
        <v>32</v>
      </c>
      <c r="M6" s="335" t="s">
        <v>140</v>
      </c>
      <c r="N6" s="340">
        <v>2009</v>
      </c>
      <c r="O6" s="340">
        <v>2010</v>
      </c>
      <c r="P6" s="341" t="s">
        <v>142</v>
      </c>
      <c r="Q6" s="525" t="s">
        <v>29</v>
      </c>
      <c r="R6" s="334" t="s">
        <v>30</v>
      </c>
      <c r="S6" s="335" t="s">
        <v>140</v>
      </c>
      <c r="T6" s="337" t="s">
        <v>231</v>
      </c>
      <c r="U6" s="338">
        <v>2009</v>
      </c>
      <c r="V6" s="339">
        <v>2010</v>
      </c>
      <c r="W6" s="341" t="s">
        <v>142</v>
      </c>
      <c r="X6" s="334" t="s">
        <v>32</v>
      </c>
      <c r="Y6" s="335" t="s">
        <v>140</v>
      </c>
      <c r="Z6" s="340">
        <v>2009</v>
      </c>
      <c r="AA6" s="340">
        <v>2010</v>
      </c>
      <c r="AB6" s="341" t="s">
        <v>232</v>
      </c>
      <c r="AC6" s="342" t="s">
        <v>143</v>
      </c>
      <c r="AD6" s="24" t="s">
        <v>271</v>
      </c>
      <c r="AE6" s="343" t="s">
        <v>34</v>
      </c>
    </row>
    <row r="7" spans="1:31" ht="15.75" thickBot="1">
      <c r="A7" s="344">
        <v>1</v>
      </c>
      <c r="B7" s="345">
        <v>2</v>
      </c>
      <c r="C7" s="346"/>
      <c r="D7" s="347">
        <v>3</v>
      </c>
      <c r="E7" s="526">
        <v>4</v>
      </c>
      <c r="F7" s="348">
        <v>5</v>
      </c>
      <c r="G7" s="350">
        <v>6</v>
      </c>
      <c r="H7" s="351">
        <v>7</v>
      </c>
      <c r="I7" s="352">
        <v>8</v>
      </c>
      <c r="J7" s="353">
        <v>9</v>
      </c>
      <c r="K7" s="354">
        <v>10</v>
      </c>
      <c r="L7" s="348">
        <v>12</v>
      </c>
      <c r="M7" s="349">
        <v>13</v>
      </c>
      <c r="N7" s="349">
        <v>14</v>
      </c>
      <c r="O7" s="349">
        <v>15</v>
      </c>
      <c r="P7" s="354">
        <v>16</v>
      </c>
      <c r="Q7" s="526">
        <v>17</v>
      </c>
      <c r="R7" s="348">
        <v>18</v>
      </c>
      <c r="S7" s="350">
        <v>19</v>
      </c>
      <c r="T7" s="351">
        <v>20</v>
      </c>
      <c r="U7" s="352">
        <v>21</v>
      </c>
      <c r="V7" s="353">
        <v>22</v>
      </c>
      <c r="W7" s="354">
        <v>23</v>
      </c>
      <c r="X7" s="348">
        <v>24</v>
      </c>
      <c r="Y7" s="349">
        <v>25</v>
      </c>
      <c r="Z7" s="349">
        <v>26</v>
      </c>
      <c r="AA7" s="349">
        <v>27</v>
      </c>
      <c r="AB7" s="354">
        <v>28</v>
      </c>
      <c r="AC7" s="355">
        <v>29</v>
      </c>
      <c r="AD7" s="356">
        <v>30</v>
      </c>
      <c r="AE7" s="357">
        <v>31</v>
      </c>
    </row>
    <row r="8" spans="4:28" ht="13.5" thickBot="1">
      <c r="D8" s="358"/>
      <c r="E8" s="359"/>
      <c r="F8" s="527"/>
      <c r="G8" s="5"/>
      <c r="H8" s="5"/>
      <c r="I8" s="5"/>
      <c r="J8" s="5"/>
      <c r="K8" s="361"/>
      <c r="L8" s="359"/>
      <c r="M8" s="5"/>
      <c r="N8" s="5"/>
      <c r="O8" s="5"/>
      <c r="P8" s="361"/>
      <c r="Q8" s="359"/>
      <c r="R8" s="359"/>
      <c r="S8" s="5"/>
      <c r="T8" s="5"/>
      <c r="U8" s="5"/>
      <c r="V8" s="5"/>
      <c r="W8" s="361"/>
      <c r="X8" s="359"/>
      <c r="Y8" s="5"/>
      <c r="Z8" s="5"/>
      <c r="AA8" s="5"/>
      <c r="AB8" s="361"/>
    </row>
    <row r="9" spans="1:31" s="2" customFormat="1" ht="12.75">
      <c r="A9" s="362"/>
      <c r="B9" s="363"/>
      <c r="C9" s="364"/>
      <c r="D9" s="51">
        <f aca="true" t="shared" si="0" ref="D9:D16">E9+Q9</f>
        <v>0</v>
      </c>
      <c r="E9" s="528">
        <f aca="true" t="shared" si="1" ref="E9:E16">F9+L9</f>
        <v>0</v>
      </c>
      <c r="F9" s="56">
        <f aca="true" t="shared" si="2" ref="F9:F16">G9+H9+I9+J9+K9</f>
        <v>0</v>
      </c>
      <c r="G9" s="366"/>
      <c r="H9" s="367"/>
      <c r="I9" s="368"/>
      <c r="J9" s="369"/>
      <c r="K9" s="371"/>
      <c r="L9" s="56">
        <f aca="true" t="shared" si="3" ref="L9:L16">M9+N9+O9+P9</f>
        <v>0</v>
      </c>
      <c r="M9" s="370"/>
      <c r="N9" s="370"/>
      <c r="O9" s="370"/>
      <c r="P9" s="371"/>
      <c r="Q9" s="529">
        <f aca="true" t="shared" si="4" ref="Q9:Q16">R9+X9</f>
        <v>0</v>
      </c>
      <c r="R9" s="372">
        <f aca="true" t="shared" si="5" ref="R9:R16">S9+T9+U9+V9+W9</f>
        <v>0</v>
      </c>
      <c r="S9" s="366"/>
      <c r="T9" s="367"/>
      <c r="U9" s="368"/>
      <c r="V9" s="369"/>
      <c r="W9" s="371"/>
      <c r="X9" s="56">
        <f aca="true" t="shared" si="6" ref="X9:X16">Y9+Z9+AA9+AB9</f>
        <v>0</v>
      </c>
      <c r="Y9" s="370"/>
      <c r="Z9" s="370"/>
      <c r="AA9" s="370"/>
      <c r="AB9" s="371"/>
      <c r="AC9" s="58">
        <f aca="true" t="shared" si="7" ref="AC9:AC16">I9+U9</f>
        <v>0</v>
      </c>
      <c r="AD9" s="59">
        <f aca="true" t="shared" si="8" ref="AD9:AD16">H9+T9</f>
        <v>0</v>
      </c>
      <c r="AE9" s="60">
        <f aca="true" t="shared" si="9" ref="AE9:AE16">AC9+AD9</f>
        <v>0</v>
      </c>
    </row>
    <row r="10" spans="1:31" s="2" customFormat="1" ht="12.75">
      <c r="A10" s="7" t="s">
        <v>233</v>
      </c>
      <c r="B10" s="373" t="s">
        <v>234</v>
      </c>
      <c r="C10" s="374" t="s">
        <v>38</v>
      </c>
      <c r="D10" s="64">
        <f t="shared" si="0"/>
        <v>1225.55</v>
      </c>
      <c r="E10" s="467">
        <f t="shared" si="1"/>
        <v>1152.406</v>
      </c>
      <c r="F10" s="70">
        <f t="shared" si="2"/>
        <v>999</v>
      </c>
      <c r="G10" s="376"/>
      <c r="H10" s="377"/>
      <c r="I10" s="378">
        <v>184</v>
      </c>
      <c r="J10" s="379">
        <v>184</v>
      </c>
      <c r="K10" s="381">
        <v>631</v>
      </c>
      <c r="L10" s="70">
        <f t="shared" si="3"/>
        <v>153.406</v>
      </c>
      <c r="M10" s="380">
        <v>30.023</v>
      </c>
      <c r="N10" s="380">
        <v>28.061</v>
      </c>
      <c r="O10" s="380">
        <v>28.904</v>
      </c>
      <c r="P10" s="381">
        <v>66.418</v>
      </c>
      <c r="Q10" s="530">
        <f t="shared" si="4"/>
        <v>73.144</v>
      </c>
      <c r="R10" s="382">
        <f t="shared" si="5"/>
        <v>0</v>
      </c>
      <c r="S10" s="376"/>
      <c r="T10" s="377"/>
      <c r="U10" s="378"/>
      <c r="V10" s="379"/>
      <c r="W10" s="381"/>
      <c r="X10" s="70">
        <f t="shared" si="6"/>
        <v>73.144</v>
      </c>
      <c r="Y10" s="380">
        <v>5.388</v>
      </c>
      <c r="Z10" s="380">
        <v>2.756</v>
      </c>
      <c r="AA10" s="380">
        <v>30</v>
      </c>
      <c r="AB10" s="381">
        <v>35</v>
      </c>
      <c r="AC10" s="72">
        <f t="shared" si="7"/>
        <v>184</v>
      </c>
      <c r="AD10" s="73">
        <f t="shared" si="8"/>
        <v>0</v>
      </c>
      <c r="AE10" s="74">
        <f t="shared" si="9"/>
        <v>184</v>
      </c>
    </row>
    <row r="11" spans="1:31" s="2" customFormat="1" ht="12.75">
      <c r="A11" s="7" t="s">
        <v>103</v>
      </c>
      <c r="B11" s="373" t="s">
        <v>104</v>
      </c>
      <c r="C11" s="374" t="s">
        <v>38</v>
      </c>
      <c r="D11" s="64">
        <f t="shared" si="0"/>
        <v>25.983000000000004</v>
      </c>
      <c r="E11" s="467">
        <f t="shared" si="1"/>
        <v>22.808000000000003</v>
      </c>
      <c r="F11" s="70">
        <f t="shared" si="2"/>
        <v>22.327</v>
      </c>
      <c r="G11" s="376">
        <v>16.146</v>
      </c>
      <c r="H11" s="377">
        <v>0.643</v>
      </c>
      <c r="I11" s="378">
        <v>5.538</v>
      </c>
      <c r="J11" s="379"/>
      <c r="K11" s="381"/>
      <c r="L11" s="70">
        <f t="shared" si="3"/>
        <v>0.481</v>
      </c>
      <c r="M11" s="380">
        <v>0.481</v>
      </c>
      <c r="N11" s="380"/>
      <c r="O11" s="380"/>
      <c r="P11" s="381"/>
      <c r="Q11" s="530">
        <f t="shared" si="4"/>
        <v>3.175</v>
      </c>
      <c r="R11" s="382">
        <f t="shared" si="5"/>
        <v>3.175</v>
      </c>
      <c r="S11" s="376"/>
      <c r="T11" s="377"/>
      <c r="U11" s="378">
        <v>3.175</v>
      </c>
      <c r="V11" s="379"/>
      <c r="W11" s="381"/>
      <c r="X11" s="70">
        <f t="shared" si="6"/>
        <v>0</v>
      </c>
      <c r="Y11" s="380"/>
      <c r="Z11" s="380"/>
      <c r="AA11" s="380"/>
      <c r="AB11" s="381"/>
      <c r="AC11" s="72">
        <f t="shared" si="7"/>
        <v>8.713000000000001</v>
      </c>
      <c r="AD11" s="73">
        <f t="shared" si="8"/>
        <v>0.643</v>
      </c>
      <c r="AE11" s="74">
        <f t="shared" si="9"/>
        <v>9.356000000000002</v>
      </c>
    </row>
    <row r="12" spans="1:31" s="2" customFormat="1" ht="12.75">
      <c r="A12" s="7" t="s">
        <v>235</v>
      </c>
      <c r="B12" s="373" t="s">
        <v>105</v>
      </c>
      <c r="C12" s="374" t="s">
        <v>38</v>
      </c>
      <c r="D12" s="64">
        <f t="shared" si="0"/>
        <v>18.403</v>
      </c>
      <c r="E12" s="467">
        <f t="shared" si="1"/>
        <v>17.447</v>
      </c>
      <c r="F12" s="70">
        <f t="shared" si="2"/>
        <v>16.730999999999998</v>
      </c>
      <c r="G12" s="376">
        <v>14.232</v>
      </c>
      <c r="H12" s="377"/>
      <c r="I12" s="378">
        <v>2.499</v>
      </c>
      <c r="J12" s="379"/>
      <c r="K12" s="381"/>
      <c r="L12" s="70">
        <f t="shared" si="3"/>
        <v>0.716</v>
      </c>
      <c r="M12" s="380">
        <v>0.386</v>
      </c>
      <c r="N12" s="380">
        <v>0.33</v>
      </c>
      <c r="O12" s="380"/>
      <c r="P12" s="381"/>
      <c r="Q12" s="530">
        <f t="shared" si="4"/>
        <v>0.956</v>
      </c>
      <c r="R12" s="382">
        <f t="shared" si="5"/>
        <v>0.006</v>
      </c>
      <c r="S12" s="376"/>
      <c r="T12" s="377"/>
      <c r="U12" s="378">
        <v>0.006</v>
      </c>
      <c r="V12" s="379"/>
      <c r="W12" s="381"/>
      <c r="X12" s="70">
        <f t="shared" si="6"/>
        <v>0.95</v>
      </c>
      <c r="Y12" s="380">
        <v>0.06</v>
      </c>
      <c r="Z12" s="380">
        <v>0.89</v>
      </c>
      <c r="AA12" s="380"/>
      <c r="AB12" s="381"/>
      <c r="AC12" s="72">
        <f t="shared" si="7"/>
        <v>2.505</v>
      </c>
      <c r="AD12" s="73">
        <f t="shared" si="8"/>
        <v>0</v>
      </c>
      <c r="AE12" s="74">
        <f t="shared" si="9"/>
        <v>2.505</v>
      </c>
    </row>
    <row r="13" spans="1:31" s="2" customFormat="1" ht="12.75">
      <c r="A13" s="7" t="s">
        <v>236</v>
      </c>
      <c r="B13" s="373" t="s">
        <v>237</v>
      </c>
      <c r="C13" s="374" t="s">
        <v>38</v>
      </c>
      <c r="D13" s="64">
        <f t="shared" si="0"/>
        <v>52.806</v>
      </c>
      <c r="E13" s="467">
        <f t="shared" si="1"/>
        <v>52.024</v>
      </c>
      <c r="F13" s="70">
        <f t="shared" si="2"/>
        <v>51.338</v>
      </c>
      <c r="G13" s="376">
        <v>9.739</v>
      </c>
      <c r="H13" s="377"/>
      <c r="I13" s="378">
        <v>15.599</v>
      </c>
      <c r="J13" s="379">
        <v>26</v>
      </c>
      <c r="K13" s="381"/>
      <c r="L13" s="70">
        <f t="shared" si="3"/>
        <v>0.6859999999999999</v>
      </c>
      <c r="M13" s="380">
        <v>0.61</v>
      </c>
      <c r="N13" s="380">
        <v>0.076</v>
      </c>
      <c r="O13" s="380"/>
      <c r="P13" s="381"/>
      <c r="Q13" s="530">
        <f t="shared" si="4"/>
        <v>0.782</v>
      </c>
      <c r="R13" s="382">
        <f t="shared" si="5"/>
        <v>0.782</v>
      </c>
      <c r="S13" s="376"/>
      <c r="T13" s="377"/>
      <c r="U13" s="378">
        <v>0.782</v>
      </c>
      <c r="V13" s="379"/>
      <c r="W13" s="381"/>
      <c r="X13" s="70">
        <f t="shared" si="6"/>
        <v>0</v>
      </c>
      <c r="Y13" s="380"/>
      <c r="Z13" s="380"/>
      <c r="AA13" s="380"/>
      <c r="AB13" s="381"/>
      <c r="AC13" s="72">
        <f t="shared" si="7"/>
        <v>16.381</v>
      </c>
      <c r="AD13" s="73">
        <f t="shared" si="8"/>
        <v>0</v>
      </c>
      <c r="AE13" s="74">
        <f t="shared" si="9"/>
        <v>16.381</v>
      </c>
    </row>
    <row r="14" spans="1:31" s="2" customFormat="1" ht="12.75">
      <c r="A14" s="7" t="s">
        <v>238</v>
      </c>
      <c r="B14" s="373" t="s">
        <v>239</v>
      </c>
      <c r="C14" s="374" t="s">
        <v>38</v>
      </c>
      <c r="D14" s="64">
        <f t="shared" si="0"/>
        <v>9.789000000000001</v>
      </c>
      <c r="E14" s="467">
        <f t="shared" si="1"/>
        <v>9.752</v>
      </c>
      <c r="F14" s="70">
        <f t="shared" si="2"/>
        <v>9.464</v>
      </c>
      <c r="G14" s="376">
        <v>5.97</v>
      </c>
      <c r="H14" s="377">
        <v>1.03</v>
      </c>
      <c r="I14" s="378">
        <v>2.464</v>
      </c>
      <c r="J14" s="379"/>
      <c r="K14" s="381"/>
      <c r="L14" s="70">
        <f t="shared" si="3"/>
        <v>0.288</v>
      </c>
      <c r="M14" s="380">
        <v>0.25</v>
      </c>
      <c r="N14" s="380">
        <v>0.038</v>
      </c>
      <c r="O14" s="380"/>
      <c r="P14" s="381"/>
      <c r="Q14" s="530">
        <f t="shared" si="4"/>
        <v>0.037</v>
      </c>
      <c r="R14" s="382">
        <f t="shared" si="5"/>
        <v>0.037</v>
      </c>
      <c r="S14" s="376"/>
      <c r="T14" s="377"/>
      <c r="U14" s="378">
        <v>0.037</v>
      </c>
      <c r="V14" s="379"/>
      <c r="W14" s="381"/>
      <c r="X14" s="70">
        <f t="shared" si="6"/>
        <v>0</v>
      </c>
      <c r="Y14" s="380"/>
      <c r="Z14" s="380"/>
      <c r="AA14" s="380"/>
      <c r="AB14" s="381"/>
      <c r="AC14" s="72">
        <f t="shared" si="7"/>
        <v>2.501</v>
      </c>
      <c r="AD14" s="73">
        <f t="shared" si="8"/>
        <v>1.03</v>
      </c>
      <c r="AE14" s="74">
        <f t="shared" si="9"/>
        <v>3.5309999999999997</v>
      </c>
    </row>
    <row r="15" spans="1:31" s="2" customFormat="1" ht="12.75">
      <c r="A15" s="7"/>
      <c r="B15" s="373"/>
      <c r="C15" s="374"/>
      <c r="D15" s="64">
        <f t="shared" si="0"/>
        <v>0</v>
      </c>
      <c r="E15" s="467">
        <f t="shared" si="1"/>
        <v>0</v>
      </c>
      <c r="F15" s="70">
        <f t="shared" si="2"/>
        <v>0</v>
      </c>
      <c r="G15" s="376"/>
      <c r="H15" s="377"/>
      <c r="I15" s="378"/>
      <c r="J15" s="379"/>
      <c r="K15" s="381"/>
      <c r="L15" s="70">
        <f t="shared" si="3"/>
        <v>0</v>
      </c>
      <c r="M15" s="380"/>
      <c r="N15" s="380"/>
      <c r="O15" s="380"/>
      <c r="P15" s="381"/>
      <c r="Q15" s="530">
        <f t="shared" si="4"/>
        <v>0</v>
      </c>
      <c r="R15" s="382">
        <f t="shared" si="5"/>
        <v>0</v>
      </c>
      <c r="S15" s="376"/>
      <c r="T15" s="377"/>
      <c r="U15" s="378"/>
      <c r="V15" s="379"/>
      <c r="W15" s="381"/>
      <c r="X15" s="70">
        <f t="shared" si="6"/>
        <v>0</v>
      </c>
      <c r="Y15" s="380"/>
      <c r="Z15" s="380"/>
      <c r="AA15" s="380"/>
      <c r="AB15" s="381"/>
      <c r="AC15" s="72">
        <f t="shared" si="7"/>
        <v>0</v>
      </c>
      <c r="AD15" s="73">
        <f t="shared" si="8"/>
        <v>0</v>
      </c>
      <c r="AE15" s="74">
        <f t="shared" si="9"/>
        <v>0</v>
      </c>
    </row>
    <row r="16" spans="1:31" s="2" customFormat="1" ht="13.5" thickBot="1">
      <c r="A16" s="7"/>
      <c r="B16" s="373"/>
      <c r="C16" s="374"/>
      <c r="D16" s="64">
        <f t="shared" si="0"/>
        <v>0</v>
      </c>
      <c r="E16" s="467">
        <f t="shared" si="1"/>
        <v>0</v>
      </c>
      <c r="F16" s="387">
        <f t="shared" si="2"/>
        <v>0</v>
      </c>
      <c r="G16" s="531"/>
      <c r="H16" s="390"/>
      <c r="I16" s="391"/>
      <c r="J16" s="532"/>
      <c r="K16" s="533"/>
      <c r="L16" s="387">
        <f t="shared" si="3"/>
        <v>0</v>
      </c>
      <c r="M16" s="394"/>
      <c r="N16" s="394"/>
      <c r="O16" s="394"/>
      <c r="P16" s="533"/>
      <c r="Q16" s="530">
        <f t="shared" si="4"/>
        <v>0</v>
      </c>
      <c r="R16" s="393">
        <f t="shared" si="5"/>
        <v>0</v>
      </c>
      <c r="S16" s="531"/>
      <c r="T16" s="390"/>
      <c r="U16" s="391"/>
      <c r="V16" s="532"/>
      <c r="W16" s="533"/>
      <c r="X16" s="387">
        <f t="shared" si="6"/>
        <v>0</v>
      </c>
      <c r="Y16" s="394"/>
      <c r="Z16" s="394"/>
      <c r="AA16" s="394"/>
      <c r="AB16" s="533"/>
      <c r="AC16" s="72">
        <f t="shared" si="7"/>
        <v>0</v>
      </c>
      <c r="AD16" s="73">
        <f t="shared" si="8"/>
        <v>0</v>
      </c>
      <c r="AE16" s="74">
        <f t="shared" si="9"/>
        <v>0</v>
      </c>
    </row>
    <row r="17" spans="1:36" ht="15.75" thickBot="1">
      <c r="A17" s="90"/>
      <c r="B17" s="185" t="s">
        <v>1</v>
      </c>
      <c r="C17" s="92"/>
      <c r="D17" s="93">
        <f aca="true" t="shared" si="10" ref="D17:AE17">SUM(D9:D16)</f>
        <v>1332.531</v>
      </c>
      <c r="E17" s="103">
        <f t="shared" si="10"/>
        <v>1254.437</v>
      </c>
      <c r="F17" s="101">
        <f t="shared" si="10"/>
        <v>1098.86</v>
      </c>
      <c r="G17" s="156">
        <f t="shared" si="10"/>
        <v>46.087</v>
      </c>
      <c r="H17" s="383">
        <f t="shared" si="10"/>
        <v>1.673</v>
      </c>
      <c r="I17" s="534">
        <f t="shared" si="10"/>
        <v>210.1</v>
      </c>
      <c r="J17" s="102">
        <f t="shared" si="10"/>
        <v>210</v>
      </c>
      <c r="K17" s="100">
        <f t="shared" si="10"/>
        <v>631</v>
      </c>
      <c r="L17" s="101">
        <f t="shared" si="10"/>
        <v>155.57700000000003</v>
      </c>
      <c r="M17" s="102">
        <f t="shared" si="10"/>
        <v>31.75</v>
      </c>
      <c r="N17" s="102">
        <f t="shared" si="10"/>
        <v>28.505</v>
      </c>
      <c r="O17" s="102">
        <f t="shared" si="10"/>
        <v>28.904</v>
      </c>
      <c r="P17" s="100">
        <f t="shared" si="10"/>
        <v>66.418</v>
      </c>
      <c r="Q17" s="103">
        <f t="shared" si="10"/>
        <v>78.09400000000001</v>
      </c>
      <c r="R17" s="101">
        <f t="shared" si="10"/>
        <v>3.9999999999999996</v>
      </c>
      <c r="S17" s="156">
        <f t="shared" si="10"/>
        <v>0</v>
      </c>
      <c r="T17" s="383">
        <f t="shared" si="10"/>
        <v>0</v>
      </c>
      <c r="U17" s="384">
        <f t="shared" si="10"/>
        <v>3.9999999999999996</v>
      </c>
      <c r="V17" s="99">
        <f t="shared" si="10"/>
        <v>0</v>
      </c>
      <c r="W17" s="100">
        <f t="shared" si="10"/>
        <v>0</v>
      </c>
      <c r="X17" s="101">
        <f t="shared" si="10"/>
        <v>74.09400000000001</v>
      </c>
      <c r="Y17" s="102">
        <f t="shared" si="10"/>
        <v>5.4479999999999995</v>
      </c>
      <c r="Z17" s="102">
        <f t="shared" si="10"/>
        <v>3.646</v>
      </c>
      <c r="AA17" s="102">
        <f t="shared" si="10"/>
        <v>30</v>
      </c>
      <c r="AB17" s="100">
        <f t="shared" si="10"/>
        <v>35</v>
      </c>
      <c r="AC17" s="327">
        <f t="shared" si="10"/>
        <v>214.1</v>
      </c>
      <c r="AD17" s="328">
        <f t="shared" si="10"/>
        <v>1.673</v>
      </c>
      <c r="AE17" s="385">
        <f t="shared" si="10"/>
        <v>215.773</v>
      </c>
      <c r="AF17" s="333"/>
      <c r="AG17" s="333"/>
      <c r="AH17" s="333"/>
      <c r="AI17" s="333"/>
      <c r="AJ17" s="333"/>
    </row>
    <row r="18" spans="1:31" s="2" customFormat="1" ht="12.75">
      <c r="A18" s="360"/>
      <c r="B18" s="360"/>
      <c r="C18" s="360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</row>
    <row r="20" spans="1:15" ht="15">
      <c r="A20" s="158" t="s">
        <v>47</v>
      </c>
      <c r="I20" s="166"/>
      <c r="L20" s="333"/>
      <c r="M20" s="333"/>
      <c r="N20" s="333"/>
      <c r="O20" s="333"/>
    </row>
    <row r="21" spans="1:26" ht="15">
      <c r="A21" s="158" t="s">
        <v>168</v>
      </c>
      <c r="B21" s="521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</row>
    <row r="22" spans="1:26" ht="15">
      <c r="A22" s="158"/>
      <c r="B22" s="158" t="s">
        <v>169</v>
      </c>
      <c r="M22" s="166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</row>
    <row r="23" spans="1:26" ht="15">
      <c r="A23" s="158"/>
      <c r="B23" s="158"/>
      <c r="M23" s="166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</row>
    <row r="24" spans="1:26" ht="15">
      <c r="A24" s="158"/>
      <c r="B24" s="158"/>
      <c r="M24" s="166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</row>
    <row r="25" spans="1:26" ht="15">
      <c r="A25" s="158"/>
      <c r="B25" s="158"/>
      <c r="M25" s="166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</row>
    <row r="26" spans="4:12" ht="13.5" customHeight="1">
      <c r="D26" t="s">
        <v>49</v>
      </c>
      <c r="E26" s="157"/>
      <c r="F26" s="157"/>
      <c r="G26" s="120"/>
      <c r="H26" s="745">
        <f>I17+H17</f>
        <v>211.773</v>
      </c>
      <c r="I26" s="745"/>
      <c r="L26" s="166"/>
    </row>
    <row r="27" spans="4:30" ht="13.5" thickBot="1">
      <c r="D27" t="s">
        <v>50</v>
      </c>
      <c r="E27" s="157"/>
      <c r="F27" s="157"/>
      <c r="G27" s="120"/>
      <c r="H27" s="745">
        <f>T17+U17</f>
        <v>3.9999999999999996</v>
      </c>
      <c r="I27" s="745"/>
      <c r="AC27" s="166"/>
      <c r="AD27" s="166"/>
    </row>
    <row r="28" spans="2:12" ht="21" thickBot="1">
      <c r="B28" s="282"/>
      <c r="D28" s="161" t="s">
        <v>51</v>
      </c>
      <c r="E28" s="157"/>
      <c r="F28" s="157"/>
      <c r="G28" s="120"/>
      <c r="H28" s="713">
        <f>SUM(H26:I27)</f>
        <v>215.773</v>
      </c>
      <c r="I28" s="714"/>
      <c r="L28" s="166"/>
    </row>
    <row r="29" spans="4:9" ht="15.75">
      <c r="D29" s="161" t="s">
        <v>170</v>
      </c>
      <c r="E29" s="157"/>
      <c r="F29" s="157"/>
      <c r="G29" s="120"/>
      <c r="H29" s="746">
        <v>214.1</v>
      </c>
      <c r="I29" s="746"/>
    </row>
    <row r="30" spans="1:9" ht="13.5" thickBot="1">
      <c r="A30" s="286"/>
      <c r="D30" t="s">
        <v>52</v>
      </c>
      <c r="E30" s="157"/>
      <c r="F30" s="157"/>
      <c r="G30" s="120"/>
      <c r="H30" s="745">
        <v>1.673</v>
      </c>
      <c r="I30" s="745"/>
    </row>
    <row r="31" spans="4:11" ht="16.5" thickBot="1">
      <c r="D31" s="161" t="s">
        <v>53</v>
      </c>
      <c r="E31" s="157"/>
      <c r="F31" s="157"/>
      <c r="G31" s="120"/>
      <c r="H31" s="713">
        <f>SUM(H29:I30)</f>
        <v>215.773</v>
      </c>
      <c r="I31" s="714"/>
      <c r="K31" s="166"/>
    </row>
    <row r="32" spans="4:9" ht="16.5" thickBot="1">
      <c r="D32" s="161" t="s">
        <v>54</v>
      </c>
      <c r="E32" s="120"/>
      <c r="F32" s="120"/>
      <c r="G32" s="120"/>
      <c r="H32" s="720">
        <f>H31-H28</f>
        <v>0</v>
      </c>
      <c r="I32" s="721"/>
    </row>
    <row r="35" spans="1:32" s="161" customFormat="1" ht="22.5" customHeight="1">
      <c r="A35" s="161" t="s">
        <v>240</v>
      </c>
      <c r="D35" s="167"/>
      <c r="E35" s="167"/>
      <c r="F35" s="168"/>
      <c r="G35" s="168"/>
      <c r="H35" s="168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8"/>
    </row>
    <row r="36" spans="2:32" ht="15.75" thickBot="1">
      <c r="B36" s="158"/>
      <c r="D36" s="157"/>
      <c r="E36" s="157"/>
      <c r="F36" s="5"/>
      <c r="G36" s="5"/>
      <c r="H36" s="5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5"/>
    </row>
    <row r="37" spans="1:31" s="120" customFormat="1" ht="12.75">
      <c r="A37" s="362" t="s">
        <v>103</v>
      </c>
      <c r="B37" s="535" t="s">
        <v>104</v>
      </c>
      <c r="C37" s="536"/>
      <c r="D37" s="170"/>
      <c r="E37" s="170"/>
      <c r="F37" s="171"/>
      <c r="G37" s="112"/>
      <c r="H37" s="54"/>
      <c r="I37" s="537">
        <v>0.824</v>
      </c>
      <c r="J37" s="172"/>
      <c r="K37" s="112"/>
      <c r="L37" s="110"/>
      <c r="M37" s="111"/>
      <c r="N37" s="111"/>
      <c r="O37" s="115"/>
      <c r="P37" s="113"/>
      <c r="Q37" s="171"/>
      <c r="R37" s="112"/>
      <c r="S37" s="112"/>
      <c r="T37" s="54"/>
      <c r="U37" s="55"/>
      <c r="V37" s="116"/>
      <c r="W37" s="115"/>
      <c r="X37" s="110"/>
      <c r="Y37" s="111"/>
      <c r="Z37" s="111"/>
      <c r="AA37" s="111"/>
      <c r="AB37" s="111"/>
      <c r="AC37" s="173">
        <f>I37+U37</f>
        <v>0.824</v>
      </c>
      <c r="AD37" s="174">
        <f>H37+T37</f>
        <v>0</v>
      </c>
      <c r="AE37" s="175">
        <f>AC37+AD37</f>
        <v>0.824</v>
      </c>
    </row>
    <row r="38" spans="1:31" ht="12.75">
      <c r="A38" s="7" t="s">
        <v>236</v>
      </c>
      <c r="B38" s="538" t="s">
        <v>237</v>
      </c>
      <c r="C38" s="539"/>
      <c r="D38" s="64"/>
      <c r="E38" s="64"/>
      <c r="F38" s="70"/>
      <c r="G38" s="63"/>
      <c r="H38" s="67"/>
      <c r="I38" s="68">
        <v>1</v>
      </c>
      <c r="J38" s="75"/>
      <c r="K38" s="63"/>
      <c r="L38" s="61"/>
      <c r="M38" s="62"/>
      <c r="N38" s="62"/>
      <c r="O38" s="66"/>
      <c r="P38" s="176"/>
      <c r="Q38" s="70"/>
      <c r="R38" s="63"/>
      <c r="S38" s="63"/>
      <c r="T38" s="67"/>
      <c r="U38" s="68"/>
      <c r="V38" s="69"/>
      <c r="W38" s="66"/>
      <c r="X38" s="61"/>
      <c r="Y38" s="62"/>
      <c r="Z38" s="62"/>
      <c r="AA38" s="62"/>
      <c r="AB38" s="62"/>
      <c r="AC38" s="72">
        <f>I38+U38</f>
        <v>1</v>
      </c>
      <c r="AD38" s="73">
        <f>H38+T38</f>
        <v>0</v>
      </c>
      <c r="AE38" s="74">
        <f>AC38+AD38</f>
        <v>1</v>
      </c>
    </row>
    <row r="39" spans="1:31" ht="12.75">
      <c r="A39" s="61"/>
      <c r="B39" s="66"/>
      <c r="C39" s="539"/>
      <c r="D39" s="64"/>
      <c r="E39" s="64"/>
      <c r="F39" s="70"/>
      <c r="G39" s="63"/>
      <c r="H39" s="67"/>
      <c r="I39" s="68"/>
      <c r="J39" s="75"/>
      <c r="K39" s="63"/>
      <c r="L39" s="61"/>
      <c r="M39" s="62"/>
      <c r="N39" s="62"/>
      <c r="O39" s="66"/>
      <c r="P39" s="176"/>
      <c r="Q39" s="70"/>
      <c r="R39" s="63"/>
      <c r="S39" s="63"/>
      <c r="T39" s="67"/>
      <c r="U39" s="68"/>
      <c r="V39" s="69"/>
      <c r="W39" s="66"/>
      <c r="X39" s="61"/>
      <c r="Y39" s="62"/>
      <c r="Z39" s="62"/>
      <c r="AA39" s="62"/>
      <c r="AB39" s="62"/>
      <c r="AC39" s="72">
        <f>I39+U39</f>
        <v>0</v>
      </c>
      <c r="AD39" s="73">
        <f>H39+T39</f>
        <v>0</v>
      </c>
      <c r="AE39" s="74">
        <f>AC39+AD39</f>
        <v>0</v>
      </c>
    </row>
    <row r="40" spans="1:31" ht="13.5" thickBot="1">
      <c r="A40" s="79"/>
      <c r="B40" s="84"/>
      <c r="C40" s="540"/>
      <c r="D40" s="64"/>
      <c r="E40" s="64"/>
      <c r="F40" s="70"/>
      <c r="G40" s="179"/>
      <c r="H40" s="143"/>
      <c r="I40" s="144"/>
      <c r="J40" s="180"/>
      <c r="K40" s="179"/>
      <c r="L40" s="177"/>
      <c r="M40" s="178"/>
      <c r="N40" s="178"/>
      <c r="O40" s="181"/>
      <c r="P40" s="182"/>
      <c r="Q40" s="183"/>
      <c r="R40" s="179"/>
      <c r="S40" s="179"/>
      <c r="T40" s="85"/>
      <c r="U40" s="86"/>
      <c r="V40" s="184"/>
      <c r="W40" s="181"/>
      <c r="X40" s="177"/>
      <c r="Y40" s="178"/>
      <c r="Z40" s="178"/>
      <c r="AA40" s="178"/>
      <c r="AB40" s="178"/>
      <c r="AC40" s="72">
        <f>I40+U40</f>
        <v>0</v>
      </c>
      <c r="AD40" s="73">
        <f>H40+T40</f>
        <v>0</v>
      </c>
      <c r="AE40" s="74">
        <f>AC40+AD40</f>
        <v>0</v>
      </c>
    </row>
    <row r="41" spans="1:31" s="189" customFormat="1" ht="15.75" thickBot="1">
      <c r="A41" s="90"/>
      <c r="B41" s="185" t="s">
        <v>1</v>
      </c>
      <c r="C41" s="92"/>
      <c r="D41" s="93">
        <f aca="true" t="shared" si="11" ref="D41:I41">SUM(D37:D40)</f>
        <v>0</v>
      </c>
      <c r="E41" s="93">
        <f t="shared" si="11"/>
        <v>0</v>
      </c>
      <c r="F41" s="101">
        <f t="shared" si="11"/>
        <v>0</v>
      </c>
      <c r="G41" s="156">
        <f t="shared" si="11"/>
        <v>0</v>
      </c>
      <c r="H41" s="101">
        <f t="shared" si="11"/>
        <v>0</v>
      </c>
      <c r="I41" s="100">
        <f t="shared" si="11"/>
        <v>1.8239999999999998</v>
      </c>
      <c r="J41" s="99"/>
      <c r="K41" s="156"/>
      <c r="L41" s="101"/>
      <c r="M41" s="102"/>
      <c r="N41" s="102"/>
      <c r="O41" s="100"/>
      <c r="P41" s="93"/>
      <c r="Q41" s="101"/>
      <c r="R41" s="156"/>
      <c r="S41" s="156"/>
      <c r="T41" s="101">
        <f>SUM(T37:T40)</f>
        <v>0</v>
      </c>
      <c r="U41" s="100">
        <f>SUM(U37:U40)</f>
        <v>0</v>
      </c>
      <c r="V41" s="99"/>
      <c r="W41" s="100"/>
      <c r="X41" s="101"/>
      <c r="Y41" s="102"/>
      <c r="Z41" s="102"/>
      <c r="AA41" s="102"/>
      <c r="AB41" s="102"/>
      <c r="AC41" s="186">
        <f>SUM(AC37:AC40)</f>
        <v>1.8239999999999998</v>
      </c>
      <c r="AD41" s="105">
        <f>SUM(AD37:AD40)</f>
        <v>0</v>
      </c>
      <c r="AE41" s="106">
        <f>SUM(AE37:AE40)</f>
        <v>1.8239999999999998</v>
      </c>
    </row>
    <row r="42" spans="4:31" ht="12.75">
      <c r="D42" s="157"/>
      <c r="E42" s="157"/>
      <c r="F42" s="5"/>
      <c r="G42" s="5"/>
      <c r="H42" s="5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</row>
    <row r="43" spans="4:31" ht="13.5" thickBot="1">
      <c r="D43" s="157"/>
      <c r="E43" s="157"/>
      <c r="F43" s="5"/>
      <c r="G43" s="5"/>
      <c r="H43" s="5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</row>
    <row r="44" spans="1:36" ht="15.75" thickBot="1">
      <c r="A44" s="90"/>
      <c r="B44" s="185" t="s">
        <v>241</v>
      </c>
      <c r="C44" s="92"/>
      <c r="D44" s="93"/>
      <c r="E44" s="101"/>
      <c r="F44" s="102"/>
      <c r="G44" s="156"/>
      <c r="H44" s="383">
        <f>H17+H41</f>
        <v>1.673</v>
      </c>
      <c r="I44" s="534">
        <f aca="true" t="shared" si="12" ref="I44:AE44">I17+I41</f>
        <v>211.924</v>
      </c>
      <c r="J44" s="102">
        <f t="shared" si="12"/>
        <v>210</v>
      </c>
      <c r="K44" s="102">
        <f t="shared" si="12"/>
        <v>631</v>
      </c>
      <c r="L44" s="102">
        <f t="shared" si="12"/>
        <v>155.57700000000003</v>
      </c>
      <c r="M44" s="102">
        <f t="shared" si="12"/>
        <v>31.75</v>
      </c>
      <c r="N44" s="102">
        <f t="shared" si="12"/>
        <v>28.505</v>
      </c>
      <c r="O44" s="102">
        <f t="shared" si="12"/>
        <v>28.904</v>
      </c>
      <c r="P44" s="100">
        <f t="shared" si="12"/>
        <v>66.418</v>
      </c>
      <c r="Q44" s="101">
        <f t="shared" si="12"/>
        <v>78.09400000000001</v>
      </c>
      <c r="R44" s="102">
        <f t="shared" si="12"/>
        <v>3.9999999999999996</v>
      </c>
      <c r="S44" s="156">
        <f t="shared" si="12"/>
        <v>0</v>
      </c>
      <c r="T44" s="383">
        <f t="shared" si="12"/>
        <v>0</v>
      </c>
      <c r="U44" s="384">
        <f t="shared" si="12"/>
        <v>3.9999999999999996</v>
      </c>
      <c r="V44" s="99">
        <f t="shared" si="12"/>
        <v>0</v>
      </c>
      <c r="W44" s="102">
        <f t="shared" si="12"/>
        <v>0</v>
      </c>
      <c r="X44" s="102">
        <f t="shared" si="12"/>
        <v>74.09400000000001</v>
      </c>
      <c r="Y44" s="102">
        <f t="shared" si="12"/>
        <v>5.4479999999999995</v>
      </c>
      <c r="Z44" s="102">
        <f t="shared" si="12"/>
        <v>3.646</v>
      </c>
      <c r="AA44" s="102">
        <f t="shared" si="12"/>
        <v>30</v>
      </c>
      <c r="AB44" s="100">
        <f t="shared" si="12"/>
        <v>35</v>
      </c>
      <c r="AC44" s="104">
        <f t="shared" si="12"/>
        <v>215.924</v>
      </c>
      <c r="AD44" s="105">
        <f t="shared" si="12"/>
        <v>1.673</v>
      </c>
      <c r="AE44" s="106">
        <f t="shared" si="12"/>
        <v>217.597</v>
      </c>
      <c r="AF44" s="333"/>
      <c r="AG44" s="333"/>
      <c r="AH44" s="333"/>
      <c r="AI44" s="333"/>
      <c r="AJ44" s="333"/>
    </row>
  </sheetData>
  <sheetProtection/>
  <mergeCells count="19">
    <mergeCell ref="H32:I32"/>
    <mergeCell ref="A1:AE1"/>
    <mergeCell ref="A4:A6"/>
    <mergeCell ref="B4:B6"/>
    <mergeCell ref="C4:C6"/>
    <mergeCell ref="D4:D6"/>
    <mergeCell ref="E4:P4"/>
    <mergeCell ref="Q4:AB4"/>
    <mergeCell ref="F5:K5"/>
    <mergeCell ref="L5:P5"/>
    <mergeCell ref="R5:W5"/>
    <mergeCell ref="H31:I31"/>
    <mergeCell ref="AC4:AE5"/>
    <mergeCell ref="H26:I26"/>
    <mergeCell ref="H27:I27"/>
    <mergeCell ref="X5:AB5"/>
    <mergeCell ref="H28:I28"/>
    <mergeCell ref="H29:I29"/>
    <mergeCell ref="H30:I30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69" r:id="rId1"/>
  <headerFooter alignWithMargins="0">
    <oddHeader>&amp;R&amp;"Arial CE,Kurzíva"Kapitola D.&amp;"Arial CE,Obyčejné"
&amp;"Arial CE,Tučné"Tabulka č.5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75" zoomScaleNormal="75" zoomScalePageLayoutView="0" workbookViewId="0" topLeftCell="A1">
      <pane xSplit="3" ySplit="1" topLeftCell="Z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" sqref="A1:IV16384"/>
    </sheetView>
  </sheetViews>
  <sheetFormatPr defaultColWidth="9.00390625" defaultRowHeight="12.75"/>
  <cols>
    <col min="1" max="1" width="12.375" style="0" customWidth="1"/>
    <col min="2" max="2" width="32.625" style="0" customWidth="1"/>
    <col min="3" max="3" width="4.75390625" style="0" customWidth="1"/>
    <col min="4" max="4" width="10.00390625" style="0" customWidth="1"/>
    <col min="5" max="6" width="11.25390625" style="0" bestFit="1" customWidth="1"/>
    <col min="7" max="7" width="10.00390625" style="0" customWidth="1"/>
    <col min="8" max="8" width="7.25390625" style="0" customWidth="1"/>
    <col min="9" max="9" width="9.375" style="0" customWidth="1"/>
    <col min="10" max="10" width="9.875" style="0" customWidth="1"/>
    <col min="11" max="11" width="10.00390625" style="0" customWidth="1"/>
    <col min="12" max="12" width="10.625" style="0" customWidth="1"/>
    <col min="13" max="13" width="8.875" style="0" customWidth="1"/>
    <col min="14" max="14" width="7.625" style="0" customWidth="1"/>
    <col min="15" max="15" width="7.125" style="0" customWidth="1"/>
    <col min="16" max="16" width="8.25390625" style="0" customWidth="1"/>
    <col min="17" max="17" width="10.25390625" style="0" customWidth="1"/>
    <col min="18" max="18" width="9.625" style="0" customWidth="1"/>
    <col min="19" max="19" width="7.25390625" style="0" customWidth="1"/>
    <col min="20" max="20" width="6.25390625" style="0" customWidth="1"/>
    <col min="21" max="21" width="6.00390625" style="0" customWidth="1"/>
    <col min="22" max="22" width="6.625" style="0" customWidth="1"/>
    <col min="23" max="23" width="7.25390625" style="0" customWidth="1"/>
    <col min="24" max="24" width="8.75390625" style="0" customWidth="1"/>
    <col min="25" max="25" width="8.625" style="0" customWidth="1"/>
    <col min="26" max="26" width="7.625" style="0" customWidth="1"/>
    <col min="27" max="27" width="8.00390625" style="0" customWidth="1"/>
    <col min="28" max="28" width="8.875" style="0" customWidth="1"/>
    <col min="29" max="29" width="10.625" style="0" customWidth="1"/>
    <col min="30" max="30" width="10.125" style="0" customWidth="1"/>
  </cols>
  <sheetData>
    <row r="1" spans="1:33" s="204" customFormat="1" ht="23.25" customHeight="1">
      <c r="A1" s="680" t="s">
        <v>106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</row>
    <row r="2" spans="1:31" ht="23.25">
      <c r="A2" s="9"/>
      <c r="B2" s="9"/>
      <c r="C2" s="9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  <c r="AE2" s="285"/>
    </row>
    <row r="3" spans="1:30" ht="18.75" thickBot="1">
      <c r="A3" s="204"/>
      <c r="B3" s="204"/>
      <c r="C3" s="204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5" t="s">
        <v>56</v>
      </c>
    </row>
    <row r="4" spans="1:30" ht="15.75" thickBot="1">
      <c r="A4" s="699" t="s">
        <v>20</v>
      </c>
      <c r="B4" s="702" t="s">
        <v>21</v>
      </c>
      <c r="C4" s="705" t="s">
        <v>22</v>
      </c>
      <c r="D4" s="708" t="s">
        <v>23</v>
      </c>
      <c r="E4" s="754" t="s">
        <v>24</v>
      </c>
      <c r="F4" s="755"/>
      <c r="G4" s="755"/>
      <c r="H4" s="755"/>
      <c r="I4" s="755"/>
      <c r="J4" s="755"/>
      <c r="K4" s="755"/>
      <c r="L4" s="756"/>
      <c r="M4" s="756"/>
      <c r="N4" s="756"/>
      <c r="O4" s="756"/>
      <c r="P4" s="756"/>
      <c r="Q4" s="757"/>
      <c r="R4" s="726" t="s">
        <v>25</v>
      </c>
      <c r="S4" s="727"/>
      <c r="T4" s="727"/>
      <c r="U4" s="727"/>
      <c r="V4" s="727"/>
      <c r="W4" s="727"/>
      <c r="X4" s="727"/>
      <c r="Y4" s="727"/>
      <c r="Z4" s="727"/>
      <c r="AA4" s="727"/>
      <c r="AB4" s="758" t="s">
        <v>143</v>
      </c>
      <c r="AC4" s="759"/>
      <c r="AD4" s="760"/>
    </row>
    <row r="5" spans="1:30" ht="15.75" thickBot="1">
      <c r="A5" s="700"/>
      <c r="B5" s="703"/>
      <c r="C5" s="706"/>
      <c r="D5" s="709"/>
      <c r="E5" s="769" t="s">
        <v>26</v>
      </c>
      <c r="F5" s="764" t="s">
        <v>27</v>
      </c>
      <c r="G5" s="764"/>
      <c r="H5" s="764"/>
      <c r="I5" s="764"/>
      <c r="J5" s="764"/>
      <c r="K5" s="764"/>
      <c r="L5" s="741" t="s">
        <v>28</v>
      </c>
      <c r="M5" s="741"/>
      <c r="N5" s="741"/>
      <c r="O5" s="741"/>
      <c r="P5" s="741"/>
      <c r="Q5" s="742"/>
      <c r="R5" s="765" t="s">
        <v>29</v>
      </c>
      <c r="S5" s="767" t="s">
        <v>27</v>
      </c>
      <c r="T5" s="768"/>
      <c r="U5" s="768"/>
      <c r="V5" s="768"/>
      <c r="W5" s="768"/>
      <c r="X5" s="740" t="s">
        <v>28</v>
      </c>
      <c r="Y5" s="741"/>
      <c r="Z5" s="741"/>
      <c r="AA5" s="742"/>
      <c r="AB5" s="761"/>
      <c r="AC5" s="762"/>
      <c r="AD5" s="763"/>
    </row>
    <row r="6" spans="1:30" ht="51">
      <c r="A6" s="700"/>
      <c r="B6" s="703"/>
      <c r="C6" s="706"/>
      <c r="D6" s="709"/>
      <c r="E6" s="766"/>
      <c r="F6" s="541" t="s">
        <v>30</v>
      </c>
      <c r="G6" s="542" t="s">
        <v>140</v>
      </c>
      <c r="H6" s="543" t="s">
        <v>231</v>
      </c>
      <c r="I6" s="544">
        <v>2009</v>
      </c>
      <c r="J6" s="545" t="s">
        <v>242</v>
      </c>
      <c r="K6" s="546">
        <v>2010</v>
      </c>
      <c r="L6" s="334" t="s">
        <v>32</v>
      </c>
      <c r="M6" s="336" t="s">
        <v>140</v>
      </c>
      <c r="N6" s="340">
        <v>2009</v>
      </c>
      <c r="O6" s="339">
        <v>2010</v>
      </c>
      <c r="P6" s="547" t="s">
        <v>243</v>
      </c>
      <c r="Q6" s="341" t="s">
        <v>244</v>
      </c>
      <c r="R6" s="766"/>
      <c r="S6" s="334" t="s">
        <v>30</v>
      </c>
      <c r="T6" s="336" t="s">
        <v>140</v>
      </c>
      <c r="U6" s="337" t="s">
        <v>231</v>
      </c>
      <c r="V6" s="338">
        <v>2009</v>
      </c>
      <c r="W6" s="339">
        <v>2010</v>
      </c>
      <c r="X6" s="334" t="s">
        <v>32</v>
      </c>
      <c r="Y6" s="336" t="s">
        <v>140</v>
      </c>
      <c r="Z6" s="340">
        <v>2009</v>
      </c>
      <c r="AA6" s="341" t="s">
        <v>245</v>
      </c>
      <c r="AB6" s="342" t="s">
        <v>143</v>
      </c>
      <c r="AC6" s="342" t="s">
        <v>242</v>
      </c>
      <c r="AD6" s="343" t="s">
        <v>34</v>
      </c>
    </row>
    <row r="7" spans="1:30" ht="15.75" thickBot="1">
      <c r="A7" s="344">
        <v>1</v>
      </c>
      <c r="B7" s="345">
        <v>2</v>
      </c>
      <c r="C7" s="346"/>
      <c r="D7" s="347">
        <v>3</v>
      </c>
      <c r="E7" s="347">
        <v>4</v>
      </c>
      <c r="F7" s="348">
        <v>5</v>
      </c>
      <c r="G7" s="350">
        <v>6</v>
      </c>
      <c r="H7" s="351">
        <v>7</v>
      </c>
      <c r="I7" s="352">
        <v>8</v>
      </c>
      <c r="J7" s="548"/>
      <c r="K7" s="353">
        <v>9</v>
      </c>
      <c r="L7" s="348">
        <v>11</v>
      </c>
      <c r="M7" s="349">
        <v>12</v>
      </c>
      <c r="N7" s="349">
        <v>13</v>
      </c>
      <c r="O7" s="349">
        <v>14</v>
      </c>
      <c r="P7" s="350"/>
      <c r="Q7" s="354">
        <v>15</v>
      </c>
      <c r="R7" s="347">
        <v>17</v>
      </c>
      <c r="S7" s="348">
        <v>18</v>
      </c>
      <c r="T7" s="350">
        <v>19</v>
      </c>
      <c r="U7" s="351">
        <v>20</v>
      </c>
      <c r="V7" s="352">
        <v>21</v>
      </c>
      <c r="W7" s="353">
        <v>22</v>
      </c>
      <c r="X7" s="348">
        <v>24</v>
      </c>
      <c r="Y7" s="349">
        <v>25</v>
      </c>
      <c r="Z7" s="349">
        <v>26</v>
      </c>
      <c r="AA7" s="354">
        <v>28</v>
      </c>
      <c r="AB7" s="355">
        <v>29</v>
      </c>
      <c r="AC7" s="356">
        <v>30</v>
      </c>
      <c r="AD7" s="357">
        <v>31</v>
      </c>
    </row>
    <row r="8" spans="4:27" ht="13.5" thickBot="1">
      <c r="D8" s="358"/>
      <c r="E8" s="358"/>
      <c r="F8" s="359"/>
      <c r="G8" s="5"/>
      <c r="H8" s="359"/>
      <c r="I8" s="5"/>
      <c r="J8" s="361"/>
      <c r="K8" s="5"/>
      <c r="L8" s="359"/>
      <c r="M8" s="5"/>
      <c r="N8" s="5"/>
      <c r="O8" s="5"/>
      <c r="P8" s="5"/>
      <c r="Q8" s="361"/>
      <c r="R8" s="358"/>
      <c r="S8" s="359"/>
      <c r="T8" s="5"/>
      <c r="U8" s="5"/>
      <c r="V8" s="5"/>
      <c r="W8" s="5"/>
      <c r="X8" s="359"/>
      <c r="Y8" s="5"/>
      <c r="Z8" s="5"/>
      <c r="AA8" s="361"/>
    </row>
    <row r="9" spans="1:30" ht="12.75">
      <c r="A9" s="48"/>
      <c r="B9" s="49"/>
      <c r="C9" s="50"/>
      <c r="D9" s="51"/>
      <c r="E9" s="51"/>
      <c r="F9" s="56"/>
      <c r="G9" s="398"/>
      <c r="H9" s="399"/>
      <c r="I9" s="400"/>
      <c r="J9" s="400"/>
      <c r="K9" s="52"/>
      <c r="L9" s="56"/>
      <c r="M9" s="365"/>
      <c r="N9" s="365"/>
      <c r="O9" s="365"/>
      <c r="P9" s="398"/>
      <c r="Q9" s="401"/>
      <c r="R9" s="51"/>
      <c r="S9" s="56"/>
      <c r="T9" s="398"/>
      <c r="U9" s="367"/>
      <c r="V9" s="368"/>
      <c r="W9" s="52"/>
      <c r="X9" s="56"/>
      <c r="Y9" s="365"/>
      <c r="Z9" s="365"/>
      <c r="AA9" s="401"/>
      <c r="AB9" s="58"/>
      <c r="AC9" s="59"/>
      <c r="AD9" s="60"/>
    </row>
    <row r="10" spans="1:34" ht="12.75">
      <c r="A10" s="61" t="s">
        <v>107</v>
      </c>
      <c r="B10" s="62" t="s">
        <v>108</v>
      </c>
      <c r="C10" s="63" t="s">
        <v>38</v>
      </c>
      <c r="D10" s="64">
        <f>E10+R10</f>
        <v>6747.951000000001</v>
      </c>
      <c r="E10" s="64">
        <f>F10+L10</f>
        <v>6541.120000000001</v>
      </c>
      <c r="F10" s="70">
        <f>SUM(G10:K10)</f>
        <v>4299.0740000000005</v>
      </c>
      <c r="G10" s="549">
        <v>2631.327</v>
      </c>
      <c r="H10" s="403"/>
      <c r="I10" s="550">
        <v>797.621</v>
      </c>
      <c r="J10" s="550">
        <v>717.206</v>
      </c>
      <c r="K10" s="551">
        <v>152.92</v>
      </c>
      <c r="L10" s="552">
        <f>SUM(M10:Q10)</f>
        <v>2242.0460000000003</v>
      </c>
      <c r="M10" s="553">
        <v>153.097</v>
      </c>
      <c r="N10" s="553">
        <v>11.47</v>
      </c>
      <c r="O10" s="553">
        <v>5.479</v>
      </c>
      <c r="P10" s="549">
        <v>297</v>
      </c>
      <c r="Q10" s="554">
        <v>1775</v>
      </c>
      <c r="R10" s="64">
        <f>S10+X10</f>
        <v>206.831</v>
      </c>
      <c r="S10" s="70">
        <f>T10+U10+V10+W10</f>
        <v>0</v>
      </c>
      <c r="T10" s="402">
        <v>0</v>
      </c>
      <c r="U10" s="377">
        <v>0</v>
      </c>
      <c r="V10" s="378">
        <v>0</v>
      </c>
      <c r="W10" s="65">
        <v>0</v>
      </c>
      <c r="X10" s="552">
        <f>Y10+Z10+AA10</f>
        <v>206.831</v>
      </c>
      <c r="Y10" s="553">
        <v>106.166</v>
      </c>
      <c r="Z10" s="553">
        <v>21.13</v>
      </c>
      <c r="AA10" s="554">
        <v>79.535</v>
      </c>
      <c r="AB10" s="72">
        <f>I10+V10</f>
        <v>797.621</v>
      </c>
      <c r="AC10" s="73">
        <f>J10</f>
        <v>717.206</v>
      </c>
      <c r="AD10" s="74">
        <f>SUM(AB10:AC10)</f>
        <v>1514.827</v>
      </c>
      <c r="AG10" s="2"/>
      <c r="AH10" s="2"/>
    </row>
    <row r="11" spans="1:30" ht="12.75">
      <c r="A11" s="61"/>
      <c r="B11" s="62"/>
      <c r="C11" s="63"/>
      <c r="D11" s="64"/>
      <c r="E11" s="64"/>
      <c r="F11" s="70"/>
      <c r="G11" s="402"/>
      <c r="H11" s="403"/>
      <c r="I11" s="404"/>
      <c r="J11" s="404"/>
      <c r="K11" s="65"/>
      <c r="L11" s="70"/>
      <c r="M11" s="375"/>
      <c r="N11" s="375"/>
      <c r="O11" s="375"/>
      <c r="P11" s="402"/>
      <c r="Q11" s="405"/>
      <c r="R11" s="64"/>
      <c r="S11" s="70"/>
      <c r="T11" s="402"/>
      <c r="U11" s="377"/>
      <c r="V11" s="378"/>
      <c r="W11" s="65"/>
      <c r="X11" s="70"/>
      <c r="Y11" s="375"/>
      <c r="Z11" s="375"/>
      <c r="AA11" s="405"/>
      <c r="AB11" s="72"/>
      <c r="AC11" s="73"/>
      <c r="AD11" s="74"/>
    </row>
    <row r="12" spans="1:30" ht="13.5" thickBot="1">
      <c r="A12" s="177"/>
      <c r="B12" s="178"/>
      <c r="C12" s="179"/>
      <c r="D12" s="64"/>
      <c r="E12" s="64"/>
      <c r="F12" s="70"/>
      <c r="G12" s="406"/>
      <c r="H12" s="407"/>
      <c r="I12" s="408"/>
      <c r="J12" s="408"/>
      <c r="K12" s="409"/>
      <c r="L12" s="183"/>
      <c r="M12" s="410"/>
      <c r="N12" s="410"/>
      <c r="O12" s="410"/>
      <c r="P12" s="406"/>
      <c r="Q12" s="411"/>
      <c r="R12" s="412"/>
      <c r="S12" s="183"/>
      <c r="T12" s="406"/>
      <c r="U12" s="413"/>
      <c r="V12" s="414"/>
      <c r="W12" s="409"/>
      <c r="X12" s="183"/>
      <c r="Y12" s="410"/>
      <c r="Z12" s="410"/>
      <c r="AA12" s="411"/>
      <c r="AB12" s="72"/>
      <c r="AC12" s="73"/>
      <c r="AD12" s="74"/>
    </row>
    <row r="13" spans="1:34" ht="15.75" thickBot="1">
      <c r="A13" s="90"/>
      <c r="B13" s="185" t="s">
        <v>109</v>
      </c>
      <c r="C13" s="92"/>
      <c r="D13" s="93">
        <f aca="true" t="shared" si="0" ref="D13:AC13">SUM(D9:D12)</f>
        <v>6747.951000000001</v>
      </c>
      <c r="E13" s="93">
        <f t="shared" si="0"/>
        <v>6541.120000000001</v>
      </c>
      <c r="F13" s="101">
        <f t="shared" si="0"/>
        <v>4299.0740000000005</v>
      </c>
      <c r="G13" s="156">
        <f t="shared" si="0"/>
        <v>2631.327</v>
      </c>
      <c r="H13" s="383">
        <f t="shared" si="0"/>
        <v>0</v>
      </c>
      <c r="I13" s="415">
        <f t="shared" si="0"/>
        <v>797.621</v>
      </c>
      <c r="J13" s="415">
        <f>SUM(J9:J12)</f>
        <v>717.206</v>
      </c>
      <c r="K13" s="99">
        <f t="shared" si="0"/>
        <v>152.92</v>
      </c>
      <c r="L13" s="101">
        <f t="shared" si="0"/>
        <v>2242.0460000000003</v>
      </c>
      <c r="M13" s="102">
        <f t="shared" si="0"/>
        <v>153.097</v>
      </c>
      <c r="N13" s="102">
        <f t="shared" si="0"/>
        <v>11.47</v>
      </c>
      <c r="O13" s="102">
        <f t="shared" si="0"/>
        <v>5.479</v>
      </c>
      <c r="P13" s="102">
        <f t="shared" si="0"/>
        <v>297</v>
      </c>
      <c r="Q13" s="100">
        <f t="shared" si="0"/>
        <v>1775</v>
      </c>
      <c r="R13" s="93">
        <f t="shared" si="0"/>
        <v>206.831</v>
      </c>
      <c r="S13" s="101">
        <f t="shared" si="0"/>
        <v>0</v>
      </c>
      <c r="T13" s="156">
        <f t="shared" si="0"/>
        <v>0</v>
      </c>
      <c r="U13" s="383">
        <f t="shared" si="0"/>
        <v>0</v>
      </c>
      <c r="V13" s="416">
        <f t="shared" si="0"/>
        <v>0</v>
      </c>
      <c r="W13" s="99">
        <f t="shared" si="0"/>
        <v>0</v>
      </c>
      <c r="X13" s="101">
        <f t="shared" si="0"/>
        <v>206.831</v>
      </c>
      <c r="Y13" s="102">
        <f t="shared" si="0"/>
        <v>106.166</v>
      </c>
      <c r="Z13" s="102">
        <f t="shared" si="0"/>
        <v>21.13</v>
      </c>
      <c r="AA13" s="100">
        <f t="shared" si="0"/>
        <v>79.535</v>
      </c>
      <c r="AB13" s="104">
        <f t="shared" si="0"/>
        <v>797.621</v>
      </c>
      <c r="AC13" s="105">
        <f t="shared" si="0"/>
        <v>717.206</v>
      </c>
      <c r="AD13" s="106">
        <f>SUM(AD9:AD12)</f>
        <v>1514.827</v>
      </c>
      <c r="AE13" s="333"/>
      <c r="AF13" s="333"/>
      <c r="AG13" s="333"/>
      <c r="AH13" s="333"/>
    </row>
    <row r="14" spans="1:16" ht="12.7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</row>
    <row r="15" ht="15">
      <c r="A15" s="158" t="s">
        <v>246</v>
      </c>
    </row>
    <row r="16" ht="15">
      <c r="A16" s="158" t="s">
        <v>247</v>
      </c>
    </row>
    <row r="18" spans="4:10" ht="12.75">
      <c r="D18" t="s">
        <v>49</v>
      </c>
      <c r="E18" s="157"/>
      <c r="F18" s="157"/>
      <c r="G18" s="120"/>
      <c r="H18" s="745">
        <f>H13+I13+J13</f>
        <v>1514.827</v>
      </c>
      <c r="I18" s="745"/>
      <c r="J18" s="473"/>
    </row>
    <row r="19" spans="4:10" ht="13.5" thickBot="1">
      <c r="D19" t="s">
        <v>50</v>
      </c>
      <c r="E19" s="157"/>
      <c r="F19" s="157"/>
      <c r="G19" s="120"/>
      <c r="H19" s="745">
        <f>S4+T4</f>
        <v>0</v>
      </c>
      <c r="I19" s="745"/>
      <c r="J19" s="473"/>
    </row>
    <row r="20" spans="2:10" ht="21" thickBot="1">
      <c r="B20" s="282"/>
      <c r="D20" s="161" t="s">
        <v>51</v>
      </c>
      <c r="E20" s="157"/>
      <c r="F20" s="157"/>
      <c r="G20" s="120"/>
      <c r="H20" s="713">
        <f>SUM(H18:I19)</f>
        <v>1514.827</v>
      </c>
      <c r="I20" s="714"/>
      <c r="J20" s="417"/>
    </row>
    <row r="21" spans="4:10" ht="15.75">
      <c r="D21" s="161" t="s">
        <v>170</v>
      </c>
      <c r="E21" s="157"/>
      <c r="F21" s="157"/>
      <c r="G21" s="120"/>
      <c r="H21" s="746">
        <v>495</v>
      </c>
      <c r="I21" s="746"/>
      <c r="J21" s="473"/>
    </row>
    <row r="22" spans="4:10" ht="12.75">
      <c r="D22" t="s">
        <v>52</v>
      </c>
      <c r="E22" s="157"/>
      <c r="F22" s="157"/>
      <c r="G22" s="120"/>
      <c r="H22" s="746">
        <v>302.621</v>
      </c>
      <c r="I22" s="746"/>
      <c r="J22" s="473"/>
    </row>
    <row r="23" spans="4:10" ht="16.5" thickBot="1">
      <c r="D23" t="s">
        <v>248</v>
      </c>
      <c r="E23" s="157"/>
      <c r="F23" s="157"/>
      <c r="G23" s="120"/>
      <c r="H23" s="753">
        <v>717.206</v>
      </c>
      <c r="I23" s="753"/>
      <c r="J23" s="417"/>
    </row>
    <row r="24" spans="4:12" ht="16.5" thickBot="1">
      <c r="D24" s="161" t="s">
        <v>53</v>
      </c>
      <c r="E24" s="157"/>
      <c r="F24" s="157"/>
      <c r="G24" s="120"/>
      <c r="H24" s="713">
        <f>H21+H22+H23</f>
        <v>1514.827</v>
      </c>
      <c r="I24" s="714"/>
      <c r="J24" s="417"/>
      <c r="L24" s="496"/>
    </row>
    <row r="25" spans="4:10" ht="16.5" thickBot="1">
      <c r="D25" s="161" t="s">
        <v>54</v>
      </c>
      <c r="E25" s="120"/>
      <c r="F25" s="120"/>
      <c r="G25" s="120"/>
      <c r="H25" s="720">
        <f>H24-H20</f>
        <v>0</v>
      </c>
      <c r="I25" s="721"/>
      <c r="J25" s="2"/>
    </row>
    <row r="28" spans="1:2" ht="15.75">
      <c r="A28" s="161"/>
      <c r="B28" s="161"/>
    </row>
  </sheetData>
  <sheetProtection/>
  <mergeCells count="22">
    <mergeCell ref="A4:A6"/>
    <mergeCell ref="B4:B6"/>
    <mergeCell ref="C4:C6"/>
    <mergeCell ref="D4:D6"/>
    <mergeCell ref="X5:AA5"/>
    <mergeCell ref="E5:E6"/>
    <mergeCell ref="H24:I24"/>
    <mergeCell ref="H18:I18"/>
    <mergeCell ref="H19:I19"/>
    <mergeCell ref="H20:I20"/>
    <mergeCell ref="H21:I21"/>
    <mergeCell ref="H22:I22"/>
    <mergeCell ref="H25:I25"/>
    <mergeCell ref="H23:I23"/>
    <mergeCell ref="A1:AG1"/>
    <mergeCell ref="E4:Q4"/>
    <mergeCell ref="R4:AA4"/>
    <mergeCell ref="AB4:AD5"/>
    <mergeCell ref="F5:K5"/>
    <mergeCell ref="L5:Q5"/>
    <mergeCell ref="R5:R6"/>
    <mergeCell ref="S5:W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63" r:id="rId1"/>
  <headerFooter alignWithMargins="0">
    <oddHeader>&amp;R&amp;"Arial CE,Kurzíva"Kapitola D.&amp;"Arial CE,Obyčejné"
&amp;"Arial CE,Tučné"Tabulka č.6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="75" zoomScaleNormal="75" zoomScalePageLayoutView="0" workbookViewId="0" topLeftCell="A1">
      <pane xSplit="3" ySplit="1" topLeftCell="X2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X22" sqref="X22"/>
    </sheetView>
  </sheetViews>
  <sheetFormatPr defaultColWidth="9.00390625" defaultRowHeight="12.75"/>
  <cols>
    <col min="1" max="1" width="12.375" style="0" customWidth="1"/>
    <col min="2" max="2" width="55.125" style="0" customWidth="1"/>
    <col min="3" max="3" width="4.75390625" style="0" customWidth="1"/>
    <col min="4" max="4" width="10.25390625" style="0" customWidth="1"/>
    <col min="5" max="7" width="11.25390625" style="0" bestFit="1" customWidth="1"/>
    <col min="8" max="8" width="9.00390625" style="0" customWidth="1"/>
    <col min="9" max="9" width="11.875" style="0" bestFit="1" customWidth="1"/>
    <col min="10" max="10" width="11.25390625" style="0" bestFit="1" customWidth="1"/>
    <col min="11" max="11" width="10.25390625" style="0" customWidth="1"/>
    <col min="12" max="12" width="9.375" style="0" bestFit="1" customWidth="1"/>
    <col min="13" max="13" width="8.625" style="0" customWidth="1"/>
    <col min="14" max="14" width="9.375" style="0" bestFit="1" customWidth="1"/>
    <col min="15" max="15" width="7.75390625" style="0" bestFit="1" customWidth="1"/>
    <col min="16" max="16" width="7.625" style="0" bestFit="1" customWidth="1"/>
    <col min="17" max="17" width="11.375" style="0" bestFit="1" customWidth="1"/>
    <col min="18" max="18" width="8.625" style="0" customWidth="1"/>
    <col min="19" max="19" width="7.875" style="0" customWidth="1"/>
    <col min="20" max="20" width="6.875" style="0" customWidth="1"/>
    <col min="21" max="21" width="8.25390625" style="0" customWidth="1"/>
    <col min="22" max="23" width="7.25390625" style="0" customWidth="1"/>
    <col min="24" max="24" width="7.375" style="0" customWidth="1"/>
    <col min="25" max="26" width="7.625" style="0" customWidth="1"/>
    <col min="27" max="27" width="6.00390625" style="0" customWidth="1"/>
    <col min="28" max="28" width="10.25390625" style="0" customWidth="1"/>
    <col min="29" max="29" width="10.00390625" style="0" customWidth="1"/>
    <col min="30" max="30" width="10.625" style="0" customWidth="1"/>
  </cols>
  <sheetData>
    <row r="1" spans="1:31" s="204" customFormat="1" ht="23.25" customHeight="1">
      <c r="A1" s="680" t="s">
        <v>110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419"/>
    </row>
    <row r="2" ht="16.5" thickBot="1">
      <c r="AD2" s="205" t="s">
        <v>56</v>
      </c>
    </row>
    <row r="3" spans="1:30" ht="15.75" thickBot="1">
      <c r="A3" s="699" t="s">
        <v>20</v>
      </c>
      <c r="B3" s="702" t="s">
        <v>21</v>
      </c>
      <c r="C3" s="772" t="s">
        <v>22</v>
      </c>
      <c r="D3" s="773" t="s">
        <v>23</v>
      </c>
      <c r="E3" s="750" t="s">
        <v>24</v>
      </c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51"/>
      <c r="Q3" s="689" t="s">
        <v>25</v>
      </c>
      <c r="R3" s="749"/>
      <c r="S3" s="749"/>
      <c r="T3" s="749"/>
      <c r="U3" s="749"/>
      <c r="V3" s="749"/>
      <c r="W3" s="749"/>
      <c r="X3" s="749"/>
      <c r="Y3" s="749"/>
      <c r="Z3" s="749"/>
      <c r="AA3" s="752"/>
      <c r="AB3" s="728" t="s">
        <v>143</v>
      </c>
      <c r="AC3" s="729"/>
      <c r="AD3" s="730"/>
    </row>
    <row r="4" spans="1:30" ht="15.75" thickBot="1">
      <c r="A4" s="700"/>
      <c r="B4" s="703"/>
      <c r="C4" s="703"/>
      <c r="D4" s="774"/>
      <c r="E4" s="420"/>
      <c r="F4" s="689" t="s">
        <v>27</v>
      </c>
      <c r="G4" s="734"/>
      <c r="H4" s="749"/>
      <c r="I4" s="749"/>
      <c r="J4" s="734"/>
      <c r="K4" s="735"/>
      <c r="L4" s="689" t="s">
        <v>28</v>
      </c>
      <c r="M4" s="734"/>
      <c r="N4" s="734"/>
      <c r="O4" s="734"/>
      <c r="P4" s="735"/>
      <c r="Q4" s="421"/>
      <c r="R4" s="689" t="s">
        <v>27</v>
      </c>
      <c r="S4" s="690"/>
      <c r="T4" s="738"/>
      <c r="U4" s="738"/>
      <c r="V4" s="690"/>
      <c r="W4" s="691"/>
      <c r="X4" s="689" t="s">
        <v>28</v>
      </c>
      <c r="Y4" s="690"/>
      <c r="Z4" s="690"/>
      <c r="AA4" s="691"/>
      <c r="AB4" s="731"/>
      <c r="AC4" s="732"/>
      <c r="AD4" s="733"/>
    </row>
    <row r="5" spans="1:30" ht="54" customHeight="1" thickBot="1">
      <c r="A5" s="701"/>
      <c r="B5" s="704"/>
      <c r="C5" s="704"/>
      <c r="D5" s="775"/>
      <c r="E5" s="14" t="s">
        <v>26</v>
      </c>
      <c r="F5" s="15" t="s">
        <v>30</v>
      </c>
      <c r="G5" s="16" t="s">
        <v>140</v>
      </c>
      <c r="H5" s="422" t="s">
        <v>231</v>
      </c>
      <c r="I5" s="423">
        <v>2009</v>
      </c>
      <c r="J5" s="19">
        <v>2010</v>
      </c>
      <c r="K5" s="20" t="s">
        <v>142</v>
      </c>
      <c r="L5" s="15" t="s">
        <v>32</v>
      </c>
      <c r="M5" s="16" t="s">
        <v>140</v>
      </c>
      <c r="N5" s="22">
        <v>2009</v>
      </c>
      <c r="O5" s="19">
        <v>2010</v>
      </c>
      <c r="P5" s="20" t="s">
        <v>142</v>
      </c>
      <c r="Q5" s="14" t="s">
        <v>29</v>
      </c>
      <c r="R5" s="15" t="s">
        <v>30</v>
      </c>
      <c r="S5" s="16" t="s">
        <v>140</v>
      </c>
      <c r="T5" s="422" t="s">
        <v>231</v>
      </c>
      <c r="U5" s="423">
        <v>2009</v>
      </c>
      <c r="V5" s="19">
        <v>2010</v>
      </c>
      <c r="W5" s="20" t="s">
        <v>142</v>
      </c>
      <c r="X5" s="15" t="s">
        <v>32</v>
      </c>
      <c r="Y5" s="16" t="s">
        <v>140</v>
      </c>
      <c r="Z5" s="22">
        <v>2009</v>
      </c>
      <c r="AA5" s="424">
        <v>2010</v>
      </c>
      <c r="AB5" s="206" t="s">
        <v>143</v>
      </c>
      <c r="AC5" s="24" t="s">
        <v>271</v>
      </c>
      <c r="AD5" s="25" t="s">
        <v>34</v>
      </c>
    </row>
    <row r="6" spans="1:30" ht="15.75" thickBot="1">
      <c r="A6" s="26">
        <v>1</v>
      </c>
      <c r="B6" s="27">
        <v>2</v>
      </c>
      <c r="C6" s="425"/>
      <c r="D6" s="32">
        <v>3</v>
      </c>
      <c r="E6" s="30">
        <v>4</v>
      </c>
      <c r="F6" s="31">
        <v>5</v>
      </c>
      <c r="G6" s="32">
        <v>6</v>
      </c>
      <c r="H6" s="426">
        <v>7</v>
      </c>
      <c r="I6" s="427">
        <v>8</v>
      </c>
      <c r="J6" s="35">
        <v>9</v>
      </c>
      <c r="K6" s="36">
        <v>10</v>
      </c>
      <c r="L6" s="31">
        <v>11</v>
      </c>
      <c r="M6" s="37">
        <v>12</v>
      </c>
      <c r="N6" s="37">
        <v>13</v>
      </c>
      <c r="O6" s="37">
        <v>14</v>
      </c>
      <c r="P6" s="36">
        <v>15</v>
      </c>
      <c r="Q6" s="30">
        <v>16</v>
      </c>
      <c r="R6" s="31">
        <v>17</v>
      </c>
      <c r="S6" s="37">
        <v>18</v>
      </c>
      <c r="T6" s="37">
        <v>19</v>
      </c>
      <c r="U6" s="37">
        <v>20</v>
      </c>
      <c r="V6" s="37">
        <v>21</v>
      </c>
      <c r="W6" s="36">
        <v>22</v>
      </c>
      <c r="X6" s="31">
        <v>23</v>
      </c>
      <c r="Y6" s="37">
        <v>24</v>
      </c>
      <c r="Z6" s="37">
        <v>25</v>
      </c>
      <c r="AA6" s="36">
        <v>26</v>
      </c>
      <c r="AB6" s="208">
        <v>27</v>
      </c>
      <c r="AC6" s="209">
        <v>28</v>
      </c>
      <c r="AD6" s="210">
        <v>29</v>
      </c>
    </row>
    <row r="7" ht="13.5" thickBot="1"/>
    <row r="8" spans="1:30" s="120" customFormat="1" ht="12.75">
      <c r="A8" s="110" t="s">
        <v>111</v>
      </c>
      <c r="B8" s="169" t="s">
        <v>112</v>
      </c>
      <c r="C8" s="111" t="s">
        <v>38</v>
      </c>
      <c r="D8" s="428">
        <f aca="true" t="shared" si="0" ref="D8:D43">E8+Q8</f>
        <v>124.909</v>
      </c>
      <c r="E8" s="429">
        <f aca="true" t="shared" si="1" ref="E8:E43">F8+L8</f>
        <v>105.4</v>
      </c>
      <c r="F8" s="430">
        <f aca="true" t="shared" si="2" ref="F8:F43">G8+H8+I8+J8+K8</f>
        <v>105.4</v>
      </c>
      <c r="G8" s="431">
        <v>6.979</v>
      </c>
      <c r="H8" s="432"/>
      <c r="I8" s="433">
        <v>55</v>
      </c>
      <c r="J8" s="431">
        <v>43.421</v>
      </c>
      <c r="K8" s="434"/>
      <c r="L8" s="171">
        <f aca="true" t="shared" si="3" ref="L8:L44">M8+N8+O8+P8</f>
        <v>0</v>
      </c>
      <c r="M8" s="435"/>
      <c r="N8" s="435"/>
      <c r="O8" s="435"/>
      <c r="P8" s="245"/>
      <c r="Q8" s="429">
        <f aca="true" t="shared" si="4" ref="Q8:Q43">R8+X8</f>
        <v>19.509</v>
      </c>
      <c r="R8" s="430">
        <f aca="true" t="shared" si="5" ref="R8:R43">S8+T8+U8+V8+W8</f>
        <v>19.509</v>
      </c>
      <c r="S8" s="431"/>
      <c r="T8" s="432"/>
      <c r="U8" s="433"/>
      <c r="V8" s="431">
        <v>19.509</v>
      </c>
      <c r="W8" s="434"/>
      <c r="X8" s="171">
        <f aca="true" t="shared" si="6" ref="X8:X37">Y8+Z8+AA8</f>
        <v>0</v>
      </c>
      <c r="Y8" s="435"/>
      <c r="Z8" s="435"/>
      <c r="AA8" s="245"/>
      <c r="AB8" s="436">
        <f aca="true" t="shared" si="7" ref="AB8:AB43">I8+U8</f>
        <v>55</v>
      </c>
      <c r="AC8" s="437">
        <f aca="true" t="shared" si="8" ref="AC8:AC43">H8+T8</f>
        <v>0</v>
      </c>
      <c r="AD8" s="438">
        <f aca="true" t="shared" si="9" ref="AD8:AD40">AB8+AC8</f>
        <v>55</v>
      </c>
    </row>
    <row r="9" spans="1:30" s="120" customFormat="1" ht="12.75">
      <c r="A9" s="131" t="s">
        <v>113</v>
      </c>
      <c r="B9" s="135" t="s">
        <v>114</v>
      </c>
      <c r="C9" s="122" t="s">
        <v>38</v>
      </c>
      <c r="D9" s="439">
        <f t="shared" si="0"/>
        <v>50.916</v>
      </c>
      <c r="E9" s="440">
        <f t="shared" si="1"/>
        <v>50.916</v>
      </c>
      <c r="F9" s="128">
        <f t="shared" si="2"/>
        <v>28.1</v>
      </c>
      <c r="G9" s="441">
        <v>9.19</v>
      </c>
      <c r="H9" s="442"/>
      <c r="I9" s="443">
        <v>18.91</v>
      </c>
      <c r="J9" s="441"/>
      <c r="K9" s="444"/>
      <c r="L9" s="126">
        <f t="shared" si="3"/>
        <v>22.816</v>
      </c>
      <c r="M9" s="254">
        <v>21.566</v>
      </c>
      <c r="N9" s="254">
        <v>1.25</v>
      </c>
      <c r="O9" s="254"/>
      <c r="P9" s="252"/>
      <c r="Q9" s="440">
        <f t="shared" si="4"/>
        <v>0</v>
      </c>
      <c r="R9" s="128">
        <f t="shared" si="5"/>
        <v>0</v>
      </c>
      <c r="S9" s="441"/>
      <c r="T9" s="442"/>
      <c r="U9" s="443"/>
      <c r="V9" s="441"/>
      <c r="W9" s="444"/>
      <c r="X9" s="126">
        <f t="shared" si="6"/>
        <v>0</v>
      </c>
      <c r="Y9" s="254"/>
      <c r="Z9" s="254"/>
      <c r="AA9" s="252"/>
      <c r="AB9" s="445">
        <f t="shared" si="7"/>
        <v>18.91</v>
      </c>
      <c r="AC9" s="313">
        <f t="shared" si="8"/>
        <v>0</v>
      </c>
      <c r="AD9" s="314">
        <f t="shared" si="9"/>
        <v>18.91</v>
      </c>
    </row>
    <row r="10" spans="1:30" s="120" customFormat="1" ht="12.75">
      <c r="A10" s="131" t="s">
        <v>115</v>
      </c>
      <c r="B10" s="135" t="s">
        <v>116</v>
      </c>
      <c r="C10" s="122" t="s">
        <v>38</v>
      </c>
      <c r="D10" s="439">
        <f t="shared" si="0"/>
        <v>374.29600000000005</v>
      </c>
      <c r="E10" s="440">
        <f t="shared" si="1"/>
        <v>364.869</v>
      </c>
      <c r="F10" s="128">
        <f t="shared" si="2"/>
        <v>364.612</v>
      </c>
      <c r="G10" s="441">
        <v>23.838</v>
      </c>
      <c r="H10" s="442"/>
      <c r="I10" s="443">
        <v>48.498</v>
      </c>
      <c r="J10" s="441">
        <v>292.276</v>
      </c>
      <c r="K10" s="444"/>
      <c r="L10" s="126">
        <f t="shared" si="3"/>
        <v>0.257</v>
      </c>
      <c r="M10" s="254">
        <v>0.257</v>
      </c>
      <c r="N10" s="254"/>
      <c r="O10" s="254"/>
      <c r="P10" s="252"/>
      <c r="Q10" s="440">
        <f t="shared" si="4"/>
        <v>9.427</v>
      </c>
      <c r="R10" s="128">
        <f t="shared" si="5"/>
        <v>9.427</v>
      </c>
      <c r="S10" s="441"/>
      <c r="T10" s="442"/>
      <c r="U10" s="443"/>
      <c r="V10" s="441">
        <v>9.427</v>
      </c>
      <c r="W10" s="444"/>
      <c r="X10" s="126">
        <f t="shared" si="6"/>
        <v>0</v>
      </c>
      <c r="Y10" s="254"/>
      <c r="Z10" s="254"/>
      <c r="AA10" s="252"/>
      <c r="AB10" s="445">
        <f t="shared" si="7"/>
        <v>48.498</v>
      </c>
      <c r="AC10" s="313">
        <f t="shared" si="8"/>
        <v>0</v>
      </c>
      <c r="AD10" s="314">
        <f t="shared" si="9"/>
        <v>48.498</v>
      </c>
    </row>
    <row r="11" spans="1:30" s="120" customFormat="1" ht="12.75">
      <c r="A11" s="131" t="s">
        <v>117</v>
      </c>
      <c r="B11" s="135" t="s">
        <v>118</v>
      </c>
      <c r="C11" s="122" t="s">
        <v>38</v>
      </c>
      <c r="D11" s="439">
        <f t="shared" si="0"/>
        <v>414.968</v>
      </c>
      <c r="E11" s="440">
        <f t="shared" si="1"/>
        <v>396.168</v>
      </c>
      <c r="F11" s="128">
        <f t="shared" si="2"/>
        <v>375.474</v>
      </c>
      <c r="G11" s="441">
        <v>93.07</v>
      </c>
      <c r="H11" s="442">
        <v>2.058</v>
      </c>
      <c r="I11" s="443">
        <v>280.346</v>
      </c>
      <c r="J11" s="441"/>
      <c r="K11" s="444"/>
      <c r="L11" s="555">
        <f t="shared" si="3"/>
        <v>20.694000000000003</v>
      </c>
      <c r="M11" s="556">
        <v>12.112</v>
      </c>
      <c r="N11" s="556">
        <v>8.582</v>
      </c>
      <c r="O11" s="254"/>
      <c r="P11" s="252"/>
      <c r="Q11" s="311">
        <f t="shared" si="4"/>
        <v>18.8</v>
      </c>
      <c r="R11" s="308">
        <f t="shared" si="5"/>
        <v>18.324</v>
      </c>
      <c r="S11" s="304"/>
      <c r="T11" s="442"/>
      <c r="U11" s="443">
        <v>18.324</v>
      </c>
      <c r="V11" s="304"/>
      <c r="W11" s="310"/>
      <c r="X11" s="555">
        <f t="shared" si="6"/>
        <v>0.47600000000000003</v>
      </c>
      <c r="Y11" s="556">
        <v>0.336</v>
      </c>
      <c r="Z11" s="556">
        <v>0.14</v>
      </c>
      <c r="AA11" s="252"/>
      <c r="AB11" s="445">
        <f t="shared" si="7"/>
        <v>298.67</v>
      </c>
      <c r="AC11" s="313">
        <f t="shared" si="8"/>
        <v>2.058</v>
      </c>
      <c r="AD11" s="314">
        <f t="shared" si="9"/>
        <v>300.728</v>
      </c>
    </row>
    <row r="12" spans="1:30" s="120" customFormat="1" ht="12.75">
      <c r="A12" s="131"/>
      <c r="B12" s="135" t="s">
        <v>249</v>
      </c>
      <c r="C12" s="122"/>
      <c r="D12" s="439">
        <f>E12+Q12</f>
        <v>19.798000000000002</v>
      </c>
      <c r="E12" s="440">
        <f t="shared" si="1"/>
        <v>5.796</v>
      </c>
      <c r="F12" s="128">
        <f t="shared" si="2"/>
        <v>5.796</v>
      </c>
      <c r="G12" s="441"/>
      <c r="H12" s="442"/>
      <c r="I12" s="443">
        <v>5.796</v>
      </c>
      <c r="J12" s="441"/>
      <c r="K12" s="444"/>
      <c r="L12" s="555">
        <f t="shared" si="3"/>
        <v>0</v>
      </c>
      <c r="M12" s="254"/>
      <c r="N12" s="254"/>
      <c r="O12" s="254"/>
      <c r="P12" s="252"/>
      <c r="Q12" s="311">
        <f t="shared" si="4"/>
        <v>14.002</v>
      </c>
      <c r="R12" s="308">
        <f t="shared" si="5"/>
        <v>0</v>
      </c>
      <c r="S12" s="304"/>
      <c r="T12" s="442"/>
      <c r="U12" s="443"/>
      <c r="V12" s="304"/>
      <c r="W12" s="310"/>
      <c r="X12" s="555">
        <f t="shared" si="6"/>
        <v>14.002</v>
      </c>
      <c r="Y12" s="556"/>
      <c r="Z12" s="556">
        <v>14.002</v>
      </c>
      <c r="AA12" s="252"/>
      <c r="AB12" s="445">
        <f t="shared" si="7"/>
        <v>5.796</v>
      </c>
      <c r="AC12" s="313">
        <f t="shared" si="8"/>
        <v>0</v>
      </c>
      <c r="AD12" s="314">
        <f>AB12+AC12</f>
        <v>5.796</v>
      </c>
    </row>
    <row r="13" spans="1:30" s="120" customFormat="1" ht="12.75">
      <c r="A13" s="131" t="s">
        <v>135</v>
      </c>
      <c r="B13" s="135" t="s">
        <v>250</v>
      </c>
      <c r="C13" s="122" t="s">
        <v>38</v>
      </c>
      <c r="D13" s="439">
        <f>E13+Q13</f>
        <v>220.004</v>
      </c>
      <c r="E13" s="440">
        <f t="shared" si="1"/>
        <v>200.004</v>
      </c>
      <c r="F13" s="128">
        <f t="shared" si="2"/>
        <v>195.004</v>
      </c>
      <c r="G13" s="441"/>
      <c r="H13" s="442"/>
      <c r="I13" s="443">
        <v>59.693</v>
      </c>
      <c r="J13" s="441">
        <v>88.437</v>
      </c>
      <c r="K13" s="444">
        <v>46.874</v>
      </c>
      <c r="L13" s="555">
        <f t="shared" si="3"/>
        <v>5</v>
      </c>
      <c r="M13" s="254">
        <v>3.606</v>
      </c>
      <c r="N13" s="254">
        <v>0.476</v>
      </c>
      <c r="O13" s="254">
        <v>0.612</v>
      </c>
      <c r="P13" s="252">
        <v>0.306</v>
      </c>
      <c r="Q13" s="311">
        <f t="shared" si="4"/>
        <v>20</v>
      </c>
      <c r="R13" s="308">
        <f t="shared" si="5"/>
        <v>20</v>
      </c>
      <c r="S13" s="304"/>
      <c r="T13" s="442"/>
      <c r="U13" s="443"/>
      <c r="V13" s="304"/>
      <c r="W13" s="310">
        <v>20</v>
      </c>
      <c r="X13" s="555">
        <f t="shared" si="6"/>
        <v>0</v>
      </c>
      <c r="Y13" s="556"/>
      <c r="Z13" s="556"/>
      <c r="AA13" s="252"/>
      <c r="AB13" s="445">
        <f t="shared" si="7"/>
        <v>59.693</v>
      </c>
      <c r="AC13" s="313">
        <f t="shared" si="8"/>
        <v>0</v>
      </c>
      <c r="AD13" s="314">
        <f>AB13+AC13</f>
        <v>59.693</v>
      </c>
    </row>
    <row r="14" spans="1:30" s="120" customFormat="1" ht="12.75">
      <c r="A14" s="131"/>
      <c r="B14" s="135" t="s">
        <v>251</v>
      </c>
      <c r="C14" s="122"/>
      <c r="D14" s="439">
        <f>E14+Q14</f>
        <v>14.649</v>
      </c>
      <c r="E14" s="440">
        <f>F14+L14</f>
        <v>14.649</v>
      </c>
      <c r="F14" s="128">
        <f>G14+H14+I14+J14+K14</f>
        <v>14.649</v>
      </c>
      <c r="G14" s="441"/>
      <c r="H14" s="442"/>
      <c r="I14" s="443">
        <v>14.649</v>
      </c>
      <c r="J14" s="441"/>
      <c r="K14" s="444"/>
      <c r="L14" s="555">
        <f t="shared" si="3"/>
        <v>0</v>
      </c>
      <c r="M14" s="254"/>
      <c r="N14" s="254"/>
      <c r="O14" s="254"/>
      <c r="P14" s="252"/>
      <c r="Q14" s="311">
        <f t="shared" si="4"/>
        <v>0</v>
      </c>
      <c r="R14" s="308">
        <f t="shared" si="5"/>
        <v>0</v>
      </c>
      <c r="S14" s="441"/>
      <c r="T14" s="442"/>
      <c r="U14" s="443"/>
      <c r="V14" s="441"/>
      <c r="W14" s="444"/>
      <c r="X14" s="555">
        <f t="shared" si="6"/>
        <v>0</v>
      </c>
      <c r="Y14" s="254"/>
      <c r="Z14" s="254"/>
      <c r="AA14" s="252"/>
      <c r="AB14" s="445">
        <f t="shared" si="7"/>
        <v>14.649</v>
      </c>
      <c r="AC14" s="313">
        <f t="shared" si="8"/>
        <v>0</v>
      </c>
      <c r="AD14" s="314">
        <f>AB14+AC14</f>
        <v>14.649</v>
      </c>
    </row>
    <row r="15" spans="1:30" s="120" customFormat="1" ht="12.75">
      <c r="A15" s="131"/>
      <c r="B15" s="135" t="s">
        <v>252</v>
      </c>
      <c r="C15" s="122"/>
      <c r="D15" s="439">
        <f>E15+Q15</f>
        <v>391.18100000000004</v>
      </c>
      <c r="E15" s="440">
        <f>F15+L15</f>
        <v>391.18100000000004</v>
      </c>
      <c r="F15" s="128">
        <f>G15+H15+I15+J15+K15</f>
        <v>391.18100000000004</v>
      </c>
      <c r="G15" s="441"/>
      <c r="H15" s="442"/>
      <c r="I15" s="443">
        <v>35.351</v>
      </c>
      <c r="J15" s="441">
        <v>255.83</v>
      </c>
      <c r="K15" s="444">
        <v>100</v>
      </c>
      <c r="L15" s="555">
        <f t="shared" si="3"/>
        <v>0</v>
      </c>
      <c r="M15" s="254"/>
      <c r="N15" s="254"/>
      <c r="O15" s="254"/>
      <c r="P15" s="252"/>
      <c r="Q15" s="311">
        <f t="shared" si="4"/>
        <v>0</v>
      </c>
      <c r="R15" s="308">
        <f t="shared" si="5"/>
        <v>0</v>
      </c>
      <c r="S15" s="441"/>
      <c r="T15" s="442"/>
      <c r="U15" s="443"/>
      <c r="V15" s="441"/>
      <c r="W15" s="444"/>
      <c r="X15" s="555">
        <f t="shared" si="6"/>
        <v>0</v>
      </c>
      <c r="Y15" s="254"/>
      <c r="Z15" s="254"/>
      <c r="AA15" s="252"/>
      <c r="AB15" s="445">
        <f t="shared" si="7"/>
        <v>35.351</v>
      </c>
      <c r="AC15" s="313">
        <f t="shared" si="8"/>
        <v>0</v>
      </c>
      <c r="AD15" s="314">
        <f>AB15+AC15</f>
        <v>35.351</v>
      </c>
    </row>
    <row r="16" spans="1:30" s="120" customFormat="1" ht="12.75">
      <c r="A16" s="131" t="s">
        <v>119</v>
      </c>
      <c r="B16" s="135" t="s">
        <v>120</v>
      </c>
      <c r="C16" s="122" t="s">
        <v>38</v>
      </c>
      <c r="D16" s="439">
        <f t="shared" si="0"/>
        <v>1323.3690000000001</v>
      </c>
      <c r="E16" s="440">
        <f t="shared" si="1"/>
        <v>1306.8680000000002</v>
      </c>
      <c r="F16" s="128">
        <f t="shared" si="2"/>
        <v>1306.8680000000002</v>
      </c>
      <c r="G16" s="441">
        <v>1207.766</v>
      </c>
      <c r="H16" s="442"/>
      <c r="I16" s="443">
        <v>99.102</v>
      </c>
      <c r="J16" s="441"/>
      <c r="K16" s="444"/>
      <c r="L16" s="126">
        <f t="shared" si="3"/>
        <v>0</v>
      </c>
      <c r="M16" s="254"/>
      <c r="N16" s="254"/>
      <c r="O16" s="254"/>
      <c r="P16" s="252"/>
      <c r="Q16" s="440">
        <f t="shared" si="4"/>
        <v>16.501</v>
      </c>
      <c r="R16" s="128">
        <f t="shared" si="5"/>
        <v>16.501</v>
      </c>
      <c r="S16" s="441"/>
      <c r="T16" s="442"/>
      <c r="U16" s="443">
        <v>16.501</v>
      </c>
      <c r="V16" s="441"/>
      <c r="W16" s="444"/>
      <c r="X16" s="126">
        <f t="shared" si="6"/>
        <v>0</v>
      </c>
      <c r="Y16" s="254"/>
      <c r="Z16" s="254"/>
      <c r="AA16" s="252"/>
      <c r="AB16" s="445">
        <f t="shared" si="7"/>
        <v>115.60300000000001</v>
      </c>
      <c r="AC16" s="313">
        <f t="shared" si="8"/>
        <v>0</v>
      </c>
      <c r="AD16" s="314">
        <f t="shared" si="9"/>
        <v>115.60300000000001</v>
      </c>
    </row>
    <row r="17" spans="1:30" s="120" customFormat="1" ht="12.75">
      <c r="A17" s="131" t="s">
        <v>121</v>
      </c>
      <c r="B17" s="135" t="s">
        <v>122</v>
      </c>
      <c r="C17" s="122" t="s">
        <v>38</v>
      </c>
      <c r="D17" s="439">
        <f t="shared" si="0"/>
        <v>1024.363</v>
      </c>
      <c r="E17" s="440">
        <f t="shared" si="1"/>
        <v>996.16</v>
      </c>
      <c r="F17" s="128">
        <f t="shared" si="2"/>
        <v>996.16</v>
      </c>
      <c r="G17" s="441">
        <v>870.68</v>
      </c>
      <c r="H17" s="442"/>
      <c r="I17" s="443">
        <v>125.48</v>
      </c>
      <c r="J17" s="441"/>
      <c r="K17" s="444"/>
      <c r="L17" s="126">
        <f t="shared" si="3"/>
        <v>0</v>
      </c>
      <c r="M17" s="254"/>
      <c r="N17" s="254"/>
      <c r="O17" s="254"/>
      <c r="P17" s="252"/>
      <c r="Q17" s="440">
        <f t="shared" si="4"/>
        <v>28.203</v>
      </c>
      <c r="R17" s="128">
        <f t="shared" si="5"/>
        <v>28.203</v>
      </c>
      <c r="S17" s="441"/>
      <c r="T17" s="442"/>
      <c r="U17" s="443">
        <v>28.203</v>
      </c>
      <c r="V17" s="441"/>
      <c r="W17" s="444"/>
      <c r="X17" s="126">
        <f t="shared" si="6"/>
        <v>0</v>
      </c>
      <c r="Y17" s="254"/>
      <c r="Z17" s="254"/>
      <c r="AA17" s="252"/>
      <c r="AB17" s="445">
        <f t="shared" si="7"/>
        <v>153.683</v>
      </c>
      <c r="AC17" s="313">
        <f t="shared" si="8"/>
        <v>0</v>
      </c>
      <c r="AD17" s="314">
        <f t="shared" si="9"/>
        <v>153.683</v>
      </c>
    </row>
    <row r="18" spans="1:30" s="120" customFormat="1" ht="12.75">
      <c r="A18" s="131" t="s">
        <v>123</v>
      </c>
      <c r="B18" s="135" t="s">
        <v>124</v>
      </c>
      <c r="C18" s="122" t="s">
        <v>38</v>
      </c>
      <c r="D18" s="439">
        <f t="shared" si="0"/>
        <v>458.231</v>
      </c>
      <c r="E18" s="440">
        <f t="shared" si="1"/>
        <v>458.231</v>
      </c>
      <c r="F18" s="128">
        <f t="shared" si="2"/>
        <v>432.641</v>
      </c>
      <c r="G18" s="441">
        <v>382.779</v>
      </c>
      <c r="H18" s="442"/>
      <c r="I18" s="443">
        <v>49.862</v>
      </c>
      <c r="J18" s="441"/>
      <c r="K18" s="444"/>
      <c r="L18" s="126">
        <f t="shared" si="3"/>
        <v>25.59</v>
      </c>
      <c r="M18" s="254">
        <v>19.794</v>
      </c>
      <c r="N18" s="254">
        <v>2.159</v>
      </c>
      <c r="O18" s="254">
        <v>3.637</v>
      </c>
      <c r="P18" s="252"/>
      <c r="Q18" s="440">
        <f t="shared" si="4"/>
        <v>0</v>
      </c>
      <c r="R18" s="128">
        <f t="shared" si="5"/>
        <v>0</v>
      </c>
      <c r="S18" s="441"/>
      <c r="T18" s="442"/>
      <c r="U18" s="443"/>
      <c r="V18" s="441"/>
      <c r="W18" s="444"/>
      <c r="X18" s="126">
        <f t="shared" si="6"/>
        <v>0</v>
      </c>
      <c r="Y18" s="254"/>
      <c r="Z18" s="254"/>
      <c r="AA18" s="252"/>
      <c r="AB18" s="445">
        <f t="shared" si="7"/>
        <v>49.862</v>
      </c>
      <c r="AC18" s="313">
        <f t="shared" si="8"/>
        <v>0</v>
      </c>
      <c r="AD18" s="314">
        <f t="shared" si="9"/>
        <v>49.862</v>
      </c>
    </row>
    <row r="19" spans="1:30" s="120" customFormat="1" ht="12.75">
      <c r="A19" s="131" t="s">
        <v>125</v>
      </c>
      <c r="B19" s="135" t="s">
        <v>126</v>
      </c>
      <c r="C19" s="122" t="s">
        <v>38</v>
      </c>
      <c r="D19" s="439">
        <f t="shared" si="0"/>
        <v>147.60999999999999</v>
      </c>
      <c r="E19" s="440">
        <f t="shared" si="1"/>
        <v>140.587</v>
      </c>
      <c r="F19" s="128">
        <f t="shared" si="2"/>
        <v>140.587</v>
      </c>
      <c r="G19" s="441">
        <v>5.1</v>
      </c>
      <c r="H19" s="442"/>
      <c r="I19" s="443">
        <v>83.817</v>
      </c>
      <c r="J19" s="441">
        <v>51.67</v>
      </c>
      <c r="K19" s="444"/>
      <c r="L19" s="126">
        <f t="shared" si="3"/>
        <v>0</v>
      </c>
      <c r="M19" s="254"/>
      <c r="N19" s="254"/>
      <c r="O19" s="254"/>
      <c r="P19" s="252"/>
      <c r="Q19" s="440">
        <f t="shared" si="4"/>
        <v>7.023</v>
      </c>
      <c r="R19" s="128">
        <f t="shared" si="5"/>
        <v>7.023</v>
      </c>
      <c r="S19" s="441"/>
      <c r="T19" s="442"/>
      <c r="U19" s="443">
        <v>7.023</v>
      </c>
      <c r="V19" s="441"/>
      <c r="W19" s="444"/>
      <c r="X19" s="126">
        <f t="shared" si="6"/>
        <v>0</v>
      </c>
      <c r="Y19" s="254"/>
      <c r="Z19" s="254"/>
      <c r="AA19" s="252"/>
      <c r="AB19" s="445">
        <f t="shared" si="7"/>
        <v>90.83999999999999</v>
      </c>
      <c r="AC19" s="313">
        <f t="shared" si="8"/>
        <v>0</v>
      </c>
      <c r="AD19" s="314">
        <f t="shared" si="9"/>
        <v>90.83999999999999</v>
      </c>
    </row>
    <row r="20" spans="1:30" s="120" customFormat="1" ht="12.75">
      <c r="A20" s="131" t="s">
        <v>127</v>
      </c>
      <c r="B20" s="135" t="s">
        <v>128</v>
      </c>
      <c r="C20" s="122" t="s">
        <v>38</v>
      </c>
      <c r="D20" s="439">
        <f t="shared" si="0"/>
        <v>268.257</v>
      </c>
      <c r="E20" s="440">
        <f t="shared" si="1"/>
        <v>255.346</v>
      </c>
      <c r="F20" s="128">
        <f t="shared" si="2"/>
        <v>244.723</v>
      </c>
      <c r="G20" s="441">
        <v>152.566</v>
      </c>
      <c r="H20" s="442"/>
      <c r="I20" s="443">
        <v>92.157</v>
      </c>
      <c r="J20" s="441"/>
      <c r="K20" s="444"/>
      <c r="L20" s="126">
        <f t="shared" si="3"/>
        <v>10.623</v>
      </c>
      <c r="M20" s="254">
        <v>1.055</v>
      </c>
      <c r="N20" s="254">
        <v>9.568</v>
      </c>
      <c r="O20" s="254"/>
      <c r="P20" s="252"/>
      <c r="Q20" s="440">
        <f t="shared" si="4"/>
        <v>12.911</v>
      </c>
      <c r="R20" s="128">
        <f t="shared" si="5"/>
        <v>0</v>
      </c>
      <c r="S20" s="441"/>
      <c r="T20" s="442"/>
      <c r="U20" s="443"/>
      <c r="V20" s="441"/>
      <c r="W20" s="444"/>
      <c r="X20" s="126">
        <f t="shared" si="6"/>
        <v>12.911</v>
      </c>
      <c r="Y20" s="254"/>
      <c r="Z20" s="254">
        <v>12.911</v>
      </c>
      <c r="AA20" s="252"/>
      <c r="AB20" s="445">
        <f t="shared" si="7"/>
        <v>92.157</v>
      </c>
      <c r="AC20" s="313">
        <f t="shared" si="8"/>
        <v>0</v>
      </c>
      <c r="AD20" s="314">
        <f t="shared" si="9"/>
        <v>92.157</v>
      </c>
    </row>
    <row r="21" spans="1:30" s="120" customFormat="1" ht="12.75">
      <c r="A21" s="131" t="s">
        <v>129</v>
      </c>
      <c r="B21" s="135" t="s">
        <v>130</v>
      </c>
      <c r="C21" s="122" t="s">
        <v>38</v>
      </c>
      <c r="D21" s="439">
        <f t="shared" si="0"/>
        <v>97.944</v>
      </c>
      <c r="E21" s="440">
        <f t="shared" si="1"/>
        <v>93.107</v>
      </c>
      <c r="F21" s="128">
        <f t="shared" si="2"/>
        <v>76.5</v>
      </c>
      <c r="G21" s="441">
        <v>1.5</v>
      </c>
      <c r="H21" s="442"/>
      <c r="I21" s="443">
        <v>75</v>
      </c>
      <c r="J21" s="441"/>
      <c r="K21" s="444"/>
      <c r="L21" s="126">
        <f t="shared" si="3"/>
        <v>16.607</v>
      </c>
      <c r="M21" s="254">
        <v>12.772</v>
      </c>
      <c r="N21" s="254">
        <v>3.835</v>
      </c>
      <c r="O21" s="254"/>
      <c r="P21" s="252"/>
      <c r="Q21" s="440">
        <f t="shared" si="4"/>
        <v>4.837</v>
      </c>
      <c r="R21" s="128">
        <f t="shared" si="5"/>
        <v>3.5</v>
      </c>
      <c r="S21" s="441"/>
      <c r="T21" s="442"/>
      <c r="U21" s="443">
        <v>3.5</v>
      </c>
      <c r="V21" s="441"/>
      <c r="W21" s="444"/>
      <c r="X21" s="126">
        <f t="shared" si="6"/>
        <v>1.337</v>
      </c>
      <c r="Y21" s="254"/>
      <c r="Z21" s="254">
        <v>1.337</v>
      </c>
      <c r="AA21" s="252"/>
      <c r="AB21" s="445">
        <f t="shared" si="7"/>
        <v>78.5</v>
      </c>
      <c r="AC21" s="313">
        <f t="shared" si="8"/>
        <v>0</v>
      </c>
      <c r="AD21" s="314">
        <f t="shared" si="9"/>
        <v>78.5</v>
      </c>
    </row>
    <row r="22" spans="1:30" s="120" customFormat="1" ht="12.75">
      <c r="A22" s="131" t="s">
        <v>131</v>
      </c>
      <c r="B22" s="135" t="s">
        <v>253</v>
      </c>
      <c r="C22" s="122" t="s">
        <v>38</v>
      </c>
      <c r="D22" s="439">
        <f t="shared" si="0"/>
        <v>115.611</v>
      </c>
      <c r="E22" s="440">
        <f t="shared" si="1"/>
        <v>108.976</v>
      </c>
      <c r="F22" s="128">
        <f t="shared" si="2"/>
        <v>55.477999999999994</v>
      </c>
      <c r="G22" s="441">
        <v>3.489</v>
      </c>
      <c r="H22" s="442"/>
      <c r="I22" s="443">
        <v>51.989</v>
      </c>
      <c r="J22" s="441"/>
      <c r="K22" s="444"/>
      <c r="L22" s="126">
        <f t="shared" si="3"/>
        <v>53.498</v>
      </c>
      <c r="M22" s="254">
        <v>16.427</v>
      </c>
      <c r="N22" s="254">
        <v>37.071</v>
      </c>
      <c r="O22" s="254"/>
      <c r="P22" s="252"/>
      <c r="Q22" s="440">
        <f t="shared" si="4"/>
        <v>6.635</v>
      </c>
      <c r="R22" s="128">
        <f t="shared" si="5"/>
        <v>0</v>
      </c>
      <c r="S22" s="441"/>
      <c r="T22" s="442"/>
      <c r="U22" s="443"/>
      <c r="V22" s="441"/>
      <c r="W22" s="444"/>
      <c r="X22" s="126">
        <f t="shared" si="6"/>
        <v>6.635</v>
      </c>
      <c r="Y22" s="254"/>
      <c r="Z22" s="254">
        <v>6.635</v>
      </c>
      <c r="AA22" s="252"/>
      <c r="AB22" s="445">
        <f t="shared" si="7"/>
        <v>51.989</v>
      </c>
      <c r="AC22" s="313">
        <f t="shared" si="8"/>
        <v>0</v>
      </c>
      <c r="AD22" s="314">
        <f t="shared" si="9"/>
        <v>51.989</v>
      </c>
    </row>
    <row r="23" spans="1:30" s="120" customFormat="1" ht="12.75">
      <c r="A23" s="131" t="s">
        <v>254</v>
      </c>
      <c r="B23" s="135" t="s">
        <v>255</v>
      </c>
      <c r="C23" s="122" t="s">
        <v>42</v>
      </c>
      <c r="D23" s="439">
        <f t="shared" si="0"/>
        <v>30.586000000000002</v>
      </c>
      <c r="E23" s="440">
        <f t="shared" si="1"/>
        <v>30.586000000000002</v>
      </c>
      <c r="F23" s="128">
        <f t="shared" si="2"/>
        <v>28.873</v>
      </c>
      <c r="G23" s="441"/>
      <c r="H23" s="442"/>
      <c r="I23" s="443">
        <v>4.511</v>
      </c>
      <c r="J23" s="441">
        <v>18.606</v>
      </c>
      <c r="K23" s="444">
        <v>5.756</v>
      </c>
      <c r="L23" s="126">
        <f t="shared" si="3"/>
        <v>1.7129999999999999</v>
      </c>
      <c r="M23" s="254">
        <v>0.688</v>
      </c>
      <c r="N23" s="254">
        <v>1.025</v>
      </c>
      <c r="O23" s="254"/>
      <c r="P23" s="252"/>
      <c r="Q23" s="440">
        <f t="shared" si="4"/>
        <v>0</v>
      </c>
      <c r="R23" s="128">
        <f t="shared" si="5"/>
        <v>0</v>
      </c>
      <c r="S23" s="441"/>
      <c r="T23" s="442"/>
      <c r="U23" s="443"/>
      <c r="V23" s="441"/>
      <c r="W23" s="444"/>
      <c r="X23" s="126">
        <f t="shared" si="6"/>
        <v>0</v>
      </c>
      <c r="Y23" s="254"/>
      <c r="Z23" s="254"/>
      <c r="AA23" s="252"/>
      <c r="AB23" s="445">
        <f t="shared" si="7"/>
        <v>4.511</v>
      </c>
      <c r="AC23" s="313">
        <f t="shared" si="8"/>
        <v>0</v>
      </c>
      <c r="AD23" s="314">
        <f t="shared" si="9"/>
        <v>4.511</v>
      </c>
    </row>
    <row r="24" spans="1:30" s="120" customFormat="1" ht="12.75">
      <c r="A24" s="131" t="s">
        <v>256</v>
      </c>
      <c r="B24" s="135" t="s">
        <v>257</v>
      </c>
      <c r="C24" s="122" t="s">
        <v>38</v>
      </c>
      <c r="D24" s="439">
        <f t="shared" si="0"/>
        <v>1.206</v>
      </c>
      <c r="E24" s="440">
        <f t="shared" si="1"/>
        <v>1.206</v>
      </c>
      <c r="F24" s="128">
        <f t="shared" si="2"/>
        <v>1.1059999999999999</v>
      </c>
      <c r="G24" s="441">
        <v>0.359</v>
      </c>
      <c r="H24" s="442">
        <v>0.001</v>
      </c>
      <c r="I24" s="443">
        <v>0.746</v>
      </c>
      <c r="J24" s="441">
        <v>0</v>
      </c>
      <c r="K24" s="444"/>
      <c r="L24" s="126">
        <f t="shared" si="3"/>
        <v>0.1</v>
      </c>
      <c r="M24" s="254">
        <v>0.05</v>
      </c>
      <c r="N24" s="254">
        <v>0.05</v>
      </c>
      <c r="O24" s="254"/>
      <c r="P24" s="252"/>
      <c r="Q24" s="440">
        <f t="shared" si="4"/>
        <v>0</v>
      </c>
      <c r="R24" s="128">
        <f t="shared" si="5"/>
        <v>0</v>
      </c>
      <c r="S24" s="441"/>
      <c r="T24" s="442"/>
      <c r="U24" s="443"/>
      <c r="V24" s="441"/>
      <c r="W24" s="444"/>
      <c r="X24" s="126">
        <f t="shared" si="6"/>
        <v>0</v>
      </c>
      <c r="Y24" s="254"/>
      <c r="Z24" s="254"/>
      <c r="AA24" s="252"/>
      <c r="AB24" s="445">
        <f t="shared" si="7"/>
        <v>0.746</v>
      </c>
      <c r="AC24" s="313">
        <f t="shared" si="8"/>
        <v>0.001</v>
      </c>
      <c r="AD24" s="314">
        <f t="shared" si="9"/>
        <v>0.747</v>
      </c>
    </row>
    <row r="25" spans="1:30" s="120" customFormat="1" ht="12.75">
      <c r="A25" s="131" t="s">
        <v>132</v>
      </c>
      <c r="B25" s="135" t="s">
        <v>258</v>
      </c>
      <c r="C25" s="122" t="s">
        <v>38</v>
      </c>
      <c r="D25" s="439">
        <f t="shared" si="0"/>
        <v>95.637</v>
      </c>
      <c r="E25" s="440">
        <f t="shared" si="1"/>
        <v>95.637</v>
      </c>
      <c r="F25" s="128">
        <f t="shared" si="2"/>
        <v>93.53</v>
      </c>
      <c r="G25" s="441">
        <v>6.745</v>
      </c>
      <c r="H25" s="442"/>
      <c r="I25" s="443">
        <v>0</v>
      </c>
      <c r="J25" s="441">
        <v>86.785</v>
      </c>
      <c r="K25" s="444"/>
      <c r="L25" s="126">
        <f t="shared" si="3"/>
        <v>2.107</v>
      </c>
      <c r="M25" s="254">
        <v>1.707</v>
      </c>
      <c r="N25" s="254">
        <v>0.4</v>
      </c>
      <c r="O25" s="254"/>
      <c r="P25" s="252"/>
      <c r="Q25" s="440">
        <f t="shared" si="4"/>
        <v>0</v>
      </c>
      <c r="R25" s="128">
        <f t="shared" si="5"/>
        <v>0</v>
      </c>
      <c r="S25" s="441"/>
      <c r="T25" s="442"/>
      <c r="U25" s="443"/>
      <c r="V25" s="441"/>
      <c r="W25" s="444"/>
      <c r="X25" s="126">
        <f t="shared" si="6"/>
        <v>0</v>
      </c>
      <c r="Y25" s="254"/>
      <c r="Z25" s="254"/>
      <c r="AA25" s="252"/>
      <c r="AB25" s="445">
        <f t="shared" si="7"/>
        <v>0</v>
      </c>
      <c r="AC25" s="313">
        <f t="shared" si="8"/>
        <v>0</v>
      </c>
      <c r="AD25" s="314">
        <f t="shared" si="9"/>
        <v>0</v>
      </c>
    </row>
    <row r="26" spans="1:30" s="120" customFormat="1" ht="12.75">
      <c r="A26" s="131" t="s">
        <v>133</v>
      </c>
      <c r="B26" s="135" t="s">
        <v>134</v>
      </c>
      <c r="C26" s="122" t="s">
        <v>38</v>
      </c>
      <c r="D26" s="439">
        <f t="shared" si="0"/>
        <v>482.946</v>
      </c>
      <c r="E26" s="440">
        <f t="shared" si="1"/>
        <v>441.44100000000003</v>
      </c>
      <c r="F26" s="128">
        <f t="shared" si="2"/>
        <v>384.02700000000004</v>
      </c>
      <c r="G26" s="441">
        <v>5</v>
      </c>
      <c r="H26" s="442"/>
      <c r="I26" s="443">
        <v>203.835</v>
      </c>
      <c r="J26" s="441">
        <v>175.192</v>
      </c>
      <c r="K26" s="444"/>
      <c r="L26" s="126">
        <f t="shared" si="3"/>
        <v>57.414</v>
      </c>
      <c r="M26" s="254">
        <v>15.372</v>
      </c>
      <c r="N26" s="254">
        <v>42.042</v>
      </c>
      <c r="O26" s="254"/>
      <c r="P26" s="252"/>
      <c r="Q26" s="440">
        <f t="shared" si="4"/>
        <v>41.504999999999995</v>
      </c>
      <c r="R26" s="128">
        <f t="shared" si="5"/>
        <v>40.973</v>
      </c>
      <c r="S26" s="441"/>
      <c r="T26" s="442"/>
      <c r="U26" s="443"/>
      <c r="V26" s="441">
        <v>40.973</v>
      </c>
      <c r="W26" s="444"/>
      <c r="X26" s="126">
        <f t="shared" si="6"/>
        <v>0.532</v>
      </c>
      <c r="Y26" s="254"/>
      <c r="Z26" s="254"/>
      <c r="AA26" s="252">
        <v>0.532</v>
      </c>
      <c r="AB26" s="445">
        <f t="shared" si="7"/>
        <v>203.835</v>
      </c>
      <c r="AC26" s="313">
        <f t="shared" si="8"/>
        <v>0</v>
      </c>
      <c r="AD26" s="314">
        <f t="shared" si="9"/>
        <v>203.835</v>
      </c>
    </row>
    <row r="27" spans="1:30" s="120" customFormat="1" ht="12.75">
      <c r="A27" s="131" t="s">
        <v>136</v>
      </c>
      <c r="B27" s="135" t="s">
        <v>259</v>
      </c>
      <c r="C27" s="122" t="s">
        <v>42</v>
      </c>
      <c r="D27" s="439">
        <f t="shared" si="0"/>
        <v>323.567</v>
      </c>
      <c r="E27" s="440">
        <f t="shared" si="1"/>
        <v>318.199</v>
      </c>
      <c r="F27" s="128">
        <f t="shared" si="2"/>
        <v>303.899</v>
      </c>
      <c r="G27" s="441"/>
      <c r="H27" s="442"/>
      <c r="I27" s="443">
        <v>50</v>
      </c>
      <c r="J27" s="441">
        <v>183.899</v>
      </c>
      <c r="K27" s="444">
        <v>70</v>
      </c>
      <c r="L27" s="126">
        <f t="shared" si="3"/>
        <v>14.3</v>
      </c>
      <c r="M27" s="254">
        <v>4.152</v>
      </c>
      <c r="N27" s="254">
        <v>4</v>
      </c>
      <c r="O27" s="254">
        <v>5.148</v>
      </c>
      <c r="P27" s="252">
        <v>1</v>
      </c>
      <c r="Q27" s="440">
        <f t="shared" si="4"/>
        <v>5.367999999999999</v>
      </c>
      <c r="R27" s="128">
        <f t="shared" si="5"/>
        <v>5.068</v>
      </c>
      <c r="S27" s="441"/>
      <c r="T27" s="442"/>
      <c r="U27" s="443"/>
      <c r="V27" s="441"/>
      <c r="W27" s="444">
        <v>5.068</v>
      </c>
      <c r="X27" s="126">
        <f t="shared" si="6"/>
        <v>0.3</v>
      </c>
      <c r="Y27" s="254"/>
      <c r="Z27" s="254"/>
      <c r="AA27" s="252">
        <v>0.3</v>
      </c>
      <c r="AB27" s="445">
        <f t="shared" si="7"/>
        <v>50</v>
      </c>
      <c r="AC27" s="313">
        <f t="shared" si="8"/>
        <v>0</v>
      </c>
      <c r="AD27" s="314">
        <f t="shared" si="9"/>
        <v>50</v>
      </c>
    </row>
    <row r="28" spans="1:30" s="120" customFormat="1" ht="12.75">
      <c r="A28" s="131" t="s">
        <v>260</v>
      </c>
      <c r="B28" s="135" t="s">
        <v>261</v>
      </c>
      <c r="C28" s="122" t="s">
        <v>42</v>
      </c>
      <c r="D28" s="439">
        <f t="shared" si="0"/>
        <v>0.351</v>
      </c>
      <c r="E28" s="440">
        <f t="shared" si="1"/>
        <v>0.351</v>
      </c>
      <c r="F28" s="128">
        <f t="shared" si="2"/>
        <v>0.351</v>
      </c>
      <c r="G28" s="441"/>
      <c r="H28" s="442">
        <v>0.351</v>
      </c>
      <c r="I28" s="443"/>
      <c r="J28" s="441"/>
      <c r="K28" s="444"/>
      <c r="L28" s="126">
        <f t="shared" si="3"/>
        <v>0</v>
      </c>
      <c r="M28" s="254"/>
      <c r="N28" s="254"/>
      <c r="O28" s="254"/>
      <c r="P28" s="252"/>
      <c r="Q28" s="440">
        <f t="shared" si="4"/>
        <v>0</v>
      </c>
      <c r="R28" s="128">
        <f t="shared" si="5"/>
        <v>0</v>
      </c>
      <c r="S28" s="441"/>
      <c r="T28" s="442"/>
      <c r="U28" s="443"/>
      <c r="V28" s="441"/>
      <c r="W28" s="444"/>
      <c r="X28" s="126">
        <f t="shared" si="6"/>
        <v>0</v>
      </c>
      <c r="Y28" s="254"/>
      <c r="Z28" s="254"/>
      <c r="AA28" s="252"/>
      <c r="AB28" s="445">
        <f t="shared" si="7"/>
        <v>0</v>
      </c>
      <c r="AC28" s="313">
        <f t="shared" si="8"/>
        <v>0.351</v>
      </c>
      <c r="AD28" s="314">
        <f t="shared" si="9"/>
        <v>0.351</v>
      </c>
    </row>
    <row r="29" spans="1:30" s="120" customFormat="1" ht="12.75">
      <c r="A29" s="131"/>
      <c r="B29" s="135"/>
      <c r="C29" s="122"/>
      <c r="D29" s="439">
        <f>E29+Q29</f>
        <v>0</v>
      </c>
      <c r="E29" s="440">
        <f>F29+L29</f>
        <v>0</v>
      </c>
      <c r="F29" s="128">
        <f>G29+H29+I29+J29+K29</f>
        <v>0</v>
      </c>
      <c r="G29" s="441"/>
      <c r="H29" s="442"/>
      <c r="I29" s="443"/>
      <c r="J29" s="441"/>
      <c r="K29" s="444"/>
      <c r="L29" s="126">
        <f t="shared" si="3"/>
        <v>0</v>
      </c>
      <c r="M29" s="254"/>
      <c r="N29" s="254"/>
      <c r="O29" s="254"/>
      <c r="P29" s="252"/>
      <c r="Q29" s="440">
        <f t="shared" si="4"/>
        <v>0</v>
      </c>
      <c r="R29" s="128">
        <f>S29+T29+U29+V29+W29</f>
        <v>0</v>
      </c>
      <c r="S29" s="441"/>
      <c r="T29" s="442"/>
      <c r="U29" s="443"/>
      <c r="V29" s="441"/>
      <c r="W29" s="444"/>
      <c r="X29" s="126">
        <f t="shared" si="6"/>
        <v>0</v>
      </c>
      <c r="Y29" s="254"/>
      <c r="Z29" s="254"/>
      <c r="AA29" s="252"/>
      <c r="AB29" s="445">
        <f t="shared" si="7"/>
        <v>0</v>
      </c>
      <c r="AC29" s="313">
        <f t="shared" si="8"/>
        <v>0</v>
      </c>
      <c r="AD29" s="314">
        <f>AB29+AC29</f>
        <v>0</v>
      </c>
    </row>
    <row r="30" spans="1:30" s="120" customFormat="1" ht="12.75">
      <c r="A30" s="131"/>
      <c r="B30" s="135"/>
      <c r="C30" s="122"/>
      <c r="D30" s="439">
        <f>E30+Q30</f>
        <v>0</v>
      </c>
      <c r="E30" s="440">
        <f>F30+L30</f>
        <v>0</v>
      </c>
      <c r="F30" s="128">
        <f>G30+H30+I30+J30+K30</f>
        <v>0</v>
      </c>
      <c r="G30" s="441"/>
      <c r="H30" s="442"/>
      <c r="I30" s="443"/>
      <c r="J30" s="441"/>
      <c r="K30" s="444"/>
      <c r="L30" s="126">
        <f t="shared" si="3"/>
        <v>0</v>
      </c>
      <c r="M30" s="254"/>
      <c r="N30" s="254"/>
      <c r="O30" s="254"/>
      <c r="P30" s="252"/>
      <c r="Q30" s="440">
        <f t="shared" si="4"/>
        <v>0</v>
      </c>
      <c r="R30" s="128">
        <f>S30+T30+U30+V30+W30</f>
        <v>0</v>
      </c>
      <c r="S30" s="441"/>
      <c r="T30" s="442"/>
      <c r="U30" s="443"/>
      <c r="V30" s="441"/>
      <c r="W30" s="444"/>
      <c r="X30" s="126">
        <f t="shared" si="6"/>
        <v>0</v>
      </c>
      <c r="Y30" s="254"/>
      <c r="Z30" s="254"/>
      <c r="AA30" s="252"/>
      <c r="AB30" s="445">
        <f t="shared" si="7"/>
        <v>0</v>
      </c>
      <c r="AC30" s="313">
        <f t="shared" si="8"/>
        <v>0</v>
      </c>
      <c r="AD30" s="314">
        <f>AB30+AC30</f>
        <v>0</v>
      </c>
    </row>
    <row r="31" spans="1:30" s="120" customFormat="1" ht="12.75">
      <c r="A31" s="477" t="s">
        <v>262</v>
      </c>
      <c r="B31" s="478" t="s">
        <v>263</v>
      </c>
      <c r="C31" s="478"/>
      <c r="D31" s="557">
        <f t="shared" si="0"/>
        <v>13.545</v>
      </c>
      <c r="E31" s="558">
        <f t="shared" si="1"/>
        <v>13.545</v>
      </c>
      <c r="F31" s="559">
        <f t="shared" si="2"/>
        <v>13.545</v>
      </c>
      <c r="G31" s="560"/>
      <c r="H31" s="561"/>
      <c r="I31" s="562">
        <v>13.545</v>
      </c>
      <c r="J31" s="441"/>
      <c r="K31" s="444"/>
      <c r="L31" s="126">
        <f t="shared" si="3"/>
        <v>0</v>
      </c>
      <c r="M31" s="254"/>
      <c r="N31" s="254"/>
      <c r="O31" s="254"/>
      <c r="P31" s="252"/>
      <c r="Q31" s="440">
        <f t="shared" si="4"/>
        <v>0</v>
      </c>
      <c r="R31" s="128">
        <f t="shared" si="5"/>
        <v>0</v>
      </c>
      <c r="S31" s="441"/>
      <c r="T31" s="442"/>
      <c r="U31" s="443"/>
      <c r="V31" s="441"/>
      <c r="W31" s="444"/>
      <c r="X31" s="126">
        <f t="shared" si="6"/>
        <v>0</v>
      </c>
      <c r="Y31" s="254"/>
      <c r="Z31" s="254"/>
      <c r="AA31" s="252"/>
      <c r="AB31" s="445">
        <f t="shared" si="7"/>
        <v>13.545</v>
      </c>
      <c r="AC31" s="313">
        <f t="shared" si="8"/>
        <v>0</v>
      </c>
      <c r="AD31" s="314">
        <f t="shared" si="9"/>
        <v>13.545</v>
      </c>
    </row>
    <row r="32" spans="1:30" s="120" customFormat="1" ht="12.75">
      <c r="A32" s="131"/>
      <c r="B32" s="122" t="s">
        <v>264</v>
      </c>
      <c r="C32" s="122"/>
      <c r="D32" s="439">
        <f t="shared" si="0"/>
        <v>161.719</v>
      </c>
      <c r="E32" s="440">
        <f t="shared" si="1"/>
        <v>161.719</v>
      </c>
      <c r="F32" s="128">
        <f t="shared" si="2"/>
        <v>161.719</v>
      </c>
      <c r="G32" s="441"/>
      <c r="H32" s="442"/>
      <c r="I32" s="443">
        <v>161.719</v>
      </c>
      <c r="J32" s="441"/>
      <c r="K32" s="444"/>
      <c r="L32" s="126">
        <f t="shared" si="3"/>
        <v>0</v>
      </c>
      <c r="M32" s="254"/>
      <c r="N32" s="254"/>
      <c r="O32" s="254"/>
      <c r="P32" s="252"/>
      <c r="Q32" s="440">
        <f t="shared" si="4"/>
        <v>0</v>
      </c>
      <c r="R32" s="128">
        <f t="shared" si="5"/>
        <v>0</v>
      </c>
      <c r="S32" s="441"/>
      <c r="T32" s="442"/>
      <c r="U32" s="443"/>
      <c r="V32" s="441"/>
      <c r="W32" s="444"/>
      <c r="X32" s="126">
        <f t="shared" si="6"/>
        <v>0</v>
      </c>
      <c r="Y32" s="254"/>
      <c r="Z32" s="254"/>
      <c r="AA32" s="252"/>
      <c r="AB32" s="445">
        <f t="shared" si="7"/>
        <v>161.719</v>
      </c>
      <c r="AC32" s="313">
        <f t="shared" si="8"/>
        <v>0</v>
      </c>
      <c r="AD32" s="314">
        <f t="shared" si="9"/>
        <v>161.719</v>
      </c>
    </row>
    <row r="33" spans="1:30" s="120" customFormat="1" ht="12.75">
      <c r="A33" s="131"/>
      <c r="B33" s="122"/>
      <c r="C33" s="122"/>
      <c r="D33" s="439">
        <f t="shared" si="0"/>
        <v>0</v>
      </c>
      <c r="E33" s="440">
        <f t="shared" si="1"/>
        <v>0</v>
      </c>
      <c r="F33" s="128">
        <f t="shared" si="2"/>
        <v>0</v>
      </c>
      <c r="G33" s="441"/>
      <c r="H33" s="442"/>
      <c r="I33" s="443"/>
      <c r="J33" s="441"/>
      <c r="K33" s="444"/>
      <c r="L33" s="126">
        <f t="shared" si="3"/>
        <v>0</v>
      </c>
      <c r="M33" s="254"/>
      <c r="N33" s="254"/>
      <c r="O33" s="254"/>
      <c r="P33" s="252"/>
      <c r="Q33" s="440">
        <f t="shared" si="4"/>
        <v>0</v>
      </c>
      <c r="R33" s="128">
        <f t="shared" si="5"/>
        <v>0</v>
      </c>
      <c r="S33" s="441"/>
      <c r="T33" s="442"/>
      <c r="U33" s="443"/>
      <c r="V33" s="441"/>
      <c r="W33" s="444"/>
      <c r="X33" s="126">
        <f t="shared" si="6"/>
        <v>0</v>
      </c>
      <c r="Y33" s="254"/>
      <c r="Z33" s="254"/>
      <c r="AA33" s="252"/>
      <c r="AB33" s="445">
        <f t="shared" si="7"/>
        <v>0</v>
      </c>
      <c r="AC33" s="313">
        <f t="shared" si="8"/>
        <v>0</v>
      </c>
      <c r="AD33" s="314">
        <f t="shared" si="9"/>
        <v>0</v>
      </c>
    </row>
    <row r="34" spans="1:30" s="120" customFormat="1" ht="12.75">
      <c r="A34" s="131"/>
      <c r="B34" s="122"/>
      <c r="C34" s="122"/>
      <c r="D34" s="439">
        <f t="shared" si="0"/>
        <v>0</v>
      </c>
      <c r="E34" s="440">
        <f t="shared" si="1"/>
        <v>0</v>
      </c>
      <c r="F34" s="128">
        <f t="shared" si="2"/>
        <v>0</v>
      </c>
      <c r="G34" s="441"/>
      <c r="H34" s="442"/>
      <c r="I34" s="443"/>
      <c r="J34" s="441"/>
      <c r="K34" s="444"/>
      <c r="L34" s="126">
        <f t="shared" si="3"/>
        <v>0</v>
      </c>
      <c r="M34" s="254"/>
      <c r="N34" s="254"/>
      <c r="O34" s="254"/>
      <c r="P34" s="252"/>
      <c r="Q34" s="440">
        <f t="shared" si="4"/>
        <v>0</v>
      </c>
      <c r="R34" s="128">
        <f t="shared" si="5"/>
        <v>0</v>
      </c>
      <c r="S34" s="441"/>
      <c r="T34" s="442"/>
      <c r="U34" s="443"/>
      <c r="V34" s="441"/>
      <c r="W34" s="444"/>
      <c r="X34" s="126">
        <f t="shared" si="6"/>
        <v>0</v>
      </c>
      <c r="Y34" s="254"/>
      <c r="Z34" s="254"/>
      <c r="AA34" s="252"/>
      <c r="AB34" s="445">
        <f t="shared" si="7"/>
        <v>0</v>
      </c>
      <c r="AC34" s="313">
        <f t="shared" si="8"/>
        <v>0</v>
      </c>
      <c r="AD34" s="314">
        <f t="shared" si="9"/>
        <v>0</v>
      </c>
    </row>
    <row r="35" spans="1:30" s="120" customFormat="1" ht="12.75">
      <c r="A35" s="131"/>
      <c r="B35" s="122"/>
      <c r="C35" s="122"/>
      <c r="D35" s="439">
        <f t="shared" si="0"/>
        <v>0</v>
      </c>
      <c r="E35" s="440">
        <f t="shared" si="1"/>
        <v>0</v>
      </c>
      <c r="F35" s="128">
        <f t="shared" si="2"/>
        <v>0</v>
      </c>
      <c r="G35" s="441"/>
      <c r="H35" s="442"/>
      <c r="I35" s="443"/>
      <c r="J35" s="441"/>
      <c r="K35" s="444"/>
      <c r="L35" s="126">
        <f t="shared" si="3"/>
        <v>0</v>
      </c>
      <c r="M35" s="254"/>
      <c r="N35" s="254"/>
      <c r="O35" s="254"/>
      <c r="P35" s="252"/>
      <c r="Q35" s="440">
        <f t="shared" si="4"/>
        <v>0</v>
      </c>
      <c r="R35" s="128">
        <f t="shared" si="5"/>
        <v>0</v>
      </c>
      <c r="S35" s="441"/>
      <c r="T35" s="442"/>
      <c r="U35" s="443"/>
      <c r="V35" s="441"/>
      <c r="W35" s="444"/>
      <c r="X35" s="126">
        <f t="shared" si="6"/>
        <v>0</v>
      </c>
      <c r="Y35" s="254"/>
      <c r="Z35" s="254"/>
      <c r="AA35" s="252"/>
      <c r="AB35" s="445">
        <f t="shared" si="7"/>
        <v>0</v>
      </c>
      <c r="AC35" s="313">
        <f t="shared" si="8"/>
        <v>0</v>
      </c>
      <c r="AD35" s="314">
        <f t="shared" si="9"/>
        <v>0</v>
      </c>
    </row>
    <row r="36" spans="1:30" s="120" customFormat="1" ht="12.75">
      <c r="A36" s="131"/>
      <c r="B36" s="122"/>
      <c r="C36" s="122"/>
      <c r="D36" s="439">
        <f t="shared" si="0"/>
        <v>0</v>
      </c>
      <c r="E36" s="440">
        <f t="shared" si="1"/>
        <v>0</v>
      </c>
      <c r="F36" s="128">
        <f t="shared" si="2"/>
        <v>0</v>
      </c>
      <c r="G36" s="441"/>
      <c r="H36" s="442"/>
      <c r="I36" s="443"/>
      <c r="J36" s="441"/>
      <c r="K36" s="444"/>
      <c r="L36" s="126">
        <f t="shared" si="3"/>
        <v>0</v>
      </c>
      <c r="M36" s="254"/>
      <c r="N36" s="254"/>
      <c r="O36" s="254"/>
      <c r="P36" s="252"/>
      <c r="Q36" s="440">
        <f t="shared" si="4"/>
        <v>0</v>
      </c>
      <c r="R36" s="128">
        <f t="shared" si="5"/>
        <v>0</v>
      </c>
      <c r="S36" s="441"/>
      <c r="T36" s="442"/>
      <c r="U36" s="443"/>
      <c r="V36" s="441"/>
      <c r="W36" s="444"/>
      <c r="X36" s="126">
        <f t="shared" si="6"/>
        <v>0</v>
      </c>
      <c r="Y36" s="254"/>
      <c r="Z36" s="254"/>
      <c r="AA36" s="252"/>
      <c r="AB36" s="445">
        <f t="shared" si="7"/>
        <v>0</v>
      </c>
      <c r="AC36" s="313">
        <f t="shared" si="8"/>
        <v>0</v>
      </c>
      <c r="AD36" s="314">
        <f t="shared" si="9"/>
        <v>0</v>
      </c>
    </row>
    <row r="37" spans="1:30" s="120" customFormat="1" ht="12.75">
      <c r="A37" s="131"/>
      <c r="B37" s="122"/>
      <c r="C37" s="122"/>
      <c r="D37" s="439">
        <f t="shared" si="0"/>
        <v>0</v>
      </c>
      <c r="E37" s="440">
        <f t="shared" si="1"/>
        <v>0</v>
      </c>
      <c r="F37" s="128">
        <f t="shared" si="2"/>
        <v>0</v>
      </c>
      <c r="G37" s="441"/>
      <c r="H37" s="442"/>
      <c r="I37" s="443"/>
      <c r="J37" s="441"/>
      <c r="K37" s="444"/>
      <c r="L37" s="126">
        <f t="shared" si="3"/>
        <v>0</v>
      </c>
      <c r="M37" s="254"/>
      <c r="N37" s="254"/>
      <c r="O37" s="254"/>
      <c r="P37" s="252"/>
      <c r="Q37" s="440">
        <f t="shared" si="4"/>
        <v>0</v>
      </c>
      <c r="R37" s="128">
        <f t="shared" si="5"/>
        <v>0</v>
      </c>
      <c r="S37" s="441"/>
      <c r="T37" s="442"/>
      <c r="U37" s="443"/>
      <c r="V37" s="441"/>
      <c r="W37" s="444"/>
      <c r="X37" s="126">
        <f t="shared" si="6"/>
        <v>0</v>
      </c>
      <c r="Y37" s="254"/>
      <c r="Z37" s="254"/>
      <c r="AA37" s="252"/>
      <c r="AB37" s="445">
        <f t="shared" si="7"/>
        <v>0</v>
      </c>
      <c r="AC37" s="313">
        <f t="shared" si="8"/>
        <v>0</v>
      </c>
      <c r="AD37" s="314">
        <f t="shared" si="9"/>
        <v>0</v>
      </c>
    </row>
    <row r="38" spans="1:30" s="120" customFormat="1" ht="12.75">
      <c r="A38" s="446"/>
      <c r="B38" s="122"/>
      <c r="C38" s="122"/>
      <c r="D38" s="439">
        <f t="shared" si="0"/>
        <v>0</v>
      </c>
      <c r="E38" s="447">
        <f t="shared" si="1"/>
        <v>0</v>
      </c>
      <c r="F38" s="128">
        <f t="shared" si="2"/>
        <v>0</v>
      </c>
      <c r="G38" s="439"/>
      <c r="H38" s="442"/>
      <c r="I38" s="443"/>
      <c r="J38" s="441"/>
      <c r="K38" s="439"/>
      <c r="L38" s="128">
        <f t="shared" si="3"/>
        <v>0</v>
      </c>
      <c r="M38" s="441"/>
      <c r="N38" s="441"/>
      <c r="O38" s="441"/>
      <c r="P38" s="444"/>
      <c r="Q38" s="440">
        <f t="shared" si="4"/>
        <v>0</v>
      </c>
      <c r="R38" s="128">
        <f t="shared" si="5"/>
        <v>0</v>
      </c>
      <c r="S38" s="439"/>
      <c r="T38" s="448"/>
      <c r="U38" s="449"/>
      <c r="V38" s="441"/>
      <c r="W38" s="444"/>
      <c r="X38" s="128">
        <f>Y38+Z38+AA38+AB38</f>
        <v>0</v>
      </c>
      <c r="Y38" s="441"/>
      <c r="Z38" s="441"/>
      <c r="AA38" s="439"/>
      <c r="AB38" s="312">
        <f t="shared" si="7"/>
        <v>0</v>
      </c>
      <c r="AC38" s="313">
        <f t="shared" si="8"/>
        <v>0</v>
      </c>
      <c r="AD38" s="314">
        <f>AB38+AC38</f>
        <v>0</v>
      </c>
    </row>
    <row r="39" spans="1:30" s="120" customFormat="1" ht="12.75">
      <c r="A39" s="131"/>
      <c r="B39" s="122"/>
      <c r="C39" s="122"/>
      <c r="D39" s="439">
        <f t="shared" si="0"/>
        <v>0</v>
      </c>
      <c r="E39" s="440">
        <f t="shared" si="1"/>
        <v>0</v>
      </c>
      <c r="F39" s="128">
        <f t="shared" si="2"/>
        <v>0</v>
      </c>
      <c r="G39" s="441"/>
      <c r="H39" s="442"/>
      <c r="I39" s="443"/>
      <c r="J39" s="441"/>
      <c r="K39" s="444"/>
      <c r="L39" s="126">
        <f t="shared" si="3"/>
        <v>0</v>
      </c>
      <c r="M39" s="254"/>
      <c r="N39" s="254"/>
      <c r="O39" s="254"/>
      <c r="P39" s="252"/>
      <c r="Q39" s="440">
        <f t="shared" si="4"/>
        <v>0</v>
      </c>
      <c r="R39" s="128">
        <f t="shared" si="5"/>
        <v>0</v>
      </c>
      <c r="S39" s="441"/>
      <c r="T39" s="442"/>
      <c r="U39" s="443"/>
      <c r="V39" s="441"/>
      <c r="W39" s="444"/>
      <c r="X39" s="126">
        <f>Y39+Z39+AA39</f>
        <v>0</v>
      </c>
      <c r="Y39" s="254"/>
      <c r="Z39" s="254"/>
      <c r="AA39" s="252"/>
      <c r="AB39" s="445">
        <f t="shared" si="7"/>
        <v>0</v>
      </c>
      <c r="AC39" s="313">
        <f t="shared" si="8"/>
        <v>0</v>
      </c>
      <c r="AD39" s="314">
        <f t="shared" si="9"/>
        <v>0</v>
      </c>
    </row>
    <row r="40" spans="1:30" s="120" customFormat="1" ht="12.75">
      <c r="A40" s="446"/>
      <c r="B40" s="122"/>
      <c r="C40" s="122"/>
      <c r="D40" s="439">
        <f t="shared" si="0"/>
        <v>0</v>
      </c>
      <c r="E40" s="447">
        <f t="shared" si="1"/>
        <v>0</v>
      </c>
      <c r="F40" s="128">
        <f t="shared" si="2"/>
        <v>0</v>
      </c>
      <c r="G40" s="439"/>
      <c r="H40" s="442"/>
      <c r="I40" s="443"/>
      <c r="J40" s="441"/>
      <c r="K40" s="439"/>
      <c r="L40" s="126">
        <f t="shared" si="3"/>
        <v>0</v>
      </c>
      <c r="M40" s="254"/>
      <c r="N40" s="254"/>
      <c r="O40" s="254"/>
      <c r="P40" s="252"/>
      <c r="Q40" s="440">
        <f t="shared" si="4"/>
        <v>0</v>
      </c>
      <c r="R40" s="128">
        <f t="shared" si="5"/>
        <v>0</v>
      </c>
      <c r="S40" s="439"/>
      <c r="T40" s="442"/>
      <c r="U40" s="443"/>
      <c r="V40" s="441"/>
      <c r="W40" s="444"/>
      <c r="X40" s="126">
        <f>Y40+Z40+AA40+AB40</f>
        <v>0</v>
      </c>
      <c r="Y40" s="254"/>
      <c r="Z40" s="254"/>
      <c r="AA40" s="255"/>
      <c r="AB40" s="312">
        <f t="shared" si="7"/>
        <v>0</v>
      </c>
      <c r="AC40" s="313">
        <f t="shared" si="8"/>
        <v>0</v>
      </c>
      <c r="AD40" s="314">
        <f t="shared" si="9"/>
        <v>0</v>
      </c>
    </row>
    <row r="41" spans="1:30" s="120" customFormat="1" ht="12.75">
      <c r="A41" s="131"/>
      <c r="B41" s="122"/>
      <c r="C41" s="122"/>
      <c r="D41" s="439">
        <f t="shared" si="0"/>
        <v>0</v>
      </c>
      <c r="E41" s="440">
        <f t="shared" si="1"/>
        <v>0</v>
      </c>
      <c r="F41" s="128">
        <f t="shared" si="2"/>
        <v>0</v>
      </c>
      <c r="G41" s="441"/>
      <c r="H41" s="442"/>
      <c r="I41" s="443"/>
      <c r="J41" s="441"/>
      <c r="K41" s="444"/>
      <c r="L41" s="126">
        <f t="shared" si="3"/>
        <v>0</v>
      </c>
      <c r="M41" s="254"/>
      <c r="N41" s="254"/>
      <c r="O41" s="254"/>
      <c r="P41" s="252"/>
      <c r="Q41" s="440">
        <f t="shared" si="4"/>
        <v>0</v>
      </c>
      <c r="R41" s="128">
        <f t="shared" si="5"/>
        <v>0</v>
      </c>
      <c r="S41" s="441"/>
      <c r="T41" s="442"/>
      <c r="U41" s="443"/>
      <c r="V41" s="441"/>
      <c r="W41" s="444"/>
      <c r="X41" s="126">
        <f>Y41+Z41+AA41</f>
        <v>0</v>
      </c>
      <c r="Y41" s="254"/>
      <c r="Z41" s="254"/>
      <c r="AA41" s="252"/>
      <c r="AB41" s="445">
        <f t="shared" si="7"/>
        <v>0</v>
      </c>
      <c r="AC41" s="313">
        <f t="shared" si="8"/>
        <v>0</v>
      </c>
      <c r="AD41" s="314">
        <f>AB41+AC41</f>
        <v>0</v>
      </c>
    </row>
    <row r="42" spans="1:30" s="120" customFormat="1" ht="12.75">
      <c r="A42" s="446"/>
      <c r="B42" s="122"/>
      <c r="C42" s="122"/>
      <c r="D42" s="439">
        <f t="shared" si="0"/>
        <v>0</v>
      </c>
      <c r="E42" s="447">
        <f t="shared" si="1"/>
        <v>0</v>
      </c>
      <c r="F42" s="128">
        <f t="shared" si="2"/>
        <v>0</v>
      </c>
      <c r="G42" s="439"/>
      <c r="H42" s="442"/>
      <c r="I42" s="443"/>
      <c r="J42" s="441"/>
      <c r="K42" s="439"/>
      <c r="L42" s="128">
        <f t="shared" si="3"/>
        <v>0</v>
      </c>
      <c r="M42" s="441"/>
      <c r="N42" s="441"/>
      <c r="O42" s="441"/>
      <c r="P42" s="444"/>
      <c r="Q42" s="440">
        <f t="shared" si="4"/>
        <v>0</v>
      </c>
      <c r="R42" s="128">
        <f t="shared" si="5"/>
        <v>0</v>
      </c>
      <c r="S42" s="439"/>
      <c r="T42" s="448"/>
      <c r="U42" s="449"/>
      <c r="V42" s="441"/>
      <c r="W42" s="444"/>
      <c r="X42" s="128">
        <f>Y42+Z42+AA42+AB42</f>
        <v>0</v>
      </c>
      <c r="Y42" s="441"/>
      <c r="Z42" s="441"/>
      <c r="AA42" s="439"/>
      <c r="AB42" s="312">
        <f t="shared" si="7"/>
        <v>0</v>
      </c>
      <c r="AC42" s="313">
        <f t="shared" si="8"/>
        <v>0</v>
      </c>
      <c r="AD42" s="314">
        <f>AB42+AC42</f>
        <v>0</v>
      </c>
    </row>
    <row r="43" spans="1:30" s="120" customFormat="1" ht="13.5" thickBot="1">
      <c r="A43" s="146"/>
      <c r="B43" s="140"/>
      <c r="C43" s="140"/>
      <c r="D43" s="450">
        <f t="shared" si="0"/>
        <v>0</v>
      </c>
      <c r="E43" s="451">
        <f t="shared" si="1"/>
        <v>0</v>
      </c>
      <c r="F43" s="137">
        <f t="shared" si="2"/>
        <v>0</v>
      </c>
      <c r="G43" s="452"/>
      <c r="H43" s="453"/>
      <c r="I43" s="454"/>
      <c r="J43" s="452"/>
      <c r="K43" s="455"/>
      <c r="L43" s="146">
        <f t="shared" si="3"/>
        <v>0</v>
      </c>
      <c r="M43" s="140"/>
      <c r="N43" s="140"/>
      <c r="O43" s="140"/>
      <c r="P43" s="138"/>
      <c r="Q43" s="451">
        <f t="shared" si="4"/>
        <v>0</v>
      </c>
      <c r="R43" s="137">
        <f t="shared" si="5"/>
        <v>0</v>
      </c>
      <c r="S43" s="452"/>
      <c r="T43" s="453"/>
      <c r="U43" s="454"/>
      <c r="V43" s="452"/>
      <c r="W43" s="455"/>
      <c r="X43" s="142">
        <f>Y43+Z43+AA43</f>
        <v>0</v>
      </c>
      <c r="Y43" s="141"/>
      <c r="Z43" s="141"/>
      <c r="AA43" s="456"/>
      <c r="AB43" s="445">
        <f t="shared" si="7"/>
        <v>0</v>
      </c>
      <c r="AC43" s="313">
        <f t="shared" si="8"/>
        <v>0</v>
      </c>
      <c r="AD43" s="314">
        <f>AB43+AC43</f>
        <v>0</v>
      </c>
    </row>
    <row r="44" spans="1:30" s="164" customFormat="1" ht="16.5" thickBot="1">
      <c r="A44" s="101"/>
      <c r="B44" s="212" t="s">
        <v>46</v>
      </c>
      <c r="C44" s="102"/>
      <c r="D44" s="156">
        <f aca="true" t="shared" si="10" ref="D44:K44">SUM(D8:D43)</f>
        <v>6155.663</v>
      </c>
      <c r="E44" s="103">
        <f t="shared" si="10"/>
        <v>5950.941999999998</v>
      </c>
      <c r="F44" s="101">
        <f t="shared" si="10"/>
        <v>5720.222999999999</v>
      </c>
      <c r="G44" s="102">
        <f t="shared" si="10"/>
        <v>2769.0609999999997</v>
      </c>
      <c r="H44" s="457">
        <f t="shared" si="10"/>
        <v>2.4099999999999997</v>
      </c>
      <c r="I44" s="458">
        <f t="shared" si="10"/>
        <v>1530.0060000000003</v>
      </c>
      <c r="J44" s="102">
        <f t="shared" si="10"/>
        <v>1196.116</v>
      </c>
      <c r="K44" s="100">
        <f t="shared" si="10"/>
        <v>222.63</v>
      </c>
      <c r="L44" s="101">
        <f t="shared" si="3"/>
        <v>230.719</v>
      </c>
      <c r="M44" s="102">
        <f aca="true" t="shared" si="11" ref="M44:AD44">SUM(M8:M43)</f>
        <v>109.55799999999999</v>
      </c>
      <c r="N44" s="102">
        <f t="shared" si="11"/>
        <v>110.458</v>
      </c>
      <c r="O44" s="102">
        <f t="shared" si="11"/>
        <v>9.396999999999998</v>
      </c>
      <c r="P44" s="100">
        <f t="shared" si="11"/>
        <v>1.306</v>
      </c>
      <c r="Q44" s="103">
        <f t="shared" si="11"/>
        <v>204.72099999999998</v>
      </c>
      <c r="R44" s="101">
        <f t="shared" si="11"/>
        <v>168.52800000000002</v>
      </c>
      <c r="S44" s="102">
        <f t="shared" si="11"/>
        <v>0</v>
      </c>
      <c r="T44" s="457">
        <f t="shared" si="11"/>
        <v>0</v>
      </c>
      <c r="U44" s="458">
        <f t="shared" si="11"/>
        <v>73.551</v>
      </c>
      <c r="V44" s="102">
        <f t="shared" si="11"/>
        <v>69.90899999999999</v>
      </c>
      <c r="W44" s="100">
        <f t="shared" si="11"/>
        <v>25.067999999999998</v>
      </c>
      <c r="X44" s="101">
        <f t="shared" si="11"/>
        <v>36.193</v>
      </c>
      <c r="Y44" s="102">
        <f t="shared" si="11"/>
        <v>0.336</v>
      </c>
      <c r="Z44" s="102">
        <f t="shared" si="11"/>
        <v>35.025</v>
      </c>
      <c r="AA44" s="100">
        <f t="shared" si="11"/>
        <v>0.8320000000000001</v>
      </c>
      <c r="AB44" s="104">
        <f t="shared" si="11"/>
        <v>1603.5570000000002</v>
      </c>
      <c r="AC44" s="105">
        <f t="shared" si="11"/>
        <v>2.4099999999999997</v>
      </c>
      <c r="AD44" s="106">
        <f t="shared" si="11"/>
        <v>1605.9670000000003</v>
      </c>
    </row>
    <row r="45" s="120" customFormat="1" ht="12.75">
      <c r="I45" s="280"/>
    </row>
    <row r="46" spans="1:9" s="120" customFormat="1" ht="15" thickBot="1">
      <c r="A46" s="563" t="s">
        <v>265</v>
      </c>
      <c r="I46" s="459"/>
    </row>
    <row r="47" spans="1:30" s="120" customFormat="1" ht="12.75">
      <c r="A47" s="110"/>
      <c r="B47" s="111"/>
      <c r="C47" s="111"/>
      <c r="D47" s="112">
        <f>E47+Q47</f>
        <v>0</v>
      </c>
      <c r="E47" s="113">
        <f>F47+L47</f>
        <v>0</v>
      </c>
      <c r="F47" s="110">
        <f>G47+H47+I47+J47+K47</f>
        <v>0</v>
      </c>
      <c r="G47" s="111">
        <v>0</v>
      </c>
      <c r="H47" s="432"/>
      <c r="I47" s="433"/>
      <c r="J47" s="111"/>
      <c r="K47" s="112"/>
      <c r="L47" s="110">
        <f>M47+N47+O47+P47</f>
        <v>0</v>
      </c>
      <c r="M47" s="111"/>
      <c r="N47" s="111"/>
      <c r="O47" s="111"/>
      <c r="P47" s="115"/>
      <c r="Q47" s="460">
        <f>R47+X47</f>
        <v>0</v>
      </c>
      <c r="R47" s="110">
        <f>S47+T47+U47+V47+W47</f>
        <v>0</v>
      </c>
      <c r="S47" s="111"/>
      <c r="T47" s="461"/>
      <c r="U47" s="462"/>
      <c r="V47" s="111"/>
      <c r="W47" s="115"/>
      <c r="X47" s="171">
        <f>Y47+Z47+AA47</f>
        <v>0</v>
      </c>
      <c r="Y47" s="111"/>
      <c r="Z47" s="111"/>
      <c r="AA47" s="112"/>
      <c r="AB47" s="463">
        <f>I47+U47</f>
        <v>0</v>
      </c>
      <c r="AC47" s="437">
        <f>H47+T47</f>
        <v>0</v>
      </c>
      <c r="AD47" s="438">
        <f>AB47+AC47</f>
        <v>0</v>
      </c>
    </row>
    <row r="48" spans="1:30" s="120" customFormat="1" ht="12.75">
      <c r="A48" s="131" t="s">
        <v>127</v>
      </c>
      <c r="B48" s="135" t="s">
        <v>128</v>
      </c>
      <c r="C48" s="122"/>
      <c r="D48" s="439">
        <f>E48+Q48</f>
        <v>17.7</v>
      </c>
      <c r="E48" s="447">
        <f>F48+L48</f>
        <v>17.7</v>
      </c>
      <c r="F48" s="128">
        <f>G48+H48+I48+J48+K48</f>
        <v>17.7</v>
      </c>
      <c r="G48" s="439"/>
      <c r="H48" s="442"/>
      <c r="I48" s="443">
        <v>17.7</v>
      </c>
      <c r="J48" s="441"/>
      <c r="K48" s="439"/>
      <c r="L48" s="128">
        <f>M48+N48+O48+P48</f>
        <v>0</v>
      </c>
      <c r="M48" s="441"/>
      <c r="N48" s="441"/>
      <c r="O48" s="441"/>
      <c r="P48" s="444"/>
      <c r="Q48" s="440">
        <f>R48+X48</f>
        <v>0</v>
      </c>
      <c r="R48" s="128">
        <f>S48+T48+U48+V48+W48</f>
        <v>0</v>
      </c>
      <c r="S48" s="439"/>
      <c r="T48" s="448"/>
      <c r="U48" s="449"/>
      <c r="V48" s="441"/>
      <c r="W48" s="444"/>
      <c r="X48" s="128"/>
      <c r="Y48" s="441"/>
      <c r="Z48" s="441"/>
      <c r="AA48" s="439"/>
      <c r="AB48" s="312">
        <f>I48+U48</f>
        <v>17.7</v>
      </c>
      <c r="AC48" s="313">
        <f>H48+T48</f>
        <v>0</v>
      </c>
      <c r="AD48" s="314">
        <f>AB48+AC48</f>
        <v>17.7</v>
      </c>
    </row>
    <row r="49" spans="1:30" ht="13.5" thickBot="1">
      <c r="A49" s="464"/>
      <c r="B49" s="62"/>
      <c r="C49" s="62"/>
      <c r="D49" s="402">
        <f>E49+Q49</f>
        <v>0</v>
      </c>
      <c r="E49" s="64">
        <f>F49+L49</f>
        <v>0</v>
      </c>
      <c r="F49" s="387">
        <f>G49+H49+I49+J49+K49</f>
        <v>0</v>
      </c>
      <c r="G49" s="389"/>
      <c r="H49" s="465"/>
      <c r="I49" s="466"/>
      <c r="J49" s="388"/>
      <c r="K49" s="389"/>
      <c r="L49" s="70">
        <f>M49+N49+O49+P49</f>
        <v>0</v>
      </c>
      <c r="M49" s="375"/>
      <c r="N49" s="375"/>
      <c r="O49" s="375"/>
      <c r="P49" s="405"/>
      <c r="Q49" s="467">
        <f>R49+X49</f>
        <v>0</v>
      </c>
      <c r="R49" s="387">
        <f>S49+T49+U49+V49+W49</f>
        <v>0</v>
      </c>
      <c r="S49" s="389"/>
      <c r="T49" s="468"/>
      <c r="U49" s="469"/>
      <c r="V49" s="388"/>
      <c r="W49" s="392"/>
      <c r="X49" s="70">
        <f>Y49+Z49+AA49+AB49</f>
        <v>0</v>
      </c>
      <c r="Y49" s="375"/>
      <c r="Z49" s="375"/>
      <c r="AA49" s="402"/>
      <c r="AB49" s="395">
        <f>I49+U49</f>
        <v>0</v>
      </c>
      <c r="AC49" s="396">
        <f>H49+T49</f>
        <v>0</v>
      </c>
      <c r="AD49" s="397">
        <f>AB49+AC49</f>
        <v>0</v>
      </c>
    </row>
    <row r="50" spans="1:30" s="164" customFormat="1" ht="16.5" thickBot="1">
      <c r="A50" s="101"/>
      <c r="B50" s="212"/>
      <c r="C50" s="102"/>
      <c r="D50" s="156"/>
      <c r="E50" s="93"/>
      <c r="F50" s="470"/>
      <c r="G50" s="156"/>
      <c r="H50" s="457"/>
      <c r="I50" s="458"/>
      <c r="J50" s="156"/>
      <c r="K50" s="156"/>
      <c r="L50" s="103"/>
      <c r="M50" s="156"/>
      <c r="N50" s="156"/>
      <c r="O50" s="156"/>
      <c r="P50" s="100"/>
      <c r="Q50" s="103"/>
      <c r="R50" s="103"/>
      <c r="S50" s="156"/>
      <c r="T50" s="457"/>
      <c r="U50" s="458"/>
      <c r="V50" s="156"/>
      <c r="W50" s="100"/>
      <c r="X50" s="103"/>
      <c r="Y50" s="156"/>
      <c r="Z50" s="156"/>
      <c r="AA50" s="100"/>
      <c r="AB50" s="327"/>
      <c r="AC50" s="328"/>
      <c r="AD50" s="385"/>
    </row>
    <row r="51" spans="1:30" s="5" customFormat="1" ht="16.5" thickBot="1">
      <c r="A51" s="8"/>
      <c r="B51" s="212"/>
      <c r="C51" s="185"/>
      <c r="D51" s="273"/>
      <c r="E51" s="271"/>
      <c r="F51" s="272"/>
      <c r="G51" s="278"/>
      <c r="H51" s="457"/>
      <c r="I51" s="458"/>
      <c r="J51" s="278"/>
      <c r="K51" s="277"/>
      <c r="L51" s="272"/>
      <c r="M51" s="278"/>
      <c r="N51" s="278"/>
      <c r="O51" s="278"/>
      <c r="P51" s="277"/>
      <c r="Q51" s="271"/>
      <c r="R51" s="272"/>
      <c r="S51" s="278"/>
      <c r="T51" s="457"/>
      <c r="U51" s="458"/>
      <c r="V51" s="278"/>
      <c r="W51" s="277"/>
      <c r="X51" s="272"/>
      <c r="Y51" s="278"/>
      <c r="Z51" s="278"/>
      <c r="AA51" s="277"/>
      <c r="AB51" s="104"/>
      <c r="AC51" s="105"/>
      <c r="AD51" s="106"/>
    </row>
    <row r="53" ht="15">
      <c r="A53" s="158" t="s">
        <v>47</v>
      </c>
    </row>
    <row r="54" spans="1:2" ht="15">
      <c r="A54" s="158" t="s">
        <v>168</v>
      </c>
      <c r="B54" s="521"/>
    </row>
    <row r="55" spans="1:2" ht="15">
      <c r="A55" s="158"/>
      <c r="B55" s="158" t="s">
        <v>169</v>
      </c>
    </row>
    <row r="56" ht="12.75">
      <c r="J56" s="166"/>
    </row>
    <row r="57" spans="4:18" ht="12.75">
      <c r="D57" t="s">
        <v>49</v>
      </c>
      <c r="E57" s="157"/>
      <c r="F57" s="157"/>
      <c r="G57" s="120"/>
      <c r="H57" s="745">
        <f>H44+I44</f>
        <v>1532.4160000000004</v>
      </c>
      <c r="I57" s="745"/>
      <c r="R57" s="166"/>
    </row>
    <row r="58" spans="4:9" ht="13.5" thickBot="1">
      <c r="D58" t="s">
        <v>50</v>
      </c>
      <c r="E58" s="157"/>
      <c r="F58" s="157"/>
      <c r="G58" s="120"/>
      <c r="H58" s="770">
        <f>T44+U44</f>
        <v>73.551</v>
      </c>
      <c r="I58" s="770"/>
    </row>
    <row r="59" spans="4:29" ht="16.5" thickBot="1">
      <c r="D59" s="161" t="s">
        <v>51</v>
      </c>
      <c r="E59" s="157"/>
      <c r="F59" s="157"/>
      <c r="G59" s="120"/>
      <c r="H59" s="713">
        <f>SUM(H57:I58)</f>
        <v>1605.9670000000003</v>
      </c>
      <c r="I59" s="714"/>
      <c r="AB59" s="166"/>
      <c r="AC59" s="166"/>
    </row>
    <row r="60" spans="2:9" ht="20.25">
      <c r="B60" s="282"/>
      <c r="D60" s="161" t="s">
        <v>170</v>
      </c>
      <c r="E60" s="157"/>
      <c r="F60" s="157"/>
      <c r="G60" s="120"/>
      <c r="H60" s="771">
        <v>1603.557</v>
      </c>
      <c r="I60" s="771"/>
    </row>
    <row r="61" spans="1:12" ht="13.5" thickBot="1">
      <c r="A61" s="286"/>
      <c r="D61" t="s">
        <v>52</v>
      </c>
      <c r="E61" s="157"/>
      <c r="F61" s="157"/>
      <c r="G61" s="120"/>
      <c r="H61" s="745">
        <v>2.41</v>
      </c>
      <c r="I61" s="745"/>
      <c r="K61" s="166"/>
      <c r="L61" s="166"/>
    </row>
    <row r="62" spans="4:12" ht="16.5" thickBot="1">
      <c r="D62" s="161" t="s">
        <v>53</v>
      </c>
      <c r="E62" s="157"/>
      <c r="F62" s="157"/>
      <c r="G62" s="120"/>
      <c r="H62" s="713">
        <f>SUM(H60:I61)</f>
        <v>1605.967</v>
      </c>
      <c r="I62" s="714"/>
      <c r="L62" s="166"/>
    </row>
    <row r="63" spans="4:9" ht="16.5" thickBot="1">
      <c r="D63" s="161" t="s">
        <v>54</v>
      </c>
      <c r="E63" s="120"/>
      <c r="F63" s="120"/>
      <c r="G63" s="120"/>
      <c r="H63" s="720">
        <f>H62-H59</f>
        <v>0</v>
      </c>
      <c r="I63" s="721"/>
    </row>
    <row r="66" ht="15.75">
      <c r="A66" s="161" t="s">
        <v>266</v>
      </c>
    </row>
    <row r="67" ht="13.5" thickBot="1"/>
    <row r="68" spans="1:30" ht="15.75" thickBot="1">
      <c r="A68" s="564" t="s">
        <v>260</v>
      </c>
      <c r="B68" s="565" t="s">
        <v>261</v>
      </c>
      <c r="C68" s="566" t="s">
        <v>42</v>
      </c>
      <c r="D68" s="102"/>
      <c r="E68" s="102"/>
      <c r="F68" s="102"/>
      <c r="G68" s="156"/>
      <c r="H68" s="383"/>
      <c r="I68" s="384">
        <v>-161.719</v>
      </c>
      <c r="J68" s="99"/>
      <c r="K68" s="102"/>
      <c r="L68" s="102"/>
      <c r="M68" s="102"/>
      <c r="N68" s="102"/>
      <c r="O68" s="102"/>
      <c r="P68" s="102"/>
      <c r="Q68" s="102"/>
      <c r="R68" s="156"/>
      <c r="S68" s="156"/>
      <c r="T68" s="383"/>
      <c r="U68" s="416"/>
      <c r="V68" s="99"/>
      <c r="W68" s="102"/>
      <c r="X68" s="102"/>
      <c r="Y68" s="102"/>
      <c r="Z68" s="102"/>
      <c r="AA68" s="156"/>
      <c r="AB68" s="186">
        <f>I68+U68</f>
        <v>-161.719</v>
      </c>
      <c r="AC68" s="105">
        <f>H68+T68</f>
        <v>0</v>
      </c>
      <c r="AD68" s="106">
        <f>SUM(AB68:AC68)</f>
        <v>-161.719</v>
      </c>
    </row>
    <row r="70" ht="13.5" thickBot="1"/>
    <row r="71" spans="1:30" s="164" customFormat="1" ht="16.5" thickBot="1">
      <c r="A71" s="101"/>
      <c r="B71" s="91" t="s">
        <v>267</v>
      </c>
      <c r="C71" s="102"/>
      <c r="D71" s="156"/>
      <c r="E71" s="103"/>
      <c r="F71" s="101"/>
      <c r="G71" s="102"/>
      <c r="H71" s="457">
        <f>H44+H68</f>
        <v>2.4099999999999997</v>
      </c>
      <c r="I71" s="458">
        <f>I44+I68</f>
        <v>1368.2870000000003</v>
      </c>
      <c r="J71" s="102">
        <f aca="true" t="shared" si="12" ref="J71:S71">J44+J68</f>
        <v>1196.116</v>
      </c>
      <c r="K71" s="100">
        <f t="shared" si="12"/>
        <v>222.63</v>
      </c>
      <c r="L71" s="101">
        <f t="shared" si="12"/>
        <v>230.719</v>
      </c>
      <c r="M71" s="102">
        <f t="shared" si="12"/>
        <v>109.55799999999999</v>
      </c>
      <c r="N71" s="102">
        <f t="shared" si="12"/>
        <v>110.458</v>
      </c>
      <c r="O71" s="102">
        <f t="shared" si="12"/>
        <v>9.396999999999998</v>
      </c>
      <c r="P71" s="100">
        <f t="shared" si="12"/>
        <v>1.306</v>
      </c>
      <c r="Q71" s="103">
        <f t="shared" si="12"/>
        <v>204.72099999999998</v>
      </c>
      <c r="R71" s="101">
        <f t="shared" si="12"/>
        <v>168.52800000000002</v>
      </c>
      <c r="S71" s="101">
        <f t="shared" si="12"/>
        <v>0</v>
      </c>
      <c r="T71" s="457">
        <f>T68+T44</f>
        <v>0</v>
      </c>
      <c r="U71" s="458">
        <f>U44+U68</f>
        <v>73.551</v>
      </c>
      <c r="V71" s="102">
        <f aca="true" t="shared" si="13" ref="V71:AA71">V68+V44</f>
        <v>69.90899999999999</v>
      </c>
      <c r="W71" s="102">
        <f t="shared" si="13"/>
        <v>25.067999999999998</v>
      </c>
      <c r="X71" s="102">
        <f t="shared" si="13"/>
        <v>36.193</v>
      </c>
      <c r="Y71" s="102">
        <f t="shared" si="13"/>
        <v>0.336</v>
      </c>
      <c r="Z71" s="102">
        <f t="shared" si="13"/>
        <v>35.025</v>
      </c>
      <c r="AA71" s="102">
        <f t="shared" si="13"/>
        <v>0.8320000000000001</v>
      </c>
      <c r="AB71" s="186">
        <f>AB44+AB68</f>
        <v>1441.8380000000002</v>
      </c>
      <c r="AC71" s="186">
        <f>AC44+AC68</f>
        <v>2.4099999999999997</v>
      </c>
      <c r="AD71" s="567">
        <f>AD44+AD68</f>
        <v>1444.2480000000003</v>
      </c>
    </row>
  </sheetData>
  <sheetProtection/>
  <mergeCells count="19">
    <mergeCell ref="A1:AD1"/>
    <mergeCell ref="A3:A5"/>
    <mergeCell ref="B3:B5"/>
    <mergeCell ref="C3:C5"/>
    <mergeCell ref="D3:D5"/>
    <mergeCell ref="E3:P3"/>
    <mergeCell ref="Q3:AA3"/>
    <mergeCell ref="F4:K4"/>
    <mergeCell ref="L4:P4"/>
    <mergeCell ref="H61:I61"/>
    <mergeCell ref="H62:I62"/>
    <mergeCell ref="H63:I63"/>
    <mergeCell ref="H58:I58"/>
    <mergeCell ref="R4:W4"/>
    <mergeCell ref="AB3:AD4"/>
    <mergeCell ref="H59:I59"/>
    <mergeCell ref="H60:I60"/>
    <mergeCell ref="X4:AA4"/>
    <mergeCell ref="H57:I57"/>
  </mergeCells>
  <printOptions horizontalCentered="1"/>
  <pageMargins left="0.7874015748031497" right="0.3937007874015748" top="0.5905511811023623" bottom="0.3937007874015748" header="0.5118110236220472" footer="0.5118110236220472"/>
  <pageSetup fitToHeight="1" fitToWidth="1" horizontalDpi="300" verticalDpi="300" orientation="landscape" paperSize="8" scale="62" r:id="rId1"/>
  <headerFooter alignWithMargins="0">
    <oddHeader>&amp;R&amp;"Arial CE,Kurzíva"Kapitola D.&amp;"Arial CE,Obyčejné"
&amp;"Arial CE,Tučné"Tabulka č.7</oddHeader>
  </headerFooter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4"/>
  <sheetViews>
    <sheetView zoomScale="75" zoomScaleNormal="75" workbookViewId="0" topLeftCell="A1">
      <selection activeCell="L21" sqref="L21"/>
    </sheetView>
  </sheetViews>
  <sheetFormatPr defaultColWidth="9.00390625" defaultRowHeight="12.75"/>
  <cols>
    <col min="1" max="1" width="5.75390625" style="471" customWidth="1"/>
    <col min="2" max="2" width="21.25390625" style="471" customWidth="1"/>
    <col min="3" max="3" width="53.875" style="471" customWidth="1"/>
    <col min="4" max="4" width="5.75390625" style="471" customWidth="1"/>
    <col min="5" max="5" width="10.875" style="471" customWidth="1"/>
    <col min="6" max="6" width="12.00390625" style="471" customWidth="1"/>
    <col min="7" max="7" width="11.875" style="471" customWidth="1"/>
    <col min="8" max="8" width="10.125" style="471" customWidth="1"/>
    <col min="9" max="9" width="12.00390625" style="471" customWidth="1"/>
    <col min="10" max="10" width="10.25390625" style="471" hidden="1" customWidth="1"/>
    <col min="11" max="12" width="13.875" style="471" customWidth="1"/>
    <col min="13" max="13" width="10.625" style="472" customWidth="1"/>
    <col min="14" max="14" width="10.875" style="471" customWidth="1"/>
    <col min="15" max="15" width="11.00390625" style="471" customWidth="1"/>
    <col min="16" max="16" width="10.375" style="471" bestFit="1" customWidth="1"/>
    <col min="17" max="17" width="11.625" style="471" customWidth="1"/>
    <col min="18" max="16384" width="9.125" style="471" customWidth="1"/>
  </cols>
  <sheetData>
    <row r="1" spans="2:11" ht="23.25">
      <c r="B1" s="590" t="s">
        <v>598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2:11" ht="23.25"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2:11" ht="24" thickBot="1">
      <c r="B3" s="591"/>
      <c r="C3" s="591"/>
      <c r="D3" s="591"/>
      <c r="E3" s="591"/>
      <c r="F3" s="591"/>
      <c r="G3" s="591"/>
      <c r="H3" s="591"/>
      <c r="I3" s="592"/>
      <c r="J3" s="592"/>
      <c r="K3" s="592"/>
    </row>
    <row r="4" spans="2:13" s="593" customFormat="1" ht="15.75" customHeight="1" thickBot="1">
      <c r="B4" s="785" t="s">
        <v>276</v>
      </c>
      <c r="C4" s="787" t="s">
        <v>21</v>
      </c>
      <c r="D4" s="789" t="s">
        <v>22</v>
      </c>
      <c r="E4" s="791" t="s">
        <v>13</v>
      </c>
      <c r="F4" s="792"/>
      <c r="G4" s="791" t="s">
        <v>14</v>
      </c>
      <c r="H4" s="792"/>
      <c r="I4" s="793" t="s">
        <v>139</v>
      </c>
      <c r="J4" s="793"/>
      <c r="K4" s="794"/>
      <c r="M4" s="594"/>
    </row>
    <row r="5" spans="2:13" s="593" customFormat="1" ht="30.75" thickBot="1">
      <c r="B5" s="786"/>
      <c r="C5" s="788"/>
      <c r="D5" s="790"/>
      <c r="E5" s="644" t="s">
        <v>277</v>
      </c>
      <c r="F5" s="645" t="s">
        <v>278</v>
      </c>
      <c r="G5" s="644" t="s">
        <v>277</v>
      </c>
      <c r="H5" s="645" t="s">
        <v>278</v>
      </c>
      <c r="I5" s="646" t="s">
        <v>143</v>
      </c>
      <c r="J5" s="647"/>
      <c r="K5" s="648" t="s">
        <v>34</v>
      </c>
      <c r="M5" s="594"/>
    </row>
    <row r="6" spans="2:13" s="593" customFormat="1" ht="15.75" thickBot="1">
      <c r="B6" s="595"/>
      <c r="C6" s="596"/>
      <c r="D6" s="596"/>
      <c r="E6" s="596"/>
      <c r="F6" s="596"/>
      <c r="G6" s="596"/>
      <c r="H6" s="596"/>
      <c r="I6" s="597"/>
      <c r="J6" s="597"/>
      <c r="K6" s="597"/>
      <c r="M6" s="594"/>
    </row>
    <row r="7" spans="1:13" s="593" customFormat="1" ht="12.75">
      <c r="A7" s="593">
        <v>1</v>
      </c>
      <c r="B7" s="598" t="s">
        <v>279</v>
      </c>
      <c r="C7" s="599" t="s">
        <v>280</v>
      </c>
      <c r="D7" s="600"/>
      <c r="E7" s="601"/>
      <c r="F7" s="602">
        <v>396</v>
      </c>
      <c r="G7" s="601"/>
      <c r="H7" s="603"/>
      <c r="I7" s="602">
        <v>396</v>
      </c>
      <c r="J7" s="604"/>
      <c r="K7" s="602">
        <f aca="true" t="shared" si="0" ref="K7:K171">I7+J7</f>
        <v>396</v>
      </c>
      <c r="M7" s="594"/>
    </row>
    <row r="8" spans="1:13" s="593" customFormat="1" ht="12.75">
      <c r="A8" s="593">
        <v>2</v>
      </c>
      <c r="B8" s="605" t="s">
        <v>281</v>
      </c>
      <c r="C8" s="606" t="s">
        <v>282</v>
      </c>
      <c r="D8" s="607"/>
      <c r="E8" s="608"/>
      <c r="F8" s="609">
        <v>300</v>
      </c>
      <c r="G8" s="608"/>
      <c r="H8" s="610"/>
      <c r="I8" s="609">
        <v>300</v>
      </c>
      <c r="J8" s="611"/>
      <c r="K8" s="609">
        <f t="shared" si="0"/>
        <v>300</v>
      </c>
      <c r="M8" s="594"/>
    </row>
    <row r="9" spans="1:13" s="593" customFormat="1" ht="12.75">
      <c r="A9" s="593">
        <v>3</v>
      </c>
      <c r="B9" s="605" t="s">
        <v>283</v>
      </c>
      <c r="C9" s="606" t="s">
        <v>284</v>
      </c>
      <c r="D9" s="607"/>
      <c r="E9" s="608"/>
      <c r="F9" s="609">
        <v>853</v>
      </c>
      <c r="G9" s="608"/>
      <c r="H9" s="610"/>
      <c r="I9" s="609">
        <v>853</v>
      </c>
      <c r="J9" s="611"/>
      <c r="K9" s="609">
        <f t="shared" si="0"/>
        <v>853</v>
      </c>
      <c r="M9" s="594"/>
    </row>
    <row r="10" spans="1:13" s="593" customFormat="1" ht="12.75">
      <c r="A10" s="593">
        <v>4</v>
      </c>
      <c r="B10" s="605" t="s">
        <v>285</v>
      </c>
      <c r="C10" s="606" t="s">
        <v>286</v>
      </c>
      <c r="D10" s="607"/>
      <c r="E10" s="608"/>
      <c r="F10" s="609">
        <v>1118</v>
      </c>
      <c r="G10" s="608"/>
      <c r="H10" s="610"/>
      <c r="I10" s="609">
        <v>1118</v>
      </c>
      <c r="J10" s="611"/>
      <c r="K10" s="609">
        <f t="shared" si="0"/>
        <v>1118</v>
      </c>
      <c r="M10" s="594"/>
    </row>
    <row r="11" spans="1:13" s="593" customFormat="1" ht="12.75">
      <c r="A11" s="593">
        <v>5</v>
      </c>
      <c r="B11" s="605" t="s">
        <v>287</v>
      </c>
      <c r="C11" s="606" t="s">
        <v>288</v>
      </c>
      <c r="D11" s="607"/>
      <c r="E11" s="608"/>
      <c r="F11" s="609">
        <v>2000</v>
      </c>
      <c r="G11" s="608"/>
      <c r="H11" s="610"/>
      <c r="I11" s="609">
        <v>2000</v>
      </c>
      <c r="J11" s="611"/>
      <c r="K11" s="609">
        <f t="shared" si="0"/>
        <v>2000</v>
      </c>
      <c r="M11" s="594"/>
    </row>
    <row r="12" spans="1:13" s="593" customFormat="1" ht="12.75">
      <c r="A12" s="593">
        <v>6</v>
      </c>
      <c r="B12" s="605" t="s">
        <v>289</v>
      </c>
      <c r="C12" s="606" t="s">
        <v>290</v>
      </c>
      <c r="D12" s="607"/>
      <c r="E12" s="608"/>
      <c r="F12" s="609">
        <v>5000</v>
      </c>
      <c r="G12" s="608"/>
      <c r="H12" s="610"/>
      <c r="I12" s="609">
        <v>5000</v>
      </c>
      <c r="J12" s="611"/>
      <c r="K12" s="609">
        <f t="shared" si="0"/>
        <v>5000</v>
      </c>
      <c r="M12" s="594"/>
    </row>
    <row r="13" spans="1:13" s="593" customFormat="1" ht="12.75">
      <c r="A13" s="593">
        <v>7</v>
      </c>
      <c r="B13" s="605" t="s">
        <v>291</v>
      </c>
      <c r="C13" s="606" t="s">
        <v>292</v>
      </c>
      <c r="D13" s="607"/>
      <c r="E13" s="608"/>
      <c r="F13" s="609">
        <v>4800</v>
      </c>
      <c r="G13" s="608"/>
      <c r="H13" s="610"/>
      <c r="I13" s="609">
        <v>4800</v>
      </c>
      <c r="J13" s="611"/>
      <c r="K13" s="609">
        <f t="shared" si="0"/>
        <v>4800</v>
      </c>
      <c r="M13" s="594"/>
    </row>
    <row r="14" spans="1:13" s="593" customFormat="1" ht="12.75">
      <c r="A14" s="593">
        <v>8</v>
      </c>
      <c r="B14" s="605" t="s">
        <v>293</v>
      </c>
      <c r="C14" s="606" t="s">
        <v>294</v>
      </c>
      <c r="D14" s="607"/>
      <c r="E14" s="608"/>
      <c r="F14" s="609">
        <v>950</v>
      </c>
      <c r="G14" s="608"/>
      <c r="H14" s="610"/>
      <c r="I14" s="609">
        <v>950</v>
      </c>
      <c r="J14" s="611"/>
      <c r="K14" s="609">
        <f t="shared" si="0"/>
        <v>950</v>
      </c>
      <c r="M14" s="594"/>
    </row>
    <row r="15" spans="1:13" s="593" customFormat="1" ht="12.75">
      <c r="A15" s="593">
        <v>9</v>
      </c>
      <c r="B15" s="605" t="s">
        <v>295</v>
      </c>
      <c r="C15" s="606" t="s">
        <v>296</v>
      </c>
      <c r="D15" s="607"/>
      <c r="E15" s="608"/>
      <c r="F15" s="609">
        <v>9000</v>
      </c>
      <c r="G15" s="608"/>
      <c r="H15" s="610"/>
      <c r="I15" s="609">
        <v>9000</v>
      </c>
      <c r="J15" s="611"/>
      <c r="K15" s="609">
        <f t="shared" si="0"/>
        <v>9000</v>
      </c>
      <c r="M15" s="594"/>
    </row>
    <row r="16" spans="1:13" s="593" customFormat="1" ht="12.75">
      <c r="A16" s="593">
        <v>10</v>
      </c>
      <c r="B16" s="605" t="s">
        <v>297</v>
      </c>
      <c r="C16" s="606" t="s">
        <v>298</v>
      </c>
      <c r="D16" s="607"/>
      <c r="E16" s="608"/>
      <c r="F16" s="609">
        <v>635</v>
      </c>
      <c r="G16" s="608"/>
      <c r="H16" s="610"/>
      <c r="I16" s="609">
        <v>635</v>
      </c>
      <c r="J16" s="611"/>
      <c r="K16" s="609">
        <f t="shared" si="0"/>
        <v>635</v>
      </c>
      <c r="M16" s="594"/>
    </row>
    <row r="17" spans="1:13" s="593" customFormat="1" ht="12.75">
      <c r="A17" s="593">
        <v>11</v>
      </c>
      <c r="B17" s="605" t="s">
        <v>299</v>
      </c>
      <c r="C17" s="606" t="s">
        <v>300</v>
      </c>
      <c r="D17" s="607"/>
      <c r="E17" s="608"/>
      <c r="F17" s="609">
        <v>1850</v>
      </c>
      <c r="G17" s="608"/>
      <c r="H17" s="610"/>
      <c r="I17" s="609">
        <v>1850</v>
      </c>
      <c r="J17" s="611"/>
      <c r="K17" s="609">
        <f t="shared" si="0"/>
        <v>1850</v>
      </c>
      <c r="M17" s="594"/>
    </row>
    <row r="18" spans="1:13" s="593" customFormat="1" ht="12.75">
      <c r="A18" s="593">
        <v>12</v>
      </c>
      <c r="B18" s="605" t="s">
        <v>301</v>
      </c>
      <c r="C18" s="606" t="s">
        <v>302</v>
      </c>
      <c r="D18" s="607"/>
      <c r="E18" s="608"/>
      <c r="F18" s="609">
        <v>2400</v>
      </c>
      <c r="G18" s="608"/>
      <c r="H18" s="610"/>
      <c r="I18" s="609">
        <v>2400</v>
      </c>
      <c r="J18" s="611"/>
      <c r="K18" s="609">
        <f t="shared" si="0"/>
        <v>2400</v>
      </c>
      <c r="M18" s="594"/>
    </row>
    <row r="19" spans="1:13" s="593" customFormat="1" ht="12.75">
      <c r="A19" s="593">
        <v>13</v>
      </c>
      <c r="B19" s="605" t="s">
        <v>303</v>
      </c>
      <c r="C19" s="606" t="s">
        <v>304</v>
      </c>
      <c r="D19" s="607"/>
      <c r="E19" s="608"/>
      <c r="F19" s="609">
        <v>2500</v>
      </c>
      <c r="G19" s="608"/>
      <c r="H19" s="610"/>
      <c r="I19" s="609">
        <v>2500</v>
      </c>
      <c r="J19" s="611"/>
      <c r="K19" s="609">
        <f t="shared" si="0"/>
        <v>2500</v>
      </c>
      <c r="M19" s="594"/>
    </row>
    <row r="20" spans="1:13" s="593" customFormat="1" ht="12.75">
      <c r="A20" s="593">
        <v>14</v>
      </c>
      <c r="B20" s="605" t="s">
        <v>305</v>
      </c>
      <c r="C20" s="606" t="s">
        <v>306</v>
      </c>
      <c r="D20" s="607"/>
      <c r="E20" s="608"/>
      <c r="F20" s="609">
        <v>1500</v>
      </c>
      <c r="G20" s="608"/>
      <c r="H20" s="610"/>
      <c r="I20" s="609">
        <v>1500</v>
      </c>
      <c r="J20" s="611"/>
      <c r="K20" s="609">
        <f t="shared" si="0"/>
        <v>1500</v>
      </c>
      <c r="M20" s="594"/>
    </row>
    <row r="21" spans="1:13" s="593" customFormat="1" ht="12.75">
      <c r="A21" s="593">
        <v>15</v>
      </c>
      <c r="B21" s="605" t="s">
        <v>307</v>
      </c>
      <c r="C21" s="606" t="s">
        <v>308</v>
      </c>
      <c r="D21" s="607"/>
      <c r="E21" s="608"/>
      <c r="F21" s="609">
        <v>420</v>
      </c>
      <c r="G21" s="608"/>
      <c r="H21" s="610"/>
      <c r="I21" s="609">
        <v>420</v>
      </c>
      <c r="J21" s="611"/>
      <c r="K21" s="609">
        <f t="shared" si="0"/>
        <v>420</v>
      </c>
      <c r="M21" s="594"/>
    </row>
    <row r="22" spans="1:13" s="593" customFormat="1" ht="12.75">
      <c r="A22" s="593">
        <v>16</v>
      </c>
      <c r="B22" s="605" t="s">
        <v>309</v>
      </c>
      <c r="C22" s="606" t="s">
        <v>310</v>
      </c>
      <c r="D22" s="607"/>
      <c r="E22" s="608"/>
      <c r="F22" s="609">
        <v>3000</v>
      </c>
      <c r="G22" s="608"/>
      <c r="H22" s="610"/>
      <c r="I22" s="609">
        <v>3000</v>
      </c>
      <c r="J22" s="611"/>
      <c r="K22" s="609">
        <f t="shared" si="0"/>
        <v>3000</v>
      </c>
      <c r="M22" s="594"/>
    </row>
    <row r="23" spans="1:13" s="593" customFormat="1" ht="12.75">
      <c r="A23" s="593">
        <v>17</v>
      </c>
      <c r="B23" s="605" t="s">
        <v>311</v>
      </c>
      <c r="C23" s="606" t="s">
        <v>312</v>
      </c>
      <c r="D23" s="607"/>
      <c r="E23" s="608"/>
      <c r="F23" s="609">
        <v>4999</v>
      </c>
      <c r="G23" s="608"/>
      <c r="H23" s="610"/>
      <c r="I23" s="609">
        <v>4999</v>
      </c>
      <c r="J23" s="611"/>
      <c r="K23" s="609">
        <f t="shared" si="0"/>
        <v>4999</v>
      </c>
      <c r="M23" s="594"/>
    </row>
    <row r="24" spans="1:13" s="593" customFormat="1" ht="12.75">
      <c r="A24" s="593">
        <v>18</v>
      </c>
      <c r="B24" s="605" t="s">
        <v>313</v>
      </c>
      <c r="C24" s="606" t="s">
        <v>314</v>
      </c>
      <c r="D24" s="607"/>
      <c r="E24" s="608"/>
      <c r="F24" s="609">
        <v>3900</v>
      </c>
      <c r="G24" s="608"/>
      <c r="H24" s="610"/>
      <c r="I24" s="609">
        <v>3900</v>
      </c>
      <c r="J24" s="611"/>
      <c r="K24" s="609">
        <f t="shared" si="0"/>
        <v>3900</v>
      </c>
      <c r="M24" s="594"/>
    </row>
    <row r="25" spans="1:13" s="593" customFormat="1" ht="12.75">
      <c r="A25" s="593">
        <v>19</v>
      </c>
      <c r="B25" s="605" t="s">
        <v>315</v>
      </c>
      <c r="C25" s="606" t="s">
        <v>316</v>
      </c>
      <c r="D25" s="607"/>
      <c r="E25" s="608"/>
      <c r="F25" s="609">
        <v>950</v>
      </c>
      <c r="G25" s="608"/>
      <c r="H25" s="610"/>
      <c r="I25" s="609">
        <v>950</v>
      </c>
      <c r="J25" s="611"/>
      <c r="K25" s="609">
        <f t="shared" si="0"/>
        <v>950</v>
      </c>
      <c r="M25" s="594"/>
    </row>
    <row r="26" spans="1:13" s="593" customFormat="1" ht="12.75">
      <c r="A26" s="593">
        <v>20</v>
      </c>
      <c r="B26" s="605" t="s">
        <v>317</v>
      </c>
      <c r="C26" s="606" t="s">
        <v>318</v>
      </c>
      <c r="D26" s="607"/>
      <c r="E26" s="608"/>
      <c r="F26" s="609">
        <v>1200</v>
      </c>
      <c r="G26" s="608"/>
      <c r="H26" s="610"/>
      <c r="I26" s="609">
        <v>1200</v>
      </c>
      <c r="J26" s="611"/>
      <c r="K26" s="609">
        <f t="shared" si="0"/>
        <v>1200</v>
      </c>
      <c r="M26" s="594"/>
    </row>
    <row r="27" spans="1:13" s="593" customFormat="1" ht="12.75">
      <c r="A27" s="593">
        <v>21</v>
      </c>
      <c r="B27" s="605" t="s">
        <v>319</v>
      </c>
      <c r="C27" s="606" t="s">
        <v>320</v>
      </c>
      <c r="D27" s="607"/>
      <c r="E27" s="608"/>
      <c r="F27" s="609">
        <v>3000</v>
      </c>
      <c r="G27" s="608"/>
      <c r="H27" s="610"/>
      <c r="I27" s="609">
        <v>3000</v>
      </c>
      <c r="J27" s="611"/>
      <c r="K27" s="609">
        <f t="shared" si="0"/>
        <v>3000</v>
      </c>
      <c r="M27" s="594"/>
    </row>
    <row r="28" spans="1:13" s="593" customFormat="1" ht="12.75">
      <c r="A28" s="593">
        <v>22</v>
      </c>
      <c r="B28" s="605" t="s">
        <v>321</v>
      </c>
      <c r="C28" s="606" t="s">
        <v>322</v>
      </c>
      <c r="D28" s="607"/>
      <c r="E28" s="608"/>
      <c r="F28" s="609">
        <v>5000</v>
      </c>
      <c r="G28" s="608"/>
      <c r="H28" s="610"/>
      <c r="I28" s="609">
        <v>5000</v>
      </c>
      <c r="J28" s="611"/>
      <c r="K28" s="609">
        <f t="shared" si="0"/>
        <v>5000</v>
      </c>
      <c r="M28" s="594"/>
    </row>
    <row r="29" spans="1:13" s="593" customFormat="1" ht="12.75">
      <c r="A29" s="593">
        <v>23</v>
      </c>
      <c r="B29" s="605" t="s">
        <v>323</v>
      </c>
      <c r="C29" s="606" t="s">
        <v>324</v>
      </c>
      <c r="D29" s="607"/>
      <c r="E29" s="608"/>
      <c r="F29" s="609">
        <v>3000</v>
      </c>
      <c r="G29" s="608"/>
      <c r="H29" s="610"/>
      <c r="I29" s="609">
        <v>3000</v>
      </c>
      <c r="J29" s="611"/>
      <c r="K29" s="609">
        <f t="shared" si="0"/>
        <v>3000</v>
      </c>
      <c r="M29" s="594"/>
    </row>
    <row r="30" spans="1:13" s="593" customFormat="1" ht="12.75">
      <c r="A30" s="593">
        <v>24</v>
      </c>
      <c r="B30" s="605" t="s">
        <v>325</v>
      </c>
      <c r="C30" s="606" t="s">
        <v>326</v>
      </c>
      <c r="D30" s="607"/>
      <c r="E30" s="608"/>
      <c r="F30" s="609">
        <v>5000</v>
      </c>
      <c r="G30" s="608"/>
      <c r="H30" s="610"/>
      <c r="I30" s="609">
        <v>5000</v>
      </c>
      <c r="J30" s="611"/>
      <c r="K30" s="609">
        <f t="shared" si="0"/>
        <v>5000</v>
      </c>
      <c r="M30" s="594"/>
    </row>
    <row r="31" spans="1:13" s="593" customFormat="1" ht="12.75">
      <c r="A31" s="593">
        <v>25</v>
      </c>
      <c r="B31" s="605" t="s">
        <v>327</v>
      </c>
      <c r="C31" s="606" t="s">
        <v>328</v>
      </c>
      <c r="D31" s="607"/>
      <c r="E31" s="608"/>
      <c r="F31" s="609">
        <v>4500</v>
      </c>
      <c r="G31" s="608"/>
      <c r="H31" s="610"/>
      <c r="I31" s="609">
        <v>4500</v>
      </c>
      <c r="J31" s="611"/>
      <c r="K31" s="609">
        <f t="shared" si="0"/>
        <v>4500</v>
      </c>
      <c r="M31" s="594"/>
    </row>
    <row r="32" spans="1:13" s="593" customFormat="1" ht="12.75">
      <c r="A32" s="593">
        <v>26</v>
      </c>
      <c r="B32" s="605" t="s">
        <v>329</v>
      </c>
      <c r="C32" s="606" t="s">
        <v>330</v>
      </c>
      <c r="D32" s="607"/>
      <c r="E32" s="608"/>
      <c r="F32" s="609">
        <v>4000</v>
      </c>
      <c r="G32" s="608"/>
      <c r="H32" s="610"/>
      <c r="I32" s="609">
        <v>4000</v>
      </c>
      <c r="J32" s="611"/>
      <c r="K32" s="609">
        <f t="shared" si="0"/>
        <v>4000</v>
      </c>
      <c r="M32" s="594"/>
    </row>
    <row r="33" spans="1:13" s="593" customFormat="1" ht="12.75">
      <c r="A33" s="593">
        <v>27</v>
      </c>
      <c r="B33" s="605" t="s">
        <v>331</v>
      </c>
      <c r="C33" s="606" t="s">
        <v>332</v>
      </c>
      <c r="D33" s="607"/>
      <c r="E33" s="608"/>
      <c r="F33" s="609">
        <v>800</v>
      </c>
      <c r="G33" s="608"/>
      <c r="H33" s="610"/>
      <c r="I33" s="609">
        <v>800</v>
      </c>
      <c r="J33" s="611"/>
      <c r="K33" s="609">
        <f t="shared" si="0"/>
        <v>800</v>
      </c>
      <c r="M33" s="594"/>
    </row>
    <row r="34" spans="1:13" s="593" customFormat="1" ht="12.75">
      <c r="A34" s="593">
        <v>28</v>
      </c>
      <c r="B34" s="605" t="s">
        <v>333</v>
      </c>
      <c r="C34" s="606" t="s">
        <v>334</v>
      </c>
      <c r="D34" s="607"/>
      <c r="E34" s="608"/>
      <c r="F34" s="609">
        <v>6000</v>
      </c>
      <c r="G34" s="608"/>
      <c r="H34" s="610"/>
      <c r="I34" s="609">
        <v>6000</v>
      </c>
      <c r="J34" s="611"/>
      <c r="K34" s="609">
        <f t="shared" si="0"/>
        <v>6000</v>
      </c>
      <c r="M34" s="594"/>
    </row>
    <row r="35" spans="1:13" s="593" customFormat="1" ht="12.75">
      <c r="A35" s="593">
        <v>29</v>
      </c>
      <c r="B35" s="605" t="s">
        <v>335</v>
      </c>
      <c r="C35" s="606" t="s">
        <v>334</v>
      </c>
      <c r="D35" s="607"/>
      <c r="E35" s="608"/>
      <c r="F35" s="609">
        <v>4000</v>
      </c>
      <c r="G35" s="608"/>
      <c r="H35" s="610"/>
      <c r="I35" s="609">
        <v>4000</v>
      </c>
      <c r="J35" s="611"/>
      <c r="K35" s="609">
        <f t="shared" si="0"/>
        <v>4000</v>
      </c>
      <c r="M35" s="594"/>
    </row>
    <row r="36" spans="1:13" s="593" customFormat="1" ht="12.75">
      <c r="A36" s="593">
        <v>30</v>
      </c>
      <c r="B36" s="605" t="s">
        <v>336</v>
      </c>
      <c r="C36" s="606" t="s">
        <v>337</v>
      </c>
      <c r="D36" s="607"/>
      <c r="E36" s="608"/>
      <c r="F36" s="609">
        <v>600</v>
      </c>
      <c r="G36" s="608"/>
      <c r="H36" s="610"/>
      <c r="I36" s="609">
        <v>600</v>
      </c>
      <c r="J36" s="611"/>
      <c r="K36" s="609">
        <f t="shared" si="0"/>
        <v>600</v>
      </c>
      <c r="M36" s="594"/>
    </row>
    <row r="37" spans="1:13" s="593" customFormat="1" ht="12.75">
      <c r="A37" s="593">
        <v>31</v>
      </c>
      <c r="B37" s="605" t="s">
        <v>338</v>
      </c>
      <c r="C37" s="606" t="s">
        <v>339</v>
      </c>
      <c r="D37" s="607"/>
      <c r="E37" s="608"/>
      <c r="F37" s="609">
        <v>1200</v>
      </c>
      <c r="G37" s="608"/>
      <c r="H37" s="610"/>
      <c r="I37" s="609">
        <v>1200</v>
      </c>
      <c r="J37" s="611"/>
      <c r="K37" s="609">
        <f t="shared" si="0"/>
        <v>1200</v>
      </c>
      <c r="M37" s="594"/>
    </row>
    <row r="38" spans="1:13" s="593" customFormat="1" ht="12.75">
      <c r="A38" s="593">
        <v>32</v>
      </c>
      <c r="B38" s="605" t="s">
        <v>340</v>
      </c>
      <c r="C38" s="606" t="s">
        <v>341</v>
      </c>
      <c r="D38" s="607"/>
      <c r="E38" s="608"/>
      <c r="F38" s="609">
        <v>10000</v>
      </c>
      <c r="G38" s="608"/>
      <c r="H38" s="610"/>
      <c r="I38" s="609">
        <v>10000</v>
      </c>
      <c r="J38" s="611"/>
      <c r="K38" s="609">
        <f t="shared" si="0"/>
        <v>10000</v>
      </c>
      <c r="M38" s="594"/>
    </row>
    <row r="39" spans="1:13" s="593" customFormat="1" ht="12.75">
      <c r="A39" s="593">
        <v>33</v>
      </c>
      <c r="B39" s="605" t="s">
        <v>342</v>
      </c>
      <c r="C39" s="606" t="s">
        <v>343</v>
      </c>
      <c r="D39" s="607"/>
      <c r="E39" s="608"/>
      <c r="F39" s="609">
        <v>5000</v>
      </c>
      <c r="G39" s="608"/>
      <c r="H39" s="610"/>
      <c r="I39" s="609">
        <v>5000</v>
      </c>
      <c r="J39" s="611"/>
      <c r="K39" s="609">
        <f t="shared" si="0"/>
        <v>5000</v>
      </c>
      <c r="M39" s="594"/>
    </row>
    <row r="40" spans="1:13" s="593" customFormat="1" ht="12.75">
      <c r="A40" s="593">
        <v>34</v>
      </c>
      <c r="B40" s="605" t="s">
        <v>344</v>
      </c>
      <c r="C40" s="606" t="s">
        <v>345</v>
      </c>
      <c r="D40" s="607"/>
      <c r="E40" s="608"/>
      <c r="F40" s="609">
        <v>2000</v>
      </c>
      <c r="G40" s="608"/>
      <c r="H40" s="610"/>
      <c r="I40" s="609">
        <v>2000</v>
      </c>
      <c r="J40" s="611"/>
      <c r="K40" s="609">
        <f t="shared" si="0"/>
        <v>2000</v>
      </c>
      <c r="M40" s="594"/>
    </row>
    <row r="41" spans="1:13" s="593" customFormat="1" ht="12.75">
      <c r="A41" s="593">
        <v>35</v>
      </c>
      <c r="B41" s="605" t="s">
        <v>346</v>
      </c>
      <c r="C41" s="606" t="s">
        <v>347</v>
      </c>
      <c r="D41" s="607"/>
      <c r="E41" s="608"/>
      <c r="F41" s="609">
        <v>5000</v>
      </c>
      <c r="G41" s="608"/>
      <c r="H41" s="610"/>
      <c r="I41" s="609">
        <v>5000</v>
      </c>
      <c r="J41" s="611"/>
      <c r="K41" s="609">
        <f t="shared" si="0"/>
        <v>5000</v>
      </c>
      <c r="M41" s="594"/>
    </row>
    <row r="42" spans="1:13" s="593" customFormat="1" ht="12.75">
      <c r="A42" s="593">
        <v>36</v>
      </c>
      <c r="B42" s="605" t="s">
        <v>348</v>
      </c>
      <c r="C42" s="606" t="s">
        <v>347</v>
      </c>
      <c r="D42" s="607"/>
      <c r="E42" s="608"/>
      <c r="F42" s="609">
        <v>2000</v>
      </c>
      <c r="G42" s="608"/>
      <c r="H42" s="610"/>
      <c r="I42" s="609">
        <v>2000</v>
      </c>
      <c r="J42" s="611"/>
      <c r="K42" s="609">
        <f t="shared" si="0"/>
        <v>2000</v>
      </c>
      <c r="M42" s="594"/>
    </row>
    <row r="43" spans="1:13" s="593" customFormat="1" ht="12.75">
      <c r="A43" s="593">
        <v>37</v>
      </c>
      <c r="B43" s="605" t="s">
        <v>349</v>
      </c>
      <c r="C43" s="606" t="s">
        <v>350</v>
      </c>
      <c r="D43" s="607"/>
      <c r="E43" s="608"/>
      <c r="F43" s="609">
        <v>4950</v>
      </c>
      <c r="G43" s="608"/>
      <c r="H43" s="610"/>
      <c r="I43" s="609">
        <v>4950</v>
      </c>
      <c r="J43" s="611"/>
      <c r="K43" s="609">
        <f t="shared" si="0"/>
        <v>4950</v>
      </c>
      <c r="M43" s="594"/>
    </row>
    <row r="44" spans="1:13" s="593" customFormat="1" ht="12.75">
      <c r="A44" s="593">
        <v>38</v>
      </c>
      <c r="B44" s="605" t="s">
        <v>351</v>
      </c>
      <c r="C44" s="606" t="s">
        <v>352</v>
      </c>
      <c r="D44" s="607"/>
      <c r="E44" s="608"/>
      <c r="F44" s="609">
        <v>5000</v>
      </c>
      <c r="G44" s="608"/>
      <c r="H44" s="610"/>
      <c r="I44" s="609">
        <v>5000</v>
      </c>
      <c r="J44" s="611"/>
      <c r="K44" s="609">
        <f t="shared" si="0"/>
        <v>5000</v>
      </c>
      <c r="M44" s="594"/>
    </row>
    <row r="45" spans="1:13" s="593" customFormat="1" ht="12.75">
      <c r="A45" s="593">
        <v>39</v>
      </c>
      <c r="B45" s="605" t="s">
        <v>353</v>
      </c>
      <c r="C45" s="606" t="s">
        <v>354</v>
      </c>
      <c r="D45" s="607"/>
      <c r="E45" s="608"/>
      <c r="F45" s="609">
        <v>3000</v>
      </c>
      <c r="G45" s="608"/>
      <c r="H45" s="610"/>
      <c r="I45" s="609">
        <v>3000</v>
      </c>
      <c r="J45" s="611"/>
      <c r="K45" s="609">
        <f t="shared" si="0"/>
        <v>3000</v>
      </c>
      <c r="M45" s="594"/>
    </row>
    <row r="46" spans="1:13" s="593" customFormat="1" ht="12.75">
      <c r="A46" s="593">
        <v>40</v>
      </c>
      <c r="B46" s="605" t="s">
        <v>355</v>
      </c>
      <c r="C46" s="606" t="s">
        <v>356</v>
      </c>
      <c r="D46" s="607"/>
      <c r="E46" s="608"/>
      <c r="F46" s="609">
        <v>3000</v>
      </c>
      <c r="G46" s="608"/>
      <c r="H46" s="610"/>
      <c r="I46" s="609">
        <v>3000</v>
      </c>
      <c r="J46" s="611"/>
      <c r="K46" s="609">
        <f t="shared" si="0"/>
        <v>3000</v>
      </c>
      <c r="M46" s="594"/>
    </row>
    <row r="47" spans="1:13" s="593" customFormat="1" ht="12.75">
      <c r="A47" s="593">
        <v>41</v>
      </c>
      <c r="B47" s="605" t="s">
        <v>357</v>
      </c>
      <c r="C47" s="606" t="s">
        <v>356</v>
      </c>
      <c r="D47" s="607"/>
      <c r="E47" s="608"/>
      <c r="F47" s="609">
        <v>450</v>
      </c>
      <c r="G47" s="608"/>
      <c r="H47" s="610"/>
      <c r="I47" s="609">
        <v>450</v>
      </c>
      <c r="J47" s="611"/>
      <c r="K47" s="609">
        <f t="shared" si="0"/>
        <v>450</v>
      </c>
      <c r="M47" s="594"/>
    </row>
    <row r="48" spans="1:13" s="593" customFormat="1" ht="12.75">
      <c r="A48" s="593">
        <v>42</v>
      </c>
      <c r="B48" s="605" t="s">
        <v>358</v>
      </c>
      <c r="C48" s="606" t="s">
        <v>359</v>
      </c>
      <c r="D48" s="607"/>
      <c r="E48" s="608"/>
      <c r="F48" s="609">
        <v>550</v>
      </c>
      <c r="G48" s="608"/>
      <c r="H48" s="610"/>
      <c r="I48" s="609">
        <v>550</v>
      </c>
      <c r="J48" s="611"/>
      <c r="K48" s="609">
        <f t="shared" si="0"/>
        <v>550</v>
      </c>
      <c r="M48" s="594"/>
    </row>
    <row r="49" spans="1:13" s="593" customFormat="1" ht="12.75">
      <c r="A49" s="593">
        <v>43</v>
      </c>
      <c r="B49" s="605" t="s">
        <v>360</v>
      </c>
      <c r="C49" s="606" t="s">
        <v>361</v>
      </c>
      <c r="D49" s="607"/>
      <c r="E49" s="608"/>
      <c r="F49" s="609">
        <v>5000</v>
      </c>
      <c r="G49" s="608"/>
      <c r="H49" s="610"/>
      <c r="I49" s="609">
        <v>5000</v>
      </c>
      <c r="J49" s="611"/>
      <c r="K49" s="609">
        <f t="shared" si="0"/>
        <v>5000</v>
      </c>
      <c r="M49" s="594"/>
    </row>
    <row r="50" spans="1:13" s="593" customFormat="1" ht="12.75">
      <c r="A50" s="593">
        <v>44</v>
      </c>
      <c r="B50" s="605" t="s">
        <v>362</v>
      </c>
      <c r="C50" s="606" t="s">
        <v>363</v>
      </c>
      <c r="D50" s="607"/>
      <c r="E50" s="608"/>
      <c r="F50" s="609">
        <v>6000</v>
      </c>
      <c r="G50" s="608"/>
      <c r="H50" s="610"/>
      <c r="I50" s="609">
        <v>6000</v>
      </c>
      <c r="J50" s="611"/>
      <c r="K50" s="609">
        <f t="shared" si="0"/>
        <v>6000</v>
      </c>
      <c r="M50" s="594"/>
    </row>
    <row r="51" spans="1:13" s="593" customFormat="1" ht="12.75">
      <c r="A51" s="593">
        <v>45</v>
      </c>
      <c r="B51" s="605" t="s">
        <v>364</v>
      </c>
      <c r="C51" s="606" t="s">
        <v>365</v>
      </c>
      <c r="D51" s="607"/>
      <c r="E51" s="608"/>
      <c r="F51" s="609">
        <v>3700</v>
      </c>
      <c r="G51" s="608"/>
      <c r="H51" s="610"/>
      <c r="I51" s="609">
        <v>3700</v>
      </c>
      <c r="J51" s="611"/>
      <c r="K51" s="609">
        <f t="shared" si="0"/>
        <v>3700</v>
      </c>
      <c r="M51" s="594"/>
    </row>
    <row r="52" spans="1:13" s="593" customFormat="1" ht="12.75">
      <c r="A52" s="593">
        <v>46</v>
      </c>
      <c r="B52" s="605" t="s">
        <v>366</v>
      </c>
      <c r="C52" s="606" t="s">
        <v>367</v>
      </c>
      <c r="D52" s="607"/>
      <c r="E52" s="608"/>
      <c r="F52" s="609">
        <v>2500</v>
      </c>
      <c r="G52" s="608"/>
      <c r="H52" s="610"/>
      <c r="I52" s="609">
        <v>2500</v>
      </c>
      <c r="J52" s="611"/>
      <c r="K52" s="609">
        <f t="shared" si="0"/>
        <v>2500</v>
      </c>
      <c r="M52" s="594"/>
    </row>
    <row r="53" spans="1:13" s="593" customFormat="1" ht="12.75">
      <c r="A53" s="593">
        <v>47</v>
      </c>
      <c r="B53" s="605" t="s">
        <v>368</v>
      </c>
      <c r="C53" s="606" t="s">
        <v>369</v>
      </c>
      <c r="D53" s="607"/>
      <c r="E53" s="608"/>
      <c r="F53" s="609">
        <v>10000</v>
      </c>
      <c r="G53" s="608"/>
      <c r="H53" s="610"/>
      <c r="I53" s="609">
        <v>10000</v>
      </c>
      <c r="J53" s="611"/>
      <c r="K53" s="609">
        <f t="shared" si="0"/>
        <v>10000</v>
      </c>
      <c r="M53" s="594"/>
    </row>
    <row r="54" spans="1:13" s="593" customFormat="1" ht="12.75">
      <c r="A54" s="593">
        <v>48</v>
      </c>
      <c r="B54" s="605" t="s">
        <v>370</v>
      </c>
      <c r="C54" s="606" t="s">
        <v>371</v>
      </c>
      <c r="D54" s="607"/>
      <c r="E54" s="608"/>
      <c r="F54" s="609">
        <v>5000</v>
      </c>
      <c r="G54" s="608"/>
      <c r="H54" s="610"/>
      <c r="I54" s="609">
        <v>5000</v>
      </c>
      <c r="J54" s="611"/>
      <c r="K54" s="609">
        <f t="shared" si="0"/>
        <v>5000</v>
      </c>
      <c r="M54" s="594"/>
    </row>
    <row r="55" spans="1:13" s="593" customFormat="1" ht="12.75">
      <c r="A55" s="593">
        <v>49</v>
      </c>
      <c r="B55" s="605" t="s">
        <v>372</v>
      </c>
      <c r="C55" s="606" t="s">
        <v>373</v>
      </c>
      <c r="D55" s="607"/>
      <c r="E55" s="608"/>
      <c r="F55" s="609">
        <v>10000</v>
      </c>
      <c r="G55" s="608"/>
      <c r="H55" s="610"/>
      <c r="I55" s="609">
        <v>10000</v>
      </c>
      <c r="J55" s="611"/>
      <c r="K55" s="609">
        <f t="shared" si="0"/>
        <v>10000</v>
      </c>
      <c r="M55" s="594"/>
    </row>
    <row r="56" spans="1:13" s="593" customFormat="1" ht="12.75">
      <c r="A56" s="593">
        <v>50</v>
      </c>
      <c r="B56" s="605" t="s">
        <v>374</v>
      </c>
      <c r="C56" s="606" t="s">
        <v>375</v>
      </c>
      <c r="D56" s="607"/>
      <c r="E56" s="608"/>
      <c r="F56" s="609">
        <v>5000</v>
      </c>
      <c r="G56" s="608"/>
      <c r="H56" s="610"/>
      <c r="I56" s="609">
        <v>5000</v>
      </c>
      <c r="J56" s="611"/>
      <c r="K56" s="609">
        <f t="shared" si="0"/>
        <v>5000</v>
      </c>
      <c r="M56" s="594"/>
    </row>
    <row r="57" spans="1:13" s="593" customFormat="1" ht="12.75">
      <c r="A57" s="593">
        <v>51</v>
      </c>
      <c r="B57" s="605" t="s">
        <v>376</v>
      </c>
      <c r="C57" s="606" t="s">
        <v>377</v>
      </c>
      <c r="D57" s="607"/>
      <c r="E57" s="608"/>
      <c r="F57" s="609">
        <v>10000</v>
      </c>
      <c r="G57" s="608"/>
      <c r="H57" s="610"/>
      <c r="I57" s="609">
        <v>10000</v>
      </c>
      <c r="J57" s="611"/>
      <c r="K57" s="609">
        <f t="shared" si="0"/>
        <v>10000</v>
      </c>
      <c r="M57" s="594"/>
    </row>
    <row r="58" spans="1:13" s="593" customFormat="1" ht="12.75">
      <c r="A58" s="593">
        <v>52</v>
      </c>
      <c r="B58" s="605" t="s">
        <v>378</v>
      </c>
      <c r="C58" s="606" t="s">
        <v>379</v>
      </c>
      <c r="D58" s="607"/>
      <c r="E58" s="608"/>
      <c r="F58" s="609">
        <v>9000</v>
      </c>
      <c r="G58" s="608"/>
      <c r="H58" s="610"/>
      <c r="I58" s="609">
        <v>9000</v>
      </c>
      <c r="J58" s="611"/>
      <c r="K58" s="609">
        <f t="shared" si="0"/>
        <v>9000</v>
      </c>
      <c r="M58" s="594"/>
    </row>
    <row r="59" spans="1:13" s="593" customFormat="1" ht="12.75">
      <c r="A59" s="593">
        <v>53</v>
      </c>
      <c r="B59" s="605" t="s">
        <v>380</v>
      </c>
      <c r="C59" s="606" t="s">
        <v>381</v>
      </c>
      <c r="D59" s="607"/>
      <c r="E59" s="608"/>
      <c r="F59" s="609">
        <v>10000</v>
      </c>
      <c r="G59" s="608"/>
      <c r="H59" s="610"/>
      <c r="I59" s="609">
        <v>10000</v>
      </c>
      <c r="J59" s="611"/>
      <c r="K59" s="609">
        <f t="shared" si="0"/>
        <v>10000</v>
      </c>
      <c r="M59" s="594"/>
    </row>
    <row r="60" spans="1:13" s="593" customFormat="1" ht="12.75">
      <c r="A60" s="593">
        <v>54</v>
      </c>
      <c r="B60" s="605" t="s">
        <v>382</v>
      </c>
      <c r="C60" s="606" t="s">
        <v>383</v>
      </c>
      <c r="D60" s="607"/>
      <c r="E60" s="608"/>
      <c r="F60" s="609">
        <v>3700</v>
      </c>
      <c r="G60" s="608"/>
      <c r="H60" s="610"/>
      <c r="I60" s="609">
        <v>3700</v>
      </c>
      <c r="J60" s="611"/>
      <c r="K60" s="609">
        <f t="shared" si="0"/>
        <v>3700</v>
      </c>
      <c r="M60" s="594"/>
    </row>
    <row r="61" spans="1:13" s="593" customFormat="1" ht="12.75">
      <c r="A61" s="593">
        <v>55</v>
      </c>
      <c r="B61" s="605" t="s">
        <v>384</v>
      </c>
      <c r="C61" s="606" t="s">
        <v>385</v>
      </c>
      <c r="D61" s="607"/>
      <c r="E61" s="608"/>
      <c r="F61" s="609">
        <v>8000</v>
      </c>
      <c r="G61" s="608"/>
      <c r="H61" s="610"/>
      <c r="I61" s="609">
        <v>8000</v>
      </c>
      <c r="J61" s="611"/>
      <c r="K61" s="609">
        <f t="shared" si="0"/>
        <v>8000</v>
      </c>
      <c r="M61" s="594"/>
    </row>
    <row r="62" spans="1:13" s="593" customFormat="1" ht="12.75">
      <c r="A62" s="593">
        <v>56</v>
      </c>
      <c r="B62" s="605" t="s">
        <v>386</v>
      </c>
      <c r="C62" s="606" t="s">
        <v>387</v>
      </c>
      <c r="D62" s="607"/>
      <c r="E62" s="608"/>
      <c r="F62" s="609">
        <v>4600</v>
      </c>
      <c r="G62" s="608"/>
      <c r="H62" s="610"/>
      <c r="I62" s="609">
        <v>4600</v>
      </c>
      <c r="J62" s="611"/>
      <c r="K62" s="609">
        <f t="shared" si="0"/>
        <v>4600</v>
      </c>
      <c r="M62" s="594"/>
    </row>
    <row r="63" spans="1:13" s="593" customFormat="1" ht="12.75">
      <c r="A63" s="593">
        <v>57</v>
      </c>
      <c r="B63" s="605" t="s">
        <v>388</v>
      </c>
      <c r="C63" s="606" t="s">
        <v>389</v>
      </c>
      <c r="D63" s="607"/>
      <c r="E63" s="608"/>
      <c r="F63" s="609">
        <v>9000</v>
      </c>
      <c r="G63" s="608"/>
      <c r="H63" s="610"/>
      <c r="I63" s="609">
        <v>9000</v>
      </c>
      <c r="J63" s="611"/>
      <c r="K63" s="609">
        <f t="shared" si="0"/>
        <v>9000</v>
      </c>
      <c r="M63" s="594"/>
    </row>
    <row r="64" spans="1:13" s="593" customFormat="1" ht="12.75">
      <c r="A64" s="593">
        <v>58</v>
      </c>
      <c r="B64" s="605" t="s">
        <v>390</v>
      </c>
      <c r="C64" s="606" t="s">
        <v>391</v>
      </c>
      <c r="D64" s="607"/>
      <c r="E64" s="608"/>
      <c r="F64" s="609">
        <v>8000</v>
      </c>
      <c r="G64" s="608"/>
      <c r="H64" s="610"/>
      <c r="I64" s="609">
        <v>8000</v>
      </c>
      <c r="J64" s="611"/>
      <c r="K64" s="609">
        <f t="shared" si="0"/>
        <v>8000</v>
      </c>
      <c r="M64" s="594"/>
    </row>
    <row r="65" spans="1:13" s="593" customFormat="1" ht="12.75">
      <c r="A65" s="593">
        <v>59</v>
      </c>
      <c r="B65" s="605" t="s">
        <v>392</v>
      </c>
      <c r="C65" s="606" t="s">
        <v>393</v>
      </c>
      <c r="D65" s="607"/>
      <c r="E65" s="608"/>
      <c r="F65" s="609">
        <v>5000</v>
      </c>
      <c r="G65" s="608"/>
      <c r="H65" s="610"/>
      <c r="I65" s="609">
        <v>5000</v>
      </c>
      <c r="J65" s="611"/>
      <c r="K65" s="609">
        <f t="shared" si="0"/>
        <v>5000</v>
      </c>
      <c r="M65" s="594"/>
    </row>
    <row r="66" spans="1:13" s="593" customFormat="1" ht="12.75">
      <c r="A66" s="593">
        <v>60</v>
      </c>
      <c r="B66" s="605" t="s">
        <v>394</v>
      </c>
      <c r="C66" s="606" t="s">
        <v>395</v>
      </c>
      <c r="D66" s="607"/>
      <c r="E66" s="608"/>
      <c r="F66" s="609">
        <v>3900</v>
      </c>
      <c r="G66" s="608"/>
      <c r="H66" s="610"/>
      <c r="I66" s="609">
        <v>3900</v>
      </c>
      <c r="J66" s="611"/>
      <c r="K66" s="609">
        <f t="shared" si="0"/>
        <v>3900</v>
      </c>
      <c r="M66" s="594"/>
    </row>
    <row r="67" spans="1:13" s="593" customFormat="1" ht="12.75">
      <c r="A67" s="593">
        <v>61</v>
      </c>
      <c r="B67" s="605" t="s">
        <v>396</v>
      </c>
      <c r="C67" s="606" t="s">
        <v>397</v>
      </c>
      <c r="D67" s="607"/>
      <c r="E67" s="608"/>
      <c r="F67" s="609">
        <v>5000</v>
      </c>
      <c r="G67" s="608"/>
      <c r="H67" s="610"/>
      <c r="I67" s="609">
        <v>5000</v>
      </c>
      <c r="J67" s="611"/>
      <c r="K67" s="609">
        <f t="shared" si="0"/>
        <v>5000</v>
      </c>
      <c r="M67" s="594"/>
    </row>
    <row r="68" spans="1:13" s="593" customFormat="1" ht="12.75">
      <c r="A68" s="593">
        <v>62</v>
      </c>
      <c r="B68" s="605" t="s">
        <v>398</v>
      </c>
      <c r="C68" s="606" t="s">
        <v>399</v>
      </c>
      <c r="D68" s="607"/>
      <c r="E68" s="608"/>
      <c r="F68" s="609">
        <v>2000</v>
      </c>
      <c r="G68" s="608"/>
      <c r="H68" s="610"/>
      <c r="I68" s="609">
        <v>2000</v>
      </c>
      <c r="J68" s="611"/>
      <c r="K68" s="609">
        <f t="shared" si="0"/>
        <v>2000</v>
      </c>
      <c r="M68" s="594"/>
    </row>
    <row r="69" spans="1:13" s="593" customFormat="1" ht="12.75">
      <c r="A69" s="593">
        <v>63</v>
      </c>
      <c r="B69" s="605" t="s">
        <v>400</v>
      </c>
      <c r="C69" s="606" t="s">
        <v>401</v>
      </c>
      <c r="D69" s="607"/>
      <c r="E69" s="608"/>
      <c r="F69" s="609">
        <v>10000</v>
      </c>
      <c r="G69" s="608"/>
      <c r="H69" s="610"/>
      <c r="I69" s="609">
        <v>10000</v>
      </c>
      <c r="J69" s="611"/>
      <c r="K69" s="609">
        <f t="shared" si="0"/>
        <v>10000</v>
      </c>
      <c r="M69" s="594"/>
    </row>
    <row r="70" spans="1:13" s="593" customFormat="1" ht="12.75">
      <c r="A70" s="593">
        <v>64</v>
      </c>
      <c r="B70" s="605" t="s">
        <v>402</v>
      </c>
      <c r="C70" s="606" t="s">
        <v>403</v>
      </c>
      <c r="D70" s="607"/>
      <c r="E70" s="608"/>
      <c r="F70" s="609">
        <v>10000</v>
      </c>
      <c r="G70" s="608"/>
      <c r="H70" s="610"/>
      <c r="I70" s="609">
        <v>10000</v>
      </c>
      <c r="J70" s="611"/>
      <c r="K70" s="609">
        <f t="shared" si="0"/>
        <v>10000</v>
      </c>
      <c r="M70" s="594"/>
    </row>
    <row r="71" spans="1:13" s="593" customFormat="1" ht="12.75">
      <c r="A71" s="593">
        <v>65</v>
      </c>
      <c r="B71" s="605" t="s">
        <v>404</v>
      </c>
      <c r="C71" s="606" t="s">
        <v>405</v>
      </c>
      <c r="D71" s="607"/>
      <c r="E71" s="608"/>
      <c r="F71" s="609">
        <v>5000</v>
      </c>
      <c r="G71" s="608"/>
      <c r="H71" s="610"/>
      <c r="I71" s="609">
        <v>5000</v>
      </c>
      <c r="J71" s="611"/>
      <c r="K71" s="609">
        <f t="shared" si="0"/>
        <v>5000</v>
      </c>
      <c r="M71" s="594"/>
    </row>
    <row r="72" spans="1:13" s="593" customFormat="1" ht="12.75">
      <c r="A72" s="593">
        <v>66</v>
      </c>
      <c r="B72" s="605" t="s">
        <v>406</v>
      </c>
      <c r="C72" s="606" t="s">
        <v>407</v>
      </c>
      <c r="D72" s="607"/>
      <c r="E72" s="608"/>
      <c r="F72" s="609">
        <v>10000</v>
      </c>
      <c r="G72" s="608"/>
      <c r="H72" s="610"/>
      <c r="I72" s="609">
        <v>10000</v>
      </c>
      <c r="J72" s="611"/>
      <c r="K72" s="609">
        <f t="shared" si="0"/>
        <v>10000</v>
      </c>
      <c r="M72" s="594"/>
    </row>
    <row r="73" spans="1:13" s="593" customFormat="1" ht="12.75">
      <c r="A73" s="593">
        <v>67</v>
      </c>
      <c r="B73" s="605" t="s">
        <v>408</v>
      </c>
      <c r="C73" s="606" t="s">
        <v>409</v>
      </c>
      <c r="D73" s="607"/>
      <c r="E73" s="608"/>
      <c r="F73" s="609">
        <v>4800</v>
      </c>
      <c r="G73" s="608"/>
      <c r="H73" s="610"/>
      <c r="I73" s="609">
        <v>4800</v>
      </c>
      <c r="J73" s="611"/>
      <c r="K73" s="609">
        <f t="shared" si="0"/>
        <v>4800</v>
      </c>
      <c r="M73" s="594"/>
    </row>
    <row r="74" spans="1:13" s="593" customFormat="1" ht="12.75">
      <c r="A74" s="593">
        <v>68</v>
      </c>
      <c r="B74" s="605" t="s">
        <v>410</v>
      </c>
      <c r="C74" s="606" t="s">
        <v>411</v>
      </c>
      <c r="D74" s="607"/>
      <c r="E74" s="608"/>
      <c r="F74" s="609">
        <v>3000</v>
      </c>
      <c r="G74" s="608"/>
      <c r="H74" s="610"/>
      <c r="I74" s="609">
        <v>3000</v>
      </c>
      <c r="J74" s="611"/>
      <c r="K74" s="609">
        <f t="shared" si="0"/>
        <v>3000</v>
      </c>
      <c r="M74" s="594"/>
    </row>
    <row r="75" spans="1:13" s="593" customFormat="1" ht="12.75">
      <c r="A75" s="593">
        <v>69</v>
      </c>
      <c r="B75" s="605" t="s">
        <v>412</v>
      </c>
      <c r="C75" s="606" t="s">
        <v>413</v>
      </c>
      <c r="D75" s="607"/>
      <c r="E75" s="608"/>
      <c r="F75" s="609">
        <v>2000</v>
      </c>
      <c r="G75" s="608"/>
      <c r="H75" s="610"/>
      <c r="I75" s="609">
        <v>2000</v>
      </c>
      <c r="J75" s="611"/>
      <c r="K75" s="609">
        <f t="shared" si="0"/>
        <v>2000</v>
      </c>
      <c r="M75" s="594"/>
    </row>
    <row r="76" spans="1:13" s="593" customFormat="1" ht="12.75">
      <c r="A76" s="593">
        <v>70</v>
      </c>
      <c r="B76" s="605" t="s">
        <v>414</v>
      </c>
      <c r="C76" s="606" t="s">
        <v>415</v>
      </c>
      <c r="D76" s="607"/>
      <c r="E76" s="608"/>
      <c r="F76" s="609">
        <v>4800</v>
      </c>
      <c r="G76" s="608"/>
      <c r="H76" s="610"/>
      <c r="I76" s="609">
        <v>4800</v>
      </c>
      <c r="J76" s="611"/>
      <c r="K76" s="609">
        <f t="shared" si="0"/>
        <v>4800</v>
      </c>
      <c r="M76" s="594"/>
    </row>
    <row r="77" spans="1:13" s="593" customFormat="1" ht="12.75">
      <c r="A77" s="593">
        <v>71</v>
      </c>
      <c r="B77" s="605" t="s">
        <v>416</v>
      </c>
      <c r="C77" s="606" t="s">
        <v>417</v>
      </c>
      <c r="D77" s="607"/>
      <c r="E77" s="608"/>
      <c r="F77" s="609">
        <v>3000</v>
      </c>
      <c r="G77" s="608"/>
      <c r="H77" s="610"/>
      <c r="I77" s="609">
        <v>3000</v>
      </c>
      <c r="J77" s="611"/>
      <c r="K77" s="609">
        <f t="shared" si="0"/>
        <v>3000</v>
      </c>
      <c r="M77" s="594"/>
    </row>
    <row r="78" spans="1:13" s="593" customFormat="1" ht="12.75">
      <c r="A78" s="593">
        <v>72</v>
      </c>
      <c r="B78" s="605" t="s">
        <v>418</v>
      </c>
      <c r="C78" s="606" t="s">
        <v>419</v>
      </c>
      <c r="D78" s="607"/>
      <c r="E78" s="608"/>
      <c r="F78" s="609">
        <v>2000</v>
      </c>
      <c r="G78" s="608"/>
      <c r="H78" s="610"/>
      <c r="I78" s="609">
        <v>2000</v>
      </c>
      <c r="J78" s="611"/>
      <c r="K78" s="609">
        <f t="shared" si="0"/>
        <v>2000</v>
      </c>
      <c r="M78" s="594"/>
    </row>
    <row r="79" spans="1:13" s="593" customFormat="1" ht="12.75">
      <c r="A79" s="593">
        <v>73</v>
      </c>
      <c r="B79" s="605" t="s">
        <v>420</v>
      </c>
      <c r="C79" s="606" t="s">
        <v>421</v>
      </c>
      <c r="D79" s="607"/>
      <c r="E79" s="608"/>
      <c r="F79" s="609">
        <v>493</v>
      </c>
      <c r="G79" s="608"/>
      <c r="H79" s="610"/>
      <c r="I79" s="609">
        <v>493</v>
      </c>
      <c r="J79" s="611"/>
      <c r="K79" s="609">
        <f t="shared" si="0"/>
        <v>493</v>
      </c>
      <c r="M79" s="594"/>
    </row>
    <row r="80" spans="1:13" s="593" customFormat="1" ht="12.75">
      <c r="A80" s="593">
        <v>74</v>
      </c>
      <c r="B80" s="605" t="s">
        <v>422</v>
      </c>
      <c r="C80" s="606" t="s">
        <v>423</v>
      </c>
      <c r="D80" s="607"/>
      <c r="E80" s="608"/>
      <c r="F80" s="609">
        <v>4000</v>
      </c>
      <c r="G80" s="608"/>
      <c r="H80" s="610"/>
      <c r="I80" s="609">
        <v>4000</v>
      </c>
      <c r="J80" s="611"/>
      <c r="K80" s="609">
        <f t="shared" si="0"/>
        <v>4000</v>
      </c>
      <c r="M80" s="594"/>
    </row>
    <row r="81" spans="1:13" s="593" customFormat="1" ht="12.75">
      <c r="A81" s="593">
        <v>75</v>
      </c>
      <c r="B81" s="605" t="s">
        <v>424</v>
      </c>
      <c r="C81" s="606" t="s">
        <v>425</v>
      </c>
      <c r="D81" s="607"/>
      <c r="E81" s="608"/>
      <c r="F81" s="609">
        <v>2000</v>
      </c>
      <c r="G81" s="608"/>
      <c r="H81" s="610"/>
      <c r="I81" s="609">
        <v>2000</v>
      </c>
      <c r="J81" s="611"/>
      <c r="K81" s="609">
        <f t="shared" si="0"/>
        <v>2000</v>
      </c>
      <c r="M81" s="594"/>
    </row>
    <row r="82" spans="1:13" s="593" customFormat="1" ht="12.75">
      <c r="A82" s="593">
        <v>76</v>
      </c>
      <c r="B82" s="605" t="s">
        <v>426</v>
      </c>
      <c r="C82" s="606" t="s">
        <v>427</v>
      </c>
      <c r="D82" s="607"/>
      <c r="E82" s="608"/>
      <c r="F82" s="609">
        <v>1000</v>
      </c>
      <c r="G82" s="608"/>
      <c r="H82" s="610"/>
      <c r="I82" s="609">
        <v>1000</v>
      </c>
      <c r="J82" s="611"/>
      <c r="K82" s="609">
        <f t="shared" si="0"/>
        <v>1000</v>
      </c>
      <c r="M82" s="594"/>
    </row>
    <row r="83" spans="1:13" s="593" customFormat="1" ht="12.75">
      <c r="A83" s="593">
        <v>77</v>
      </c>
      <c r="B83" s="605" t="s">
        <v>428</v>
      </c>
      <c r="C83" s="606" t="s">
        <v>429</v>
      </c>
      <c r="D83" s="607"/>
      <c r="E83" s="608"/>
      <c r="F83" s="609">
        <v>2500</v>
      </c>
      <c r="G83" s="608"/>
      <c r="H83" s="610"/>
      <c r="I83" s="609">
        <v>2500</v>
      </c>
      <c r="J83" s="611"/>
      <c r="K83" s="609">
        <f t="shared" si="0"/>
        <v>2500</v>
      </c>
      <c r="M83" s="594"/>
    </row>
    <row r="84" spans="1:13" s="593" customFormat="1" ht="12.75">
      <c r="A84" s="593">
        <v>78</v>
      </c>
      <c r="B84" s="605" t="s">
        <v>430</v>
      </c>
      <c r="C84" s="606" t="s">
        <v>431</v>
      </c>
      <c r="D84" s="607"/>
      <c r="E84" s="608"/>
      <c r="F84" s="609">
        <v>3324</v>
      </c>
      <c r="G84" s="608"/>
      <c r="H84" s="610"/>
      <c r="I84" s="609">
        <v>3324</v>
      </c>
      <c r="J84" s="611"/>
      <c r="K84" s="609">
        <f t="shared" si="0"/>
        <v>3324</v>
      </c>
      <c r="M84" s="594"/>
    </row>
    <row r="85" spans="1:13" s="593" customFormat="1" ht="12.75">
      <c r="A85" s="593">
        <v>79</v>
      </c>
      <c r="B85" s="605" t="s">
        <v>432</v>
      </c>
      <c r="C85" s="606" t="s">
        <v>433</v>
      </c>
      <c r="D85" s="607"/>
      <c r="E85" s="608"/>
      <c r="F85" s="609">
        <v>1300</v>
      </c>
      <c r="G85" s="608"/>
      <c r="H85" s="610"/>
      <c r="I85" s="609">
        <v>1300</v>
      </c>
      <c r="J85" s="611"/>
      <c r="K85" s="609">
        <f t="shared" si="0"/>
        <v>1300</v>
      </c>
      <c r="M85" s="594"/>
    </row>
    <row r="86" spans="1:13" s="593" customFormat="1" ht="12.75">
      <c r="A86" s="593">
        <v>80</v>
      </c>
      <c r="B86" s="605" t="s">
        <v>434</v>
      </c>
      <c r="C86" s="606" t="s">
        <v>435</v>
      </c>
      <c r="D86" s="607"/>
      <c r="E86" s="608"/>
      <c r="F86" s="609">
        <v>928</v>
      </c>
      <c r="G86" s="608"/>
      <c r="H86" s="610"/>
      <c r="I86" s="609">
        <v>928</v>
      </c>
      <c r="J86" s="611"/>
      <c r="K86" s="609">
        <f t="shared" si="0"/>
        <v>928</v>
      </c>
      <c r="M86" s="594"/>
    </row>
    <row r="87" spans="1:13" s="593" customFormat="1" ht="12.75">
      <c r="A87" s="593">
        <v>81</v>
      </c>
      <c r="B87" s="605" t="s">
        <v>436</v>
      </c>
      <c r="C87" s="606" t="s">
        <v>437</v>
      </c>
      <c r="D87" s="607"/>
      <c r="E87" s="608"/>
      <c r="F87" s="609">
        <v>415</v>
      </c>
      <c r="G87" s="608"/>
      <c r="H87" s="610"/>
      <c r="I87" s="609">
        <v>415</v>
      </c>
      <c r="J87" s="611"/>
      <c r="K87" s="609">
        <f t="shared" si="0"/>
        <v>415</v>
      </c>
      <c r="M87" s="594"/>
    </row>
    <row r="88" spans="1:13" s="593" customFormat="1" ht="12.75">
      <c r="A88" s="593">
        <v>82</v>
      </c>
      <c r="B88" s="605" t="s">
        <v>438</v>
      </c>
      <c r="C88" s="606" t="s">
        <v>421</v>
      </c>
      <c r="D88" s="607"/>
      <c r="E88" s="608"/>
      <c r="F88" s="609">
        <v>2167</v>
      </c>
      <c r="G88" s="608"/>
      <c r="H88" s="610"/>
      <c r="I88" s="609">
        <v>2167</v>
      </c>
      <c r="J88" s="611"/>
      <c r="K88" s="609">
        <f t="shared" si="0"/>
        <v>2167</v>
      </c>
      <c r="M88" s="594"/>
    </row>
    <row r="89" spans="1:13" s="593" customFormat="1" ht="12.75">
      <c r="A89" s="593">
        <v>83</v>
      </c>
      <c r="B89" s="605" t="s">
        <v>439</v>
      </c>
      <c r="C89" s="606" t="s">
        <v>440</v>
      </c>
      <c r="D89" s="607"/>
      <c r="E89" s="608"/>
      <c r="F89" s="609">
        <v>990</v>
      </c>
      <c r="G89" s="608"/>
      <c r="H89" s="610"/>
      <c r="I89" s="609">
        <v>990</v>
      </c>
      <c r="J89" s="611"/>
      <c r="K89" s="609">
        <f t="shared" si="0"/>
        <v>990</v>
      </c>
      <c r="M89" s="594"/>
    </row>
    <row r="90" spans="1:13" s="593" customFormat="1" ht="12.75">
      <c r="A90" s="593">
        <v>84</v>
      </c>
      <c r="B90" s="605" t="s">
        <v>441</v>
      </c>
      <c r="C90" s="606" t="s">
        <v>442</v>
      </c>
      <c r="D90" s="607"/>
      <c r="E90" s="608"/>
      <c r="F90" s="609">
        <v>450</v>
      </c>
      <c r="G90" s="608"/>
      <c r="H90" s="610"/>
      <c r="I90" s="609">
        <v>450</v>
      </c>
      <c r="J90" s="611"/>
      <c r="K90" s="609">
        <f t="shared" si="0"/>
        <v>450</v>
      </c>
      <c r="M90" s="594"/>
    </row>
    <row r="91" spans="1:13" s="593" customFormat="1" ht="12.75">
      <c r="A91" s="593">
        <v>85</v>
      </c>
      <c r="B91" s="605" t="s">
        <v>443</v>
      </c>
      <c r="C91" s="606" t="s">
        <v>444</v>
      </c>
      <c r="D91" s="607"/>
      <c r="E91" s="608"/>
      <c r="F91" s="609">
        <v>1100</v>
      </c>
      <c r="G91" s="608"/>
      <c r="H91" s="610"/>
      <c r="I91" s="609">
        <v>1100</v>
      </c>
      <c r="J91" s="611"/>
      <c r="K91" s="609">
        <f t="shared" si="0"/>
        <v>1100</v>
      </c>
      <c r="M91" s="594"/>
    </row>
    <row r="92" spans="1:13" s="593" customFormat="1" ht="12.75">
      <c r="A92" s="593">
        <v>86</v>
      </c>
      <c r="B92" s="605" t="s">
        <v>445</v>
      </c>
      <c r="C92" s="606" t="s">
        <v>446</v>
      </c>
      <c r="D92" s="607"/>
      <c r="E92" s="608"/>
      <c r="F92" s="609">
        <v>700</v>
      </c>
      <c r="G92" s="608"/>
      <c r="H92" s="610"/>
      <c r="I92" s="609">
        <v>700</v>
      </c>
      <c r="J92" s="611"/>
      <c r="K92" s="609">
        <f t="shared" si="0"/>
        <v>700</v>
      </c>
      <c r="M92" s="594"/>
    </row>
    <row r="93" spans="1:13" s="593" customFormat="1" ht="12.75">
      <c r="A93" s="593">
        <v>87</v>
      </c>
      <c r="B93" s="605" t="s">
        <v>447</v>
      </c>
      <c r="C93" s="606" t="s">
        <v>448</v>
      </c>
      <c r="D93" s="607"/>
      <c r="E93" s="608"/>
      <c r="F93" s="609">
        <v>450</v>
      </c>
      <c r="G93" s="608"/>
      <c r="H93" s="610"/>
      <c r="I93" s="609">
        <v>450</v>
      </c>
      <c r="J93" s="611"/>
      <c r="K93" s="609">
        <f t="shared" si="0"/>
        <v>450</v>
      </c>
      <c r="M93" s="594"/>
    </row>
    <row r="94" spans="1:13" s="593" customFormat="1" ht="12.75">
      <c r="A94" s="593">
        <v>88</v>
      </c>
      <c r="B94" s="605" t="s">
        <v>449</v>
      </c>
      <c r="C94" s="606" t="s">
        <v>444</v>
      </c>
      <c r="D94" s="607"/>
      <c r="E94" s="608"/>
      <c r="F94" s="609">
        <v>4000</v>
      </c>
      <c r="G94" s="608"/>
      <c r="H94" s="610"/>
      <c r="I94" s="609">
        <v>4000</v>
      </c>
      <c r="J94" s="611"/>
      <c r="K94" s="609">
        <f t="shared" si="0"/>
        <v>4000</v>
      </c>
      <c r="M94" s="594"/>
    </row>
    <row r="95" spans="1:13" s="593" customFormat="1" ht="12.75">
      <c r="A95" s="593">
        <v>89</v>
      </c>
      <c r="B95" s="605" t="s">
        <v>450</v>
      </c>
      <c r="C95" s="606" t="s">
        <v>451</v>
      </c>
      <c r="D95" s="607"/>
      <c r="E95" s="608"/>
      <c r="F95" s="609">
        <v>2500</v>
      </c>
      <c r="G95" s="608"/>
      <c r="H95" s="610"/>
      <c r="I95" s="609">
        <v>2500</v>
      </c>
      <c r="J95" s="611"/>
      <c r="K95" s="609">
        <f t="shared" si="0"/>
        <v>2500</v>
      </c>
      <c r="M95" s="594"/>
    </row>
    <row r="96" spans="1:13" s="593" customFormat="1" ht="12.75">
      <c r="A96" s="593">
        <v>90</v>
      </c>
      <c r="B96" s="605" t="s">
        <v>452</v>
      </c>
      <c r="C96" s="606" t="s">
        <v>453</v>
      </c>
      <c r="D96" s="607"/>
      <c r="E96" s="608"/>
      <c r="F96" s="609">
        <v>500</v>
      </c>
      <c r="G96" s="608"/>
      <c r="H96" s="610"/>
      <c r="I96" s="609">
        <v>500</v>
      </c>
      <c r="J96" s="611"/>
      <c r="K96" s="609">
        <f t="shared" si="0"/>
        <v>500</v>
      </c>
      <c r="M96" s="594"/>
    </row>
    <row r="97" spans="1:13" s="593" customFormat="1" ht="12.75">
      <c r="A97" s="593">
        <v>91</v>
      </c>
      <c r="B97" s="605" t="s">
        <v>454</v>
      </c>
      <c r="C97" s="606" t="s">
        <v>455</v>
      </c>
      <c r="D97" s="607"/>
      <c r="E97" s="608"/>
      <c r="F97" s="609">
        <v>300</v>
      </c>
      <c r="G97" s="608"/>
      <c r="H97" s="610"/>
      <c r="I97" s="609">
        <v>300</v>
      </c>
      <c r="J97" s="611"/>
      <c r="K97" s="609">
        <f t="shared" si="0"/>
        <v>300</v>
      </c>
      <c r="M97" s="594"/>
    </row>
    <row r="98" spans="1:13" s="593" customFormat="1" ht="12.75">
      <c r="A98" s="593">
        <v>92</v>
      </c>
      <c r="B98" s="605" t="s">
        <v>456</v>
      </c>
      <c r="C98" s="606" t="s">
        <v>457</v>
      </c>
      <c r="D98" s="607"/>
      <c r="E98" s="608"/>
      <c r="F98" s="609">
        <v>200</v>
      </c>
      <c r="G98" s="608"/>
      <c r="H98" s="610"/>
      <c r="I98" s="609">
        <v>200</v>
      </c>
      <c r="J98" s="611"/>
      <c r="K98" s="609">
        <f t="shared" si="0"/>
        <v>200</v>
      </c>
      <c r="M98" s="594"/>
    </row>
    <row r="99" spans="1:13" s="593" customFormat="1" ht="12.75">
      <c r="A99" s="593">
        <v>93</v>
      </c>
      <c r="B99" s="605" t="s">
        <v>458</v>
      </c>
      <c r="C99" s="606" t="s">
        <v>459</v>
      </c>
      <c r="D99" s="607"/>
      <c r="E99" s="608"/>
      <c r="F99" s="609">
        <v>900</v>
      </c>
      <c r="G99" s="608"/>
      <c r="H99" s="610"/>
      <c r="I99" s="609">
        <v>900</v>
      </c>
      <c r="J99" s="611"/>
      <c r="K99" s="609">
        <f t="shared" si="0"/>
        <v>900</v>
      </c>
      <c r="M99" s="594"/>
    </row>
    <row r="100" spans="1:13" s="593" customFormat="1" ht="12.75">
      <c r="A100" s="593">
        <v>94</v>
      </c>
      <c r="B100" s="605" t="s">
        <v>460</v>
      </c>
      <c r="C100" s="606" t="s">
        <v>461</v>
      </c>
      <c r="D100" s="607"/>
      <c r="E100" s="608"/>
      <c r="F100" s="609">
        <v>600</v>
      </c>
      <c r="G100" s="608"/>
      <c r="H100" s="610"/>
      <c r="I100" s="609">
        <v>600</v>
      </c>
      <c r="J100" s="611"/>
      <c r="K100" s="609">
        <f t="shared" si="0"/>
        <v>600</v>
      </c>
      <c r="M100" s="594"/>
    </row>
    <row r="101" spans="1:13" s="593" customFormat="1" ht="12.75">
      <c r="A101" s="593">
        <v>95</v>
      </c>
      <c r="B101" s="605" t="s">
        <v>462</v>
      </c>
      <c r="C101" s="606" t="s">
        <v>463</v>
      </c>
      <c r="D101" s="607"/>
      <c r="E101" s="608"/>
      <c r="F101" s="609">
        <v>4900</v>
      </c>
      <c r="G101" s="608"/>
      <c r="H101" s="610"/>
      <c r="I101" s="609">
        <v>4900</v>
      </c>
      <c r="J101" s="611"/>
      <c r="K101" s="609">
        <f t="shared" si="0"/>
        <v>4900</v>
      </c>
      <c r="M101" s="594"/>
    </row>
    <row r="102" spans="1:13" s="593" customFormat="1" ht="12.75">
      <c r="A102" s="593">
        <v>96</v>
      </c>
      <c r="B102" s="605" t="s">
        <v>464</v>
      </c>
      <c r="C102" s="606" t="s">
        <v>465</v>
      </c>
      <c r="D102" s="607"/>
      <c r="E102" s="608"/>
      <c r="F102" s="609">
        <v>4700</v>
      </c>
      <c r="G102" s="608"/>
      <c r="H102" s="610"/>
      <c r="I102" s="609">
        <v>4700</v>
      </c>
      <c r="J102" s="611"/>
      <c r="K102" s="609">
        <f t="shared" si="0"/>
        <v>4700</v>
      </c>
      <c r="M102" s="594"/>
    </row>
    <row r="103" spans="1:13" s="593" customFormat="1" ht="12.75">
      <c r="A103" s="593">
        <v>97</v>
      </c>
      <c r="B103" s="605" t="s">
        <v>466</v>
      </c>
      <c r="C103" s="606" t="s">
        <v>467</v>
      </c>
      <c r="D103" s="607"/>
      <c r="E103" s="608"/>
      <c r="F103" s="609">
        <v>4800</v>
      </c>
      <c r="G103" s="608"/>
      <c r="H103" s="610"/>
      <c r="I103" s="609">
        <v>4800</v>
      </c>
      <c r="J103" s="611"/>
      <c r="K103" s="609">
        <f t="shared" si="0"/>
        <v>4800</v>
      </c>
      <c r="M103" s="594"/>
    </row>
    <row r="104" spans="1:13" s="593" customFormat="1" ht="12.75">
      <c r="A104" s="593">
        <v>98</v>
      </c>
      <c r="B104" s="605" t="s">
        <v>468</v>
      </c>
      <c r="C104" s="606" t="s">
        <v>469</v>
      </c>
      <c r="D104" s="607"/>
      <c r="E104" s="608"/>
      <c r="F104" s="609">
        <v>2400</v>
      </c>
      <c r="G104" s="608"/>
      <c r="H104" s="610"/>
      <c r="I104" s="609">
        <v>2400</v>
      </c>
      <c r="J104" s="611"/>
      <c r="K104" s="609">
        <f t="shared" si="0"/>
        <v>2400</v>
      </c>
      <c r="M104" s="594"/>
    </row>
    <row r="105" spans="1:13" s="593" customFormat="1" ht="12.75">
      <c r="A105" s="593">
        <v>99</v>
      </c>
      <c r="B105" s="605" t="s">
        <v>470</v>
      </c>
      <c r="C105" s="606" t="s">
        <v>471</v>
      </c>
      <c r="D105" s="607"/>
      <c r="E105" s="608"/>
      <c r="F105" s="609">
        <v>3700</v>
      </c>
      <c r="G105" s="608"/>
      <c r="H105" s="610"/>
      <c r="I105" s="609">
        <v>3700</v>
      </c>
      <c r="J105" s="611"/>
      <c r="K105" s="609">
        <f t="shared" si="0"/>
        <v>3700</v>
      </c>
      <c r="M105" s="594"/>
    </row>
    <row r="106" spans="1:13" s="593" customFormat="1" ht="12.75">
      <c r="A106" s="593">
        <v>100</v>
      </c>
      <c r="B106" s="605" t="s">
        <v>472</v>
      </c>
      <c r="C106" s="606" t="s">
        <v>473</v>
      </c>
      <c r="D106" s="607"/>
      <c r="E106" s="608"/>
      <c r="F106" s="609">
        <v>2600</v>
      </c>
      <c r="G106" s="608"/>
      <c r="H106" s="610"/>
      <c r="I106" s="609">
        <v>2600</v>
      </c>
      <c r="J106" s="611"/>
      <c r="K106" s="609">
        <f t="shared" si="0"/>
        <v>2600</v>
      </c>
      <c r="M106" s="594"/>
    </row>
    <row r="107" spans="1:13" s="593" customFormat="1" ht="12.75">
      <c r="A107" s="593">
        <v>101</v>
      </c>
      <c r="B107" s="605" t="s">
        <v>474</v>
      </c>
      <c r="C107" s="606" t="s">
        <v>475</v>
      </c>
      <c r="D107" s="607"/>
      <c r="E107" s="608"/>
      <c r="F107" s="609">
        <v>4500</v>
      </c>
      <c r="G107" s="608"/>
      <c r="H107" s="610"/>
      <c r="I107" s="609">
        <v>4500</v>
      </c>
      <c r="J107" s="611"/>
      <c r="K107" s="609">
        <f t="shared" si="0"/>
        <v>4500</v>
      </c>
      <c r="M107" s="594"/>
    </row>
    <row r="108" spans="1:13" s="593" customFormat="1" ht="12.75">
      <c r="A108" s="593">
        <v>102</v>
      </c>
      <c r="B108" s="605" t="s">
        <v>476</v>
      </c>
      <c r="C108" s="606" t="s">
        <v>477</v>
      </c>
      <c r="D108" s="607"/>
      <c r="E108" s="608"/>
      <c r="F108" s="609">
        <v>4600</v>
      </c>
      <c r="G108" s="608"/>
      <c r="H108" s="610"/>
      <c r="I108" s="609">
        <v>4600</v>
      </c>
      <c r="J108" s="611"/>
      <c r="K108" s="609">
        <f t="shared" si="0"/>
        <v>4600</v>
      </c>
      <c r="M108" s="594"/>
    </row>
    <row r="109" spans="1:13" s="593" customFormat="1" ht="12.75">
      <c r="A109" s="593">
        <v>103</v>
      </c>
      <c r="B109" s="605" t="s">
        <v>478</v>
      </c>
      <c r="C109" s="606" t="s">
        <v>479</v>
      </c>
      <c r="D109" s="607"/>
      <c r="E109" s="608"/>
      <c r="F109" s="609">
        <v>1200</v>
      </c>
      <c r="G109" s="608"/>
      <c r="H109" s="610"/>
      <c r="I109" s="609">
        <v>1200</v>
      </c>
      <c r="J109" s="611"/>
      <c r="K109" s="609">
        <f t="shared" si="0"/>
        <v>1200</v>
      </c>
      <c r="M109" s="594"/>
    </row>
    <row r="110" spans="1:13" s="593" customFormat="1" ht="12.75">
      <c r="A110" s="593">
        <v>104</v>
      </c>
      <c r="B110" s="605" t="s">
        <v>480</v>
      </c>
      <c r="C110" s="606" t="s">
        <v>481</v>
      </c>
      <c r="D110" s="607"/>
      <c r="E110" s="608"/>
      <c r="F110" s="609">
        <v>4000</v>
      </c>
      <c r="G110" s="608"/>
      <c r="H110" s="610"/>
      <c r="I110" s="609">
        <v>4000</v>
      </c>
      <c r="J110" s="611"/>
      <c r="K110" s="609">
        <f t="shared" si="0"/>
        <v>4000</v>
      </c>
      <c r="M110" s="594"/>
    </row>
    <row r="111" spans="1:13" s="593" customFormat="1" ht="12.75">
      <c r="A111" s="593">
        <v>105</v>
      </c>
      <c r="B111" s="605" t="s">
        <v>482</v>
      </c>
      <c r="C111" s="606" t="s">
        <v>483</v>
      </c>
      <c r="D111" s="607"/>
      <c r="E111" s="608"/>
      <c r="F111" s="609">
        <v>1500</v>
      </c>
      <c r="G111" s="608"/>
      <c r="H111" s="610"/>
      <c r="I111" s="609">
        <v>1500</v>
      </c>
      <c r="J111" s="611"/>
      <c r="K111" s="609">
        <f t="shared" si="0"/>
        <v>1500</v>
      </c>
      <c r="M111" s="594"/>
    </row>
    <row r="112" spans="1:13" s="593" customFormat="1" ht="12.75">
      <c r="A112" s="593">
        <v>106</v>
      </c>
      <c r="B112" s="605" t="s">
        <v>484</v>
      </c>
      <c r="C112" s="606" t="s">
        <v>485</v>
      </c>
      <c r="D112" s="607"/>
      <c r="E112" s="608"/>
      <c r="F112" s="609">
        <v>3100</v>
      </c>
      <c r="G112" s="608"/>
      <c r="H112" s="610"/>
      <c r="I112" s="609">
        <v>3100</v>
      </c>
      <c r="J112" s="611"/>
      <c r="K112" s="609">
        <f t="shared" si="0"/>
        <v>3100</v>
      </c>
      <c r="M112" s="594"/>
    </row>
    <row r="113" spans="1:13" s="593" customFormat="1" ht="12.75">
      <c r="A113" s="593">
        <v>107</v>
      </c>
      <c r="B113" s="605" t="s">
        <v>486</v>
      </c>
      <c r="C113" s="606" t="s">
        <v>487</v>
      </c>
      <c r="D113" s="607"/>
      <c r="E113" s="608"/>
      <c r="F113" s="609">
        <v>8000</v>
      </c>
      <c r="G113" s="608"/>
      <c r="H113" s="610"/>
      <c r="I113" s="609">
        <v>8000</v>
      </c>
      <c r="J113" s="611"/>
      <c r="K113" s="609">
        <f t="shared" si="0"/>
        <v>8000</v>
      </c>
      <c r="M113" s="594"/>
    </row>
    <row r="114" spans="1:13" s="593" customFormat="1" ht="12.75">
      <c r="A114" s="593">
        <v>108</v>
      </c>
      <c r="B114" s="605" t="s">
        <v>488</v>
      </c>
      <c r="C114" s="606" t="s">
        <v>489</v>
      </c>
      <c r="D114" s="607"/>
      <c r="E114" s="608"/>
      <c r="F114" s="609">
        <v>1300</v>
      </c>
      <c r="G114" s="608"/>
      <c r="H114" s="610"/>
      <c r="I114" s="609">
        <v>1300</v>
      </c>
      <c r="J114" s="611"/>
      <c r="K114" s="609">
        <f t="shared" si="0"/>
        <v>1300</v>
      </c>
      <c r="M114" s="594"/>
    </row>
    <row r="115" spans="1:13" s="593" customFormat="1" ht="12.75">
      <c r="A115" s="593">
        <v>109</v>
      </c>
      <c r="B115" s="605" t="s">
        <v>490</v>
      </c>
      <c r="C115" s="606" t="s">
        <v>491</v>
      </c>
      <c r="D115" s="607"/>
      <c r="E115" s="608"/>
      <c r="F115" s="609">
        <v>800</v>
      </c>
      <c r="G115" s="608"/>
      <c r="H115" s="610"/>
      <c r="I115" s="609">
        <v>800</v>
      </c>
      <c r="J115" s="611"/>
      <c r="K115" s="609">
        <f t="shared" si="0"/>
        <v>800</v>
      </c>
      <c r="M115" s="594"/>
    </row>
    <row r="116" spans="1:13" s="593" customFormat="1" ht="12.75">
      <c r="A116" s="593">
        <v>110</v>
      </c>
      <c r="B116" s="605" t="s">
        <v>492</v>
      </c>
      <c r="C116" s="606" t="s">
        <v>493</v>
      </c>
      <c r="D116" s="607"/>
      <c r="E116" s="608"/>
      <c r="F116" s="609">
        <v>4600</v>
      </c>
      <c r="G116" s="608"/>
      <c r="H116" s="610"/>
      <c r="I116" s="609">
        <v>4600</v>
      </c>
      <c r="J116" s="611"/>
      <c r="K116" s="609">
        <f t="shared" si="0"/>
        <v>4600</v>
      </c>
      <c r="M116" s="594"/>
    </row>
    <row r="117" spans="1:13" s="593" customFormat="1" ht="12.75">
      <c r="A117" s="593">
        <v>111</v>
      </c>
      <c r="B117" s="605" t="s">
        <v>494</v>
      </c>
      <c r="C117" s="606" t="s">
        <v>403</v>
      </c>
      <c r="D117" s="607"/>
      <c r="E117" s="608"/>
      <c r="F117" s="609">
        <v>5900</v>
      </c>
      <c r="G117" s="608"/>
      <c r="H117" s="610"/>
      <c r="I117" s="609">
        <v>5900</v>
      </c>
      <c r="J117" s="611"/>
      <c r="K117" s="609">
        <f t="shared" si="0"/>
        <v>5900</v>
      </c>
      <c r="M117" s="594"/>
    </row>
    <row r="118" spans="1:13" s="593" customFormat="1" ht="12.75">
      <c r="A118" s="593">
        <v>112</v>
      </c>
      <c r="B118" s="605" t="s">
        <v>495</v>
      </c>
      <c r="C118" s="606" t="s">
        <v>496</v>
      </c>
      <c r="D118" s="607"/>
      <c r="E118" s="608"/>
      <c r="F118" s="609">
        <v>170</v>
      </c>
      <c r="G118" s="608"/>
      <c r="H118" s="610"/>
      <c r="I118" s="609">
        <v>170</v>
      </c>
      <c r="J118" s="611"/>
      <c r="K118" s="609">
        <f t="shared" si="0"/>
        <v>170</v>
      </c>
      <c r="M118" s="594"/>
    </row>
    <row r="119" spans="1:13" s="593" customFormat="1" ht="12.75">
      <c r="A119" s="593">
        <v>113</v>
      </c>
      <c r="B119" s="605" t="s">
        <v>497</v>
      </c>
      <c r="C119" s="606" t="s">
        <v>498</v>
      </c>
      <c r="D119" s="607"/>
      <c r="E119" s="608"/>
      <c r="F119" s="609">
        <v>7000</v>
      </c>
      <c r="G119" s="608"/>
      <c r="H119" s="610"/>
      <c r="I119" s="609">
        <v>7000</v>
      </c>
      <c r="J119" s="611"/>
      <c r="K119" s="609">
        <f t="shared" si="0"/>
        <v>7000</v>
      </c>
      <c r="M119" s="594"/>
    </row>
    <row r="120" spans="1:13" s="593" customFormat="1" ht="12.75">
      <c r="A120" s="593">
        <v>114</v>
      </c>
      <c r="B120" s="605" t="s">
        <v>499</v>
      </c>
      <c r="C120" s="606" t="s">
        <v>500</v>
      </c>
      <c r="D120" s="607"/>
      <c r="E120" s="608"/>
      <c r="F120" s="609">
        <v>7700</v>
      </c>
      <c r="G120" s="608"/>
      <c r="H120" s="610"/>
      <c r="I120" s="609">
        <v>7700</v>
      </c>
      <c r="J120" s="611"/>
      <c r="K120" s="609">
        <f t="shared" si="0"/>
        <v>7700</v>
      </c>
      <c r="M120" s="594"/>
    </row>
    <row r="121" spans="1:13" s="593" customFormat="1" ht="12.75">
      <c r="A121" s="593">
        <v>115</v>
      </c>
      <c r="B121" s="605" t="s">
        <v>501</v>
      </c>
      <c r="C121" s="606" t="s">
        <v>502</v>
      </c>
      <c r="D121" s="607"/>
      <c r="E121" s="608"/>
      <c r="F121" s="609">
        <v>8000</v>
      </c>
      <c r="G121" s="608"/>
      <c r="H121" s="610"/>
      <c r="I121" s="609">
        <v>8000</v>
      </c>
      <c r="J121" s="611"/>
      <c r="K121" s="609">
        <f t="shared" si="0"/>
        <v>8000</v>
      </c>
      <c r="M121" s="594"/>
    </row>
    <row r="122" spans="1:13" s="593" customFormat="1" ht="12.75">
      <c r="A122" s="593">
        <v>116</v>
      </c>
      <c r="B122" s="605" t="s">
        <v>503</v>
      </c>
      <c r="C122" s="606" t="s">
        <v>504</v>
      </c>
      <c r="D122" s="607"/>
      <c r="E122" s="608"/>
      <c r="F122" s="609">
        <v>2600</v>
      </c>
      <c r="G122" s="608"/>
      <c r="H122" s="610"/>
      <c r="I122" s="609">
        <v>2600</v>
      </c>
      <c r="J122" s="611"/>
      <c r="K122" s="609">
        <f t="shared" si="0"/>
        <v>2600</v>
      </c>
      <c r="M122" s="594"/>
    </row>
    <row r="123" spans="1:13" s="593" customFormat="1" ht="12.75">
      <c r="A123" s="593">
        <v>117</v>
      </c>
      <c r="B123" s="605" t="s">
        <v>505</v>
      </c>
      <c r="C123" s="606" t="s">
        <v>506</v>
      </c>
      <c r="D123" s="607"/>
      <c r="E123" s="608"/>
      <c r="F123" s="609">
        <v>630</v>
      </c>
      <c r="G123" s="608"/>
      <c r="H123" s="610"/>
      <c r="I123" s="609">
        <v>630</v>
      </c>
      <c r="J123" s="611"/>
      <c r="K123" s="609">
        <f t="shared" si="0"/>
        <v>630</v>
      </c>
      <c r="M123" s="594"/>
    </row>
    <row r="124" spans="1:13" s="593" customFormat="1" ht="12.75">
      <c r="A124" s="593">
        <v>118</v>
      </c>
      <c r="B124" s="605" t="s">
        <v>507</v>
      </c>
      <c r="C124" s="606" t="s">
        <v>508</v>
      </c>
      <c r="D124" s="607"/>
      <c r="E124" s="608"/>
      <c r="F124" s="609">
        <v>3000</v>
      </c>
      <c r="G124" s="608"/>
      <c r="H124" s="610"/>
      <c r="I124" s="609">
        <v>3000</v>
      </c>
      <c r="J124" s="611"/>
      <c r="K124" s="609">
        <f t="shared" si="0"/>
        <v>3000</v>
      </c>
      <c r="M124" s="594"/>
    </row>
    <row r="125" spans="1:13" s="593" customFormat="1" ht="12.75">
      <c r="A125" s="593">
        <v>119</v>
      </c>
      <c r="B125" s="605" t="s">
        <v>509</v>
      </c>
      <c r="C125" s="606" t="s">
        <v>510</v>
      </c>
      <c r="D125" s="607"/>
      <c r="E125" s="608"/>
      <c r="F125" s="609">
        <v>2000</v>
      </c>
      <c r="G125" s="608"/>
      <c r="H125" s="610"/>
      <c r="I125" s="609">
        <v>2000</v>
      </c>
      <c r="J125" s="611"/>
      <c r="K125" s="609">
        <f t="shared" si="0"/>
        <v>2000</v>
      </c>
      <c r="M125" s="594"/>
    </row>
    <row r="126" spans="1:13" s="593" customFormat="1" ht="12.75">
      <c r="A126" s="593">
        <v>120</v>
      </c>
      <c r="B126" s="605" t="s">
        <v>511</v>
      </c>
      <c r="C126" s="606" t="s">
        <v>512</v>
      </c>
      <c r="D126" s="607"/>
      <c r="E126" s="608"/>
      <c r="F126" s="609">
        <v>500</v>
      </c>
      <c r="G126" s="608"/>
      <c r="H126" s="610"/>
      <c r="I126" s="609">
        <v>500</v>
      </c>
      <c r="J126" s="611"/>
      <c r="K126" s="609">
        <f t="shared" si="0"/>
        <v>500</v>
      </c>
      <c r="M126" s="594"/>
    </row>
    <row r="127" spans="1:13" s="593" customFormat="1" ht="12.75">
      <c r="A127" s="593">
        <v>121</v>
      </c>
      <c r="B127" s="605" t="s">
        <v>513</v>
      </c>
      <c r="C127" s="606" t="s">
        <v>514</v>
      </c>
      <c r="D127" s="607"/>
      <c r="E127" s="608"/>
      <c r="F127" s="609">
        <v>9000</v>
      </c>
      <c r="G127" s="608"/>
      <c r="H127" s="610"/>
      <c r="I127" s="609">
        <v>9000</v>
      </c>
      <c r="J127" s="611"/>
      <c r="K127" s="609">
        <f t="shared" si="0"/>
        <v>9000</v>
      </c>
      <c r="M127" s="594"/>
    </row>
    <row r="128" spans="1:13" s="593" customFormat="1" ht="12.75">
      <c r="A128" s="593">
        <v>122</v>
      </c>
      <c r="B128" s="605" t="s">
        <v>515</v>
      </c>
      <c r="C128" s="606" t="s">
        <v>516</v>
      </c>
      <c r="D128" s="607"/>
      <c r="E128" s="608"/>
      <c r="F128" s="609">
        <v>1500</v>
      </c>
      <c r="G128" s="608"/>
      <c r="H128" s="610"/>
      <c r="I128" s="609">
        <v>1500</v>
      </c>
      <c r="J128" s="611"/>
      <c r="K128" s="609">
        <f t="shared" si="0"/>
        <v>1500</v>
      </c>
      <c r="M128" s="594"/>
    </row>
    <row r="129" spans="1:13" s="593" customFormat="1" ht="12.75">
      <c r="A129" s="593">
        <v>123</v>
      </c>
      <c r="B129" s="605" t="s">
        <v>517</v>
      </c>
      <c r="C129" s="606" t="s">
        <v>518</v>
      </c>
      <c r="D129" s="607"/>
      <c r="E129" s="608"/>
      <c r="F129" s="609">
        <v>5000</v>
      </c>
      <c r="G129" s="608"/>
      <c r="H129" s="610"/>
      <c r="I129" s="609">
        <v>5000</v>
      </c>
      <c r="J129" s="611"/>
      <c r="K129" s="609">
        <f t="shared" si="0"/>
        <v>5000</v>
      </c>
      <c r="M129" s="594"/>
    </row>
    <row r="130" spans="1:13" s="593" customFormat="1" ht="12.75">
      <c r="A130" s="593">
        <v>124</v>
      </c>
      <c r="B130" s="605" t="s">
        <v>519</v>
      </c>
      <c r="C130" s="606" t="s">
        <v>520</v>
      </c>
      <c r="D130" s="607"/>
      <c r="E130" s="608"/>
      <c r="F130" s="609">
        <v>5000</v>
      </c>
      <c r="G130" s="608"/>
      <c r="H130" s="610"/>
      <c r="I130" s="609">
        <v>5000</v>
      </c>
      <c r="J130" s="611"/>
      <c r="K130" s="609">
        <f t="shared" si="0"/>
        <v>5000</v>
      </c>
      <c r="M130" s="594"/>
    </row>
    <row r="131" spans="1:13" s="593" customFormat="1" ht="12.75">
      <c r="A131" s="593">
        <v>125</v>
      </c>
      <c r="B131" s="605" t="s">
        <v>521</v>
      </c>
      <c r="C131" s="606" t="s">
        <v>522</v>
      </c>
      <c r="D131" s="607"/>
      <c r="E131" s="608"/>
      <c r="F131" s="609">
        <v>2900</v>
      </c>
      <c r="G131" s="608"/>
      <c r="H131" s="610"/>
      <c r="I131" s="609">
        <v>2900</v>
      </c>
      <c r="J131" s="611"/>
      <c r="K131" s="609">
        <f t="shared" si="0"/>
        <v>2900</v>
      </c>
      <c r="M131" s="594"/>
    </row>
    <row r="132" spans="1:13" s="593" customFormat="1" ht="12.75">
      <c r="A132" s="593">
        <v>126</v>
      </c>
      <c r="B132" s="605" t="s">
        <v>523</v>
      </c>
      <c r="C132" s="606" t="s">
        <v>524</v>
      </c>
      <c r="D132" s="607"/>
      <c r="E132" s="608"/>
      <c r="F132" s="609">
        <v>3000</v>
      </c>
      <c r="G132" s="608"/>
      <c r="H132" s="610"/>
      <c r="I132" s="609">
        <v>3000</v>
      </c>
      <c r="J132" s="611"/>
      <c r="K132" s="609">
        <f t="shared" si="0"/>
        <v>3000</v>
      </c>
      <c r="M132" s="594"/>
    </row>
    <row r="133" spans="1:13" s="593" customFormat="1" ht="12.75">
      <c r="A133" s="593">
        <v>127</v>
      </c>
      <c r="B133" s="605" t="s">
        <v>525</v>
      </c>
      <c r="C133" s="606" t="s">
        <v>526</v>
      </c>
      <c r="D133" s="607"/>
      <c r="E133" s="608"/>
      <c r="F133" s="609">
        <v>5000</v>
      </c>
      <c r="G133" s="608"/>
      <c r="H133" s="610"/>
      <c r="I133" s="609">
        <v>5000</v>
      </c>
      <c r="J133" s="611"/>
      <c r="K133" s="609">
        <f t="shared" si="0"/>
        <v>5000</v>
      </c>
      <c r="M133" s="594"/>
    </row>
    <row r="134" spans="1:13" s="593" customFormat="1" ht="12.75">
      <c r="A134" s="593">
        <v>128</v>
      </c>
      <c r="B134" s="605" t="s">
        <v>527</v>
      </c>
      <c r="C134" s="606" t="s">
        <v>528</v>
      </c>
      <c r="D134" s="607"/>
      <c r="E134" s="608"/>
      <c r="F134" s="609">
        <v>2000</v>
      </c>
      <c r="G134" s="608"/>
      <c r="H134" s="610"/>
      <c r="I134" s="609">
        <v>2000</v>
      </c>
      <c r="J134" s="611"/>
      <c r="K134" s="609">
        <f t="shared" si="0"/>
        <v>2000</v>
      </c>
      <c r="M134" s="594"/>
    </row>
    <row r="135" spans="1:13" s="593" customFormat="1" ht="12.75">
      <c r="A135" s="593">
        <v>129</v>
      </c>
      <c r="B135" s="605" t="s">
        <v>529</v>
      </c>
      <c r="C135" s="606" t="s">
        <v>530</v>
      </c>
      <c r="D135" s="607"/>
      <c r="E135" s="608"/>
      <c r="F135" s="609">
        <v>1000</v>
      </c>
      <c r="G135" s="608"/>
      <c r="H135" s="610"/>
      <c r="I135" s="609">
        <v>1000</v>
      </c>
      <c r="J135" s="611"/>
      <c r="K135" s="609">
        <f t="shared" si="0"/>
        <v>1000</v>
      </c>
      <c r="M135" s="594"/>
    </row>
    <row r="136" spans="1:13" s="593" customFormat="1" ht="12.75">
      <c r="A136" s="593">
        <v>130</v>
      </c>
      <c r="B136" s="605" t="s">
        <v>531</v>
      </c>
      <c r="C136" s="606" t="s">
        <v>532</v>
      </c>
      <c r="D136" s="607"/>
      <c r="E136" s="608"/>
      <c r="F136" s="609">
        <v>1600</v>
      </c>
      <c r="G136" s="608"/>
      <c r="H136" s="610"/>
      <c r="I136" s="609">
        <v>1600</v>
      </c>
      <c r="J136" s="611"/>
      <c r="K136" s="609">
        <f t="shared" si="0"/>
        <v>1600</v>
      </c>
      <c r="M136" s="594"/>
    </row>
    <row r="137" spans="2:13" s="593" customFormat="1" ht="13.5" thickBot="1">
      <c r="B137" s="612"/>
      <c r="C137" s="613"/>
      <c r="D137" s="614"/>
      <c r="E137" s="615"/>
      <c r="F137" s="616"/>
      <c r="G137" s="615"/>
      <c r="H137" s="617"/>
      <c r="I137" s="616"/>
      <c r="J137" s="618"/>
      <c r="K137" s="609">
        <f t="shared" si="0"/>
        <v>0</v>
      </c>
      <c r="M137" s="594"/>
    </row>
    <row r="138" spans="2:13" s="593" customFormat="1" ht="20.25" customHeight="1" thickBot="1">
      <c r="B138" s="782" t="s">
        <v>533</v>
      </c>
      <c r="C138" s="783"/>
      <c r="D138" s="784"/>
      <c r="E138" s="619">
        <f aca="true" t="shared" si="1" ref="E138:K138">SUM(E7:E137)</f>
        <v>0</v>
      </c>
      <c r="F138" s="620">
        <f t="shared" si="1"/>
        <v>466838</v>
      </c>
      <c r="G138" s="620">
        <f t="shared" si="1"/>
        <v>0</v>
      </c>
      <c r="H138" s="620">
        <f t="shared" si="1"/>
        <v>0</v>
      </c>
      <c r="I138" s="620">
        <f t="shared" si="1"/>
        <v>466838</v>
      </c>
      <c r="J138" s="620">
        <f t="shared" si="1"/>
        <v>0</v>
      </c>
      <c r="K138" s="621">
        <f t="shared" si="1"/>
        <v>466838</v>
      </c>
      <c r="M138" s="594"/>
    </row>
    <row r="139" spans="1:13" s="593" customFormat="1" ht="12.75">
      <c r="A139" s="593">
        <v>131</v>
      </c>
      <c r="B139" s="622" t="s">
        <v>534</v>
      </c>
      <c r="C139" s="623" t="s">
        <v>535</v>
      </c>
      <c r="D139" s="624"/>
      <c r="E139" s="625"/>
      <c r="F139" s="626">
        <v>4500</v>
      </c>
      <c r="G139" s="625"/>
      <c r="H139" s="627"/>
      <c r="I139" s="628">
        <v>4500</v>
      </c>
      <c r="J139" s="629"/>
      <c r="K139" s="626">
        <f t="shared" si="0"/>
        <v>4500</v>
      </c>
      <c r="M139" s="594"/>
    </row>
    <row r="140" spans="1:13" s="593" customFormat="1" ht="12.75">
      <c r="A140" s="593">
        <v>132</v>
      </c>
      <c r="B140" s="605" t="s">
        <v>536</v>
      </c>
      <c r="C140" s="606" t="s">
        <v>535</v>
      </c>
      <c r="D140" s="607"/>
      <c r="E140" s="630"/>
      <c r="F140" s="609">
        <v>1300</v>
      </c>
      <c r="G140" s="630"/>
      <c r="H140" s="631"/>
      <c r="I140" s="632">
        <v>1300</v>
      </c>
      <c r="J140" s="633"/>
      <c r="K140" s="609">
        <f t="shared" si="0"/>
        <v>1300</v>
      </c>
      <c r="M140" s="594"/>
    </row>
    <row r="141" spans="1:13" s="593" customFormat="1" ht="12.75">
      <c r="A141" s="593">
        <v>133</v>
      </c>
      <c r="B141" s="605" t="s">
        <v>537</v>
      </c>
      <c r="C141" s="606" t="s">
        <v>535</v>
      </c>
      <c r="D141" s="607"/>
      <c r="E141" s="630"/>
      <c r="F141" s="609">
        <v>700</v>
      </c>
      <c r="G141" s="630"/>
      <c r="H141" s="631"/>
      <c r="I141" s="632">
        <v>700</v>
      </c>
      <c r="J141" s="633"/>
      <c r="K141" s="609">
        <f t="shared" si="0"/>
        <v>700</v>
      </c>
      <c r="M141" s="594"/>
    </row>
    <row r="142" spans="1:13" s="593" customFormat="1" ht="12.75">
      <c r="A142" s="593">
        <v>134</v>
      </c>
      <c r="B142" s="605" t="s">
        <v>538</v>
      </c>
      <c r="C142" s="606" t="s">
        <v>539</v>
      </c>
      <c r="D142" s="607"/>
      <c r="E142" s="630"/>
      <c r="F142" s="609">
        <v>3120</v>
      </c>
      <c r="G142" s="630"/>
      <c r="H142" s="631"/>
      <c r="I142" s="632">
        <v>3120</v>
      </c>
      <c r="J142" s="633"/>
      <c r="K142" s="609">
        <f t="shared" si="0"/>
        <v>3120</v>
      </c>
      <c r="M142" s="594"/>
    </row>
    <row r="143" spans="1:13" s="593" customFormat="1" ht="12.75">
      <c r="A143" s="593">
        <v>135</v>
      </c>
      <c r="B143" s="605" t="s">
        <v>540</v>
      </c>
      <c r="C143" s="606" t="s">
        <v>539</v>
      </c>
      <c r="D143" s="607"/>
      <c r="E143" s="630"/>
      <c r="F143" s="609">
        <v>10000</v>
      </c>
      <c r="G143" s="630"/>
      <c r="H143" s="631"/>
      <c r="I143" s="632">
        <v>10000</v>
      </c>
      <c r="J143" s="633"/>
      <c r="K143" s="609">
        <f t="shared" si="0"/>
        <v>10000</v>
      </c>
      <c r="M143" s="594"/>
    </row>
    <row r="144" spans="1:13" s="593" customFormat="1" ht="12.75">
      <c r="A144" s="593">
        <v>136</v>
      </c>
      <c r="B144" s="605" t="s">
        <v>541</v>
      </c>
      <c r="C144" s="606" t="s">
        <v>539</v>
      </c>
      <c r="D144" s="607"/>
      <c r="E144" s="630"/>
      <c r="F144" s="609">
        <v>1900</v>
      </c>
      <c r="G144" s="630"/>
      <c r="H144" s="631"/>
      <c r="I144" s="632">
        <v>1900</v>
      </c>
      <c r="J144" s="633"/>
      <c r="K144" s="609">
        <f t="shared" si="0"/>
        <v>1900</v>
      </c>
      <c r="M144" s="594"/>
    </row>
    <row r="145" spans="1:13" s="593" customFormat="1" ht="12.75">
      <c r="A145" s="593">
        <v>137</v>
      </c>
      <c r="B145" s="605" t="s">
        <v>542</v>
      </c>
      <c r="C145" s="606" t="s">
        <v>539</v>
      </c>
      <c r="D145" s="607"/>
      <c r="E145" s="630"/>
      <c r="F145" s="609">
        <v>780</v>
      </c>
      <c r="G145" s="630"/>
      <c r="H145" s="631"/>
      <c r="I145" s="632">
        <v>780</v>
      </c>
      <c r="J145" s="633"/>
      <c r="K145" s="609">
        <f t="shared" si="0"/>
        <v>780</v>
      </c>
      <c r="M145" s="594"/>
    </row>
    <row r="146" spans="1:13" s="593" customFormat="1" ht="12.75">
      <c r="A146" s="593">
        <v>138</v>
      </c>
      <c r="B146" s="605" t="s">
        <v>543</v>
      </c>
      <c r="C146" s="606" t="s">
        <v>539</v>
      </c>
      <c r="D146" s="607"/>
      <c r="E146" s="630"/>
      <c r="F146" s="609">
        <v>400</v>
      </c>
      <c r="G146" s="630"/>
      <c r="H146" s="631"/>
      <c r="I146" s="632">
        <v>400</v>
      </c>
      <c r="J146" s="633"/>
      <c r="K146" s="609">
        <f t="shared" si="0"/>
        <v>400</v>
      </c>
      <c r="M146" s="594"/>
    </row>
    <row r="147" spans="1:13" s="593" customFormat="1" ht="12.75">
      <c r="A147" s="593">
        <v>139</v>
      </c>
      <c r="B147" s="605" t="s">
        <v>544</v>
      </c>
      <c r="C147" s="606" t="s">
        <v>539</v>
      </c>
      <c r="D147" s="607"/>
      <c r="E147" s="630"/>
      <c r="F147" s="609">
        <v>800</v>
      </c>
      <c r="G147" s="630"/>
      <c r="H147" s="631"/>
      <c r="I147" s="632">
        <v>800</v>
      </c>
      <c r="J147" s="633"/>
      <c r="K147" s="609">
        <f t="shared" si="0"/>
        <v>800</v>
      </c>
      <c r="M147" s="594"/>
    </row>
    <row r="148" spans="1:13" s="593" customFormat="1" ht="12.75">
      <c r="A148" s="593">
        <v>140</v>
      </c>
      <c r="B148" s="605" t="s">
        <v>545</v>
      </c>
      <c r="C148" s="606" t="s">
        <v>539</v>
      </c>
      <c r="D148" s="607"/>
      <c r="E148" s="630"/>
      <c r="F148" s="609">
        <v>4000</v>
      </c>
      <c r="G148" s="630"/>
      <c r="H148" s="631"/>
      <c r="I148" s="632">
        <v>4000</v>
      </c>
      <c r="J148" s="633"/>
      <c r="K148" s="609">
        <f t="shared" si="0"/>
        <v>4000</v>
      </c>
      <c r="M148" s="594"/>
    </row>
    <row r="149" spans="1:13" s="593" customFormat="1" ht="12.75">
      <c r="A149" s="593">
        <v>141</v>
      </c>
      <c r="B149" s="605" t="s">
        <v>546</v>
      </c>
      <c r="C149" s="606" t="s">
        <v>539</v>
      </c>
      <c r="D149" s="607"/>
      <c r="E149" s="630"/>
      <c r="F149" s="609">
        <v>9500</v>
      </c>
      <c r="G149" s="630"/>
      <c r="H149" s="631"/>
      <c r="I149" s="632">
        <v>9500</v>
      </c>
      <c r="J149" s="633"/>
      <c r="K149" s="609">
        <f t="shared" si="0"/>
        <v>9500</v>
      </c>
      <c r="M149" s="594"/>
    </row>
    <row r="150" spans="1:13" s="593" customFormat="1" ht="12.75">
      <c r="A150" s="593">
        <v>142</v>
      </c>
      <c r="B150" s="605" t="s">
        <v>547</v>
      </c>
      <c r="C150" s="606" t="s">
        <v>548</v>
      </c>
      <c r="D150" s="607"/>
      <c r="E150" s="630"/>
      <c r="F150" s="609">
        <v>9500</v>
      </c>
      <c r="G150" s="630"/>
      <c r="H150" s="631"/>
      <c r="I150" s="632">
        <v>9500</v>
      </c>
      <c r="J150" s="633"/>
      <c r="K150" s="609">
        <f t="shared" si="0"/>
        <v>9500</v>
      </c>
      <c r="M150" s="594"/>
    </row>
    <row r="151" spans="1:13" s="593" customFormat="1" ht="12.75">
      <c r="A151" s="593">
        <v>143</v>
      </c>
      <c r="B151" s="605" t="s">
        <v>549</v>
      </c>
      <c r="C151" s="606" t="s">
        <v>550</v>
      </c>
      <c r="D151" s="607"/>
      <c r="E151" s="630"/>
      <c r="F151" s="609">
        <v>350</v>
      </c>
      <c r="G151" s="630"/>
      <c r="H151" s="631"/>
      <c r="I151" s="632">
        <v>350</v>
      </c>
      <c r="J151" s="633"/>
      <c r="K151" s="609">
        <f t="shared" si="0"/>
        <v>350</v>
      </c>
      <c r="M151" s="594"/>
    </row>
    <row r="152" spans="1:13" s="593" customFormat="1" ht="12.75">
      <c r="A152" s="593">
        <v>144</v>
      </c>
      <c r="B152" s="605" t="s">
        <v>551</v>
      </c>
      <c r="C152" s="606" t="s">
        <v>550</v>
      </c>
      <c r="D152" s="607"/>
      <c r="E152" s="630"/>
      <c r="F152" s="609">
        <v>450</v>
      </c>
      <c r="G152" s="630"/>
      <c r="H152" s="631"/>
      <c r="I152" s="632">
        <v>450</v>
      </c>
      <c r="J152" s="633"/>
      <c r="K152" s="609">
        <f t="shared" si="0"/>
        <v>450</v>
      </c>
      <c r="M152" s="594"/>
    </row>
    <row r="153" spans="1:13" s="593" customFormat="1" ht="12.75">
      <c r="A153" s="593">
        <v>145</v>
      </c>
      <c r="B153" s="605" t="s">
        <v>552</v>
      </c>
      <c r="C153" s="606" t="s">
        <v>553</v>
      </c>
      <c r="D153" s="607"/>
      <c r="E153" s="630"/>
      <c r="F153" s="609">
        <v>11000</v>
      </c>
      <c r="G153" s="630"/>
      <c r="H153" s="631"/>
      <c r="I153" s="632">
        <v>11000</v>
      </c>
      <c r="J153" s="633"/>
      <c r="K153" s="609">
        <f t="shared" si="0"/>
        <v>11000</v>
      </c>
      <c r="M153" s="594"/>
    </row>
    <row r="154" spans="1:13" s="593" customFormat="1" ht="12.75">
      <c r="A154" s="593">
        <v>146</v>
      </c>
      <c r="B154" s="605" t="s">
        <v>554</v>
      </c>
      <c r="C154" s="606" t="s">
        <v>555</v>
      </c>
      <c r="D154" s="607"/>
      <c r="E154" s="630"/>
      <c r="F154" s="609">
        <v>4760</v>
      </c>
      <c r="G154" s="630"/>
      <c r="H154" s="631"/>
      <c r="I154" s="632">
        <v>4760</v>
      </c>
      <c r="J154" s="633"/>
      <c r="K154" s="609">
        <f t="shared" si="0"/>
        <v>4760</v>
      </c>
      <c r="M154" s="594"/>
    </row>
    <row r="155" spans="1:13" s="593" customFormat="1" ht="12.75">
      <c r="A155" s="593">
        <v>147</v>
      </c>
      <c r="B155" s="605" t="s">
        <v>556</v>
      </c>
      <c r="C155" s="606" t="s">
        <v>557</v>
      </c>
      <c r="D155" s="607"/>
      <c r="E155" s="630"/>
      <c r="F155" s="609">
        <v>10710</v>
      </c>
      <c r="G155" s="630"/>
      <c r="H155" s="631"/>
      <c r="I155" s="632">
        <v>10710</v>
      </c>
      <c r="J155" s="633"/>
      <c r="K155" s="609">
        <f t="shared" si="0"/>
        <v>10710</v>
      </c>
      <c r="M155" s="594"/>
    </row>
    <row r="156" spans="1:13" s="593" customFormat="1" ht="12.75">
      <c r="A156" s="593">
        <v>148</v>
      </c>
      <c r="B156" s="605" t="s">
        <v>558</v>
      </c>
      <c r="C156" s="606" t="s">
        <v>557</v>
      </c>
      <c r="D156" s="607"/>
      <c r="E156" s="630"/>
      <c r="F156" s="609">
        <v>5783</v>
      </c>
      <c r="G156" s="630"/>
      <c r="H156" s="631"/>
      <c r="I156" s="632">
        <v>5783</v>
      </c>
      <c r="J156" s="633"/>
      <c r="K156" s="609">
        <f t="shared" si="0"/>
        <v>5783</v>
      </c>
      <c r="M156" s="594"/>
    </row>
    <row r="157" spans="1:13" s="593" customFormat="1" ht="12.75">
      <c r="A157" s="593">
        <v>149</v>
      </c>
      <c r="B157" s="605" t="s">
        <v>559</v>
      </c>
      <c r="C157" s="606" t="s">
        <v>560</v>
      </c>
      <c r="D157" s="607"/>
      <c r="E157" s="630"/>
      <c r="F157" s="609">
        <v>1200</v>
      </c>
      <c r="G157" s="630"/>
      <c r="H157" s="631"/>
      <c r="I157" s="632">
        <v>1200</v>
      </c>
      <c r="J157" s="633"/>
      <c r="K157" s="609">
        <f t="shared" si="0"/>
        <v>1200</v>
      </c>
      <c r="M157" s="594"/>
    </row>
    <row r="158" spans="1:13" s="593" customFormat="1" ht="12.75">
      <c r="A158" s="593">
        <v>150</v>
      </c>
      <c r="B158" s="605" t="s">
        <v>561</v>
      </c>
      <c r="C158" s="606" t="s">
        <v>562</v>
      </c>
      <c r="D158" s="607"/>
      <c r="E158" s="630"/>
      <c r="F158" s="609">
        <v>10000</v>
      </c>
      <c r="G158" s="630"/>
      <c r="H158" s="631"/>
      <c r="I158" s="632">
        <v>10000</v>
      </c>
      <c r="J158" s="633"/>
      <c r="K158" s="609">
        <f t="shared" si="0"/>
        <v>10000</v>
      </c>
      <c r="M158" s="594"/>
    </row>
    <row r="159" spans="1:13" s="593" customFormat="1" ht="12.75">
      <c r="A159" s="593">
        <v>151</v>
      </c>
      <c r="B159" s="605" t="s">
        <v>563</v>
      </c>
      <c r="C159" s="606" t="s">
        <v>564</v>
      </c>
      <c r="D159" s="607"/>
      <c r="E159" s="630"/>
      <c r="F159" s="609">
        <v>9857</v>
      </c>
      <c r="G159" s="630"/>
      <c r="H159" s="631"/>
      <c r="I159" s="632">
        <v>9857</v>
      </c>
      <c r="J159" s="633"/>
      <c r="K159" s="609">
        <f t="shared" si="0"/>
        <v>9857</v>
      </c>
      <c r="M159" s="594"/>
    </row>
    <row r="160" spans="1:13" s="593" customFormat="1" ht="12.75">
      <c r="A160" s="593">
        <v>152</v>
      </c>
      <c r="B160" s="605" t="s">
        <v>565</v>
      </c>
      <c r="C160" s="606" t="s">
        <v>566</v>
      </c>
      <c r="D160" s="607"/>
      <c r="E160" s="630"/>
      <c r="F160" s="609">
        <v>4000</v>
      </c>
      <c r="G160" s="630"/>
      <c r="H160" s="631"/>
      <c r="I160" s="632">
        <v>4000</v>
      </c>
      <c r="J160" s="633"/>
      <c r="K160" s="609">
        <f t="shared" si="0"/>
        <v>4000</v>
      </c>
      <c r="M160" s="594"/>
    </row>
    <row r="161" spans="1:13" s="593" customFormat="1" ht="12.75">
      <c r="A161" s="593">
        <v>153</v>
      </c>
      <c r="B161" s="605" t="s">
        <v>567</v>
      </c>
      <c r="C161" s="606" t="s">
        <v>568</v>
      </c>
      <c r="D161" s="607"/>
      <c r="E161" s="630"/>
      <c r="F161" s="609">
        <v>10000</v>
      </c>
      <c r="G161" s="630"/>
      <c r="H161" s="631"/>
      <c r="I161" s="632">
        <v>10000</v>
      </c>
      <c r="J161" s="633"/>
      <c r="K161" s="609">
        <f t="shared" si="0"/>
        <v>10000</v>
      </c>
      <c r="M161" s="594"/>
    </row>
    <row r="162" spans="1:13" s="593" customFormat="1" ht="12.75">
      <c r="A162" s="593">
        <v>154</v>
      </c>
      <c r="B162" s="605" t="s">
        <v>569</v>
      </c>
      <c r="C162" s="606" t="s">
        <v>570</v>
      </c>
      <c r="D162" s="607"/>
      <c r="E162" s="630"/>
      <c r="F162" s="609">
        <v>2000</v>
      </c>
      <c r="G162" s="630"/>
      <c r="H162" s="631"/>
      <c r="I162" s="632">
        <v>2000</v>
      </c>
      <c r="J162" s="633"/>
      <c r="K162" s="609">
        <f t="shared" si="0"/>
        <v>2000</v>
      </c>
      <c r="M162" s="594"/>
    </row>
    <row r="163" spans="1:13" s="593" customFormat="1" ht="12.75">
      <c r="A163" s="593">
        <v>155</v>
      </c>
      <c r="B163" s="605" t="s">
        <v>571</v>
      </c>
      <c r="C163" s="606" t="s">
        <v>570</v>
      </c>
      <c r="D163" s="607"/>
      <c r="E163" s="630"/>
      <c r="F163" s="609">
        <v>990</v>
      </c>
      <c r="G163" s="630"/>
      <c r="H163" s="631"/>
      <c r="I163" s="632">
        <v>990</v>
      </c>
      <c r="J163" s="633"/>
      <c r="K163" s="609">
        <f t="shared" si="0"/>
        <v>990</v>
      </c>
      <c r="M163" s="594"/>
    </row>
    <row r="164" spans="1:13" s="593" customFormat="1" ht="12.75">
      <c r="A164" s="593">
        <v>156</v>
      </c>
      <c r="B164" s="605" t="s">
        <v>572</v>
      </c>
      <c r="C164" s="606" t="s">
        <v>573</v>
      </c>
      <c r="D164" s="607"/>
      <c r="E164" s="630"/>
      <c r="F164" s="609">
        <v>5000</v>
      </c>
      <c r="G164" s="630"/>
      <c r="H164" s="631"/>
      <c r="I164" s="632">
        <v>5000</v>
      </c>
      <c r="J164" s="633"/>
      <c r="K164" s="609">
        <f t="shared" si="0"/>
        <v>5000</v>
      </c>
      <c r="M164" s="594"/>
    </row>
    <row r="165" spans="1:13" s="593" customFormat="1" ht="12.75">
      <c r="A165" s="593">
        <v>157</v>
      </c>
      <c r="B165" s="605" t="s">
        <v>574</v>
      </c>
      <c r="C165" s="606" t="s">
        <v>575</v>
      </c>
      <c r="D165" s="607"/>
      <c r="E165" s="630"/>
      <c r="F165" s="609">
        <v>2000</v>
      </c>
      <c r="G165" s="630"/>
      <c r="H165" s="631"/>
      <c r="I165" s="632">
        <v>2000</v>
      </c>
      <c r="J165" s="633"/>
      <c r="K165" s="609">
        <f t="shared" si="0"/>
        <v>2000</v>
      </c>
      <c r="M165" s="594"/>
    </row>
    <row r="166" spans="1:13" s="593" customFormat="1" ht="12.75">
      <c r="A166" s="593">
        <v>158</v>
      </c>
      <c r="B166" s="605" t="s">
        <v>576</v>
      </c>
      <c r="C166" s="606" t="s">
        <v>577</v>
      </c>
      <c r="D166" s="607"/>
      <c r="E166" s="630"/>
      <c r="F166" s="609">
        <v>7000</v>
      </c>
      <c r="G166" s="630"/>
      <c r="H166" s="631"/>
      <c r="I166" s="632">
        <v>7000</v>
      </c>
      <c r="J166" s="633"/>
      <c r="K166" s="609">
        <f t="shared" si="0"/>
        <v>7000</v>
      </c>
      <c r="M166" s="594"/>
    </row>
    <row r="167" spans="1:13" s="593" customFormat="1" ht="12.75">
      <c r="A167" s="593">
        <v>159</v>
      </c>
      <c r="B167" s="605" t="s">
        <v>578</v>
      </c>
      <c r="C167" s="606" t="s">
        <v>579</v>
      </c>
      <c r="D167" s="607"/>
      <c r="E167" s="630"/>
      <c r="F167" s="609">
        <v>2800</v>
      </c>
      <c r="G167" s="630"/>
      <c r="H167" s="631"/>
      <c r="I167" s="632">
        <v>2800</v>
      </c>
      <c r="J167" s="633"/>
      <c r="K167" s="609">
        <f t="shared" si="0"/>
        <v>2800</v>
      </c>
      <c r="M167" s="594"/>
    </row>
    <row r="168" spans="1:13" s="593" customFormat="1" ht="12.75">
      <c r="A168" s="593">
        <v>160</v>
      </c>
      <c r="B168" s="605" t="s">
        <v>580</v>
      </c>
      <c r="C168" s="606" t="s">
        <v>579</v>
      </c>
      <c r="D168" s="607"/>
      <c r="E168" s="630"/>
      <c r="F168" s="609">
        <v>6000</v>
      </c>
      <c r="G168" s="630"/>
      <c r="H168" s="631"/>
      <c r="I168" s="632">
        <v>6000</v>
      </c>
      <c r="J168" s="633"/>
      <c r="K168" s="609">
        <f t="shared" si="0"/>
        <v>6000</v>
      </c>
      <c r="M168" s="594"/>
    </row>
    <row r="169" spans="1:13" s="593" customFormat="1" ht="12.75">
      <c r="A169" s="593">
        <v>161</v>
      </c>
      <c r="B169" s="605" t="s">
        <v>581</v>
      </c>
      <c r="C169" s="606" t="s">
        <v>579</v>
      </c>
      <c r="D169" s="607"/>
      <c r="E169" s="630"/>
      <c r="F169" s="609">
        <v>1000</v>
      </c>
      <c r="G169" s="630"/>
      <c r="H169" s="631"/>
      <c r="I169" s="632">
        <v>1000</v>
      </c>
      <c r="J169" s="633"/>
      <c r="K169" s="609">
        <f t="shared" si="0"/>
        <v>1000</v>
      </c>
      <c r="M169" s="594"/>
    </row>
    <row r="170" spans="1:13" s="593" customFormat="1" ht="12.75">
      <c r="A170" s="593">
        <v>162</v>
      </c>
      <c r="B170" s="605" t="s">
        <v>582</v>
      </c>
      <c r="C170" s="606" t="s">
        <v>583</v>
      </c>
      <c r="D170" s="607"/>
      <c r="E170" s="630"/>
      <c r="F170" s="609">
        <v>1600</v>
      </c>
      <c r="G170" s="630"/>
      <c r="H170" s="631"/>
      <c r="I170" s="632">
        <v>1600</v>
      </c>
      <c r="J170" s="633"/>
      <c r="K170" s="609">
        <f t="shared" si="0"/>
        <v>1600</v>
      </c>
      <c r="M170" s="594"/>
    </row>
    <row r="171" spans="2:13" s="593" customFormat="1" ht="13.5" thickBot="1">
      <c r="B171" s="605"/>
      <c r="C171" s="606"/>
      <c r="D171" s="607"/>
      <c r="E171" s="630"/>
      <c r="F171" s="609"/>
      <c r="G171" s="630"/>
      <c r="H171" s="631"/>
      <c r="I171" s="632"/>
      <c r="J171" s="633"/>
      <c r="K171" s="609">
        <f t="shared" si="0"/>
        <v>0</v>
      </c>
      <c r="M171" s="594"/>
    </row>
    <row r="172" spans="2:13" s="593" customFormat="1" ht="20.25" customHeight="1" thickBot="1">
      <c r="B172" s="782" t="s">
        <v>584</v>
      </c>
      <c r="C172" s="783"/>
      <c r="D172" s="784"/>
      <c r="E172" s="620">
        <f aca="true" t="shared" si="2" ref="E172:K172">SUM(E139:E171)</f>
        <v>0</v>
      </c>
      <c r="F172" s="620">
        <f t="shared" si="2"/>
        <v>143000</v>
      </c>
      <c r="G172" s="620">
        <f t="shared" si="2"/>
        <v>0</v>
      </c>
      <c r="H172" s="620">
        <f t="shared" si="2"/>
        <v>0</v>
      </c>
      <c r="I172" s="620">
        <f t="shared" si="2"/>
        <v>143000</v>
      </c>
      <c r="J172" s="620">
        <f t="shared" si="2"/>
        <v>0</v>
      </c>
      <c r="K172" s="621">
        <f t="shared" si="2"/>
        <v>143000</v>
      </c>
      <c r="L172" s="594"/>
      <c r="M172" s="594"/>
    </row>
    <row r="173" spans="2:13" s="593" customFormat="1" ht="12.75">
      <c r="B173" s="605"/>
      <c r="C173" s="635"/>
      <c r="D173" s="607"/>
      <c r="E173" s="630"/>
      <c r="F173" s="609">
        <v>7193</v>
      </c>
      <c r="G173" s="630"/>
      <c r="H173" s="631"/>
      <c r="I173" s="632">
        <v>7193</v>
      </c>
      <c r="J173" s="633"/>
      <c r="K173" s="609">
        <f>I173+J173</f>
        <v>7193</v>
      </c>
      <c r="M173" s="594"/>
    </row>
    <row r="174" spans="2:14" s="593" customFormat="1" ht="12.75">
      <c r="B174" s="605"/>
      <c r="C174" s="635"/>
      <c r="D174" s="607"/>
      <c r="E174" s="630"/>
      <c r="F174" s="609"/>
      <c r="G174" s="630"/>
      <c r="H174" s="631"/>
      <c r="I174" s="632"/>
      <c r="J174" s="633"/>
      <c r="K174" s="609">
        <f>I174+J174</f>
        <v>0</v>
      </c>
      <c r="M174" s="594"/>
      <c r="N174" s="594"/>
    </row>
    <row r="175" spans="2:13" s="593" customFormat="1" ht="13.5" thickBot="1">
      <c r="B175" s="605"/>
      <c r="C175" s="606"/>
      <c r="D175" s="607"/>
      <c r="E175" s="630"/>
      <c r="F175" s="609"/>
      <c r="G175" s="630"/>
      <c r="H175" s="631"/>
      <c r="I175" s="632"/>
      <c r="J175" s="633"/>
      <c r="K175" s="609"/>
      <c r="M175" s="594"/>
    </row>
    <row r="176" spans="2:13" s="593" customFormat="1" ht="20.25" customHeight="1" thickBot="1">
      <c r="B176" s="782" t="s">
        <v>595</v>
      </c>
      <c r="C176" s="783"/>
      <c r="D176" s="784"/>
      <c r="E176" s="620">
        <f aca="true" t="shared" si="3" ref="E176:K176">SUM(E173:E175)</f>
        <v>0</v>
      </c>
      <c r="F176" s="620">
        <f t="shared" si="3"/>
        <v>7193</v>
      </c>
      <c r="G176" s="620">
        <f t="shared" si="3"/>
        <v>0</v>
      </c>
      <c r="H176" s="620">
        <f t="shared" si="3"/>
        <v>0</v>
      </c>
      <c r="I176" s="620">
        <f t="shared" si="3"/>
        <v>7193</v>
      </c>
      <c r="J176" s="620">
        <f t="shared" si="3"/>
        <v>0</v>
      </c>
      <c r="K176" s="621">
        <f t="shared" si="3"/>
        <v>7193</v>
      </c>
      <c r="L176" s="594"/>
      <c r="M176" s="594"/>
    </row>
    <row r="177" spans="2:13" s="593" customFormat="1" ht="12.75">
      <c r="B177" s="605"/>
      <c r="C177" s="635"/>
      <c r="D177" s="607"/>
      <c r="E177" s="630"/>
      <c r="F177" s="609">
        <v>3069</v>
      </c>
      <c r="G177" s="630"/>
      <c r="H177" s="631"/>
      <c r="I177" s="632">
        <v>3069</v>
      </c>
      <c r="J177" s="633"/>
      <c r="K177" s="609">
        <f>I177+J177</f>
        <v>3069</v>
      </c>
      <c r="M177" s="594"/>
    </row>
    <row r="178" spans="2:14" s="593" customFormat="1" ht="12.75">
      <c r="B178" s="605"/>
      <c r="C178" s="635"/>
      <c r="D178" s="607"/>
      <c r="E178" s="630"/>
      <c r="F178" s="609"/>
      <c r="G178" s="630"/>
      <c r="H178" s="631"/>
      <c r="I178" s="632"/>
      <c r="J178" s="633"/>
      <c r="K178" s="609">
        <f>I178+J178</f>
        <v>0</v>
      </c>
      <c r="M178" s="594"/>
      <c r="N178" s="594"/>
    </row>
    <row r="179" spans="2:13" s="593" customFormat="1" ht="13.5" thickBot="1">
      <c r="B179" s="605"/>
      <c r="C179" s="606"/>
      <c r="D179" s="607"/>
      <c r="E179" s="630"/>
      <c r="F179" s="609"/>
      <c r="G179" s="630"/>
      <c r="H179" s="631"/>
      <c r="I179" s="632"/>
      <c r="J179" s="633"/>
      <c r="K179" s="609"/>
      <c r="M179" s="594"/>
    </row>
    <row r="180" spans="2:13" s="593" customFormat="1" ht="20.25" customHeight="1" thickBot="1">
      <c r="B180" s="782" t="s">
        <v>596</v>
      </c>
      <c r="C180" s="783"/>
      <c r="D180" s="784"/>
      <c r="E180" s="620">
        <f aca="true" t="shared" si="4" ref="E180:K180">SUM(E177:E179)</f>
        <v>0</v>
      </c>
      <c r="F180" s="620">
        <f t="shared" si="4"/>
        <v>3069</v>
      </c>
      <c r="G180" s="620">
        <f t="shared" si="4"/>
        <v>0</v>
      </c>
      <c r="H180" s="620">
        <f t="shared" si="4"/>
        <v>0</v>
      </c>
      <c r="I180" s="620">
        <f t="shared" si="4"/>
        <v>3069</v>
      </c>
      <c r="J180" s="620">
        <f t="shared" si="4"/>
        <v>0</v>
      </c>
      <c r="K180" s="621">
        <f t="shared" si="4"/>
        <v>3069</v>
      </c>
      <c r="L180" s="594"/>
      <c r="M180" s="594"/>
    </row>
    <row r="181" spans="2:13" s="593" customFormat="1" ht="20.25" customHeight="1" thickBot="1">
      <c r="B181" s="649"/>
      <c r="C181" s="650"/>
      <c r="D181" s="651"/>
      <c r="E181" s="652"/>
      <c r="F181" s="653"/>
      <c r="G181" s="652"/>
      <c r="H181" s="654"/>
      <c r="I181" s="652"/>
      <c r="J181" s="654"/>
      <c r="K181" s="655"/>
      <c r="L181" s="594"/>
      <c r="M181" s="594"/>
    </row>
    <row r="182" spans="2:13" s="593" customFormat="1" ht="20.25" customHeight="1" thickBot="1">
      <c r="B182" s="656" t="s">
        <v>597</v>
      </c>
      <c r="C182" s="657"/>
      <c r="D182" s="658"/>
      <c r="E182" s="659"/>
      <c r="F182" s="660">
        <f aca="true" t="shared" si="5" ref="F182:K182">SUM(F138+F172+F176+F180)</f>
        <v>620100</v>
      </c>
      <c r="G182" s="660">
        <f t="shared" si="5"/>
        <v>0</v>
      </c>
      <c r="H182" s="660">
        <f t="shared" si="5"/>
        <v>0</v>
      </c>
      <c r="I182" s="660">
        <f t="shared" si="5"/>
        <v>620100</v>
      </c>
      <c r="J182" s="660">
        <f t="shared" si="5"/>
        <v>0</v>
      </c>
      <c r="K182" s="660">
        <f t="shared" si="5"/>
        <v>620100</v>
      </c>
      <c r="L182" s="594"/>
      <c r="M182" s="594"/>
    </row>
    <row r="183" spans="1:13" s="593" customFormat="1" ht="20.25" customHeight="1" thickBot="1">
      <c r="A183" s="594"/>
      <c r="B183" s="594"/>
      <c r="C183" s="594"/>
      <c r="D183" s="594"/>
      <c r="E183" s="594"/>
      <c r="F183" s="594"/>
      <c r="G183" s="594"/>
      <c r="H183" s="594"/>
      <c r="I183" s="594"/>
      <c r="J183" s="594"/>
      <c r="K183" s="594"/>
      <c r="L183" s="594"/>
      <c r="M183" s="594"/>
    </row>
    <row r="184" spans="1:17" s="593" customFormat="1" ht="12.75">
      <c r="A184" s="593">
        <v>1</v>
      </c>
      <c r="B184" s="661" t="s">
        <v>585</v>
      </c>
      <c r="C184" s="662"/>
      <c r="D184" s="600"/>
      <c r="E184" s="663"/>
      <c r="F184" s="602">
        <v>1000</v>
      </c>
      <c r="G184" s="663"/>
      <c r="H184" s="664"/>
      <c r="I184" s="665">
        <v>1000</v>
      </c>
      <c r="J184" s="637"/>
      <c r="K184" s="602">
        <f aca="true" t="shared" si="6" ref="K184:K193">I184+J184</f>
        <v>1000</v>
      </c>
      <c r="O184" s="594"/>
      <c r="P184" s="594"/>
      <c r="Q184" s="594"/>
    </row>
    <row r="185" spans="1:17" s="593" customFormat="1" ht="12.75">
      <c r="A185" s="593">
        <v>2</v>
      </c>
      <c r="B185" s="634" t="s">
        <v>586</v>
      </c>
      <c r="C185" s="635"/>
      <c r="D185" s="607"/>
      <c r="E185" s="630"/>
      <c r="F185" s="609">
        <v>3000</v>
      </c>
      <c r="G185" s="630"/>
      <c r="H185" s="631"/>
      <c r="I185" s="632">
        <v>3000</v>
      </c>
      <c r="J185" s="633"/>
      <c r="K185" s="609">
        <f t="shared" si="6"/>
        <v>3000</v>
      </c>
      <c r="O185" s="594"/>
      <c r="P185" s="594"/>
      <c r="Q185" s="594"/>
    </row>
    <row r="186" spans="1:17" s="593" customFormat="1" ht="12.75">
      <c r="A186" s="593">
        <v>3</v>
      </c>
      <c r="B186" s="634" t="s">
        <v>587</v>
      </c>
      <c r="C186" s="635"/>
      <c r="D186" s="607"/>
      <c r="E186" s="630"/>
      <c r="F186" s="609">
        <v>1000</v>
      </c>
      <c r="G186" s="630"/>
      <c r="H186" s="631"/>
      <c r="I186" s="632">
        <v>1000</v>
      </c>
      <c r="J186" s="633"/>
      <c r="K186" s="609">
        <f t="shared" si="6"/>
        <v>1000</v>
      </c>
      <c r="O186" s="594"/>
      <c r="P186" s="594"/>
      <c r="Q186" s="594"/>
    </row>
    <row r="187" spans="1:17" s="593" customFormat="1" ht="12.75">
      <c r="A187" s="593">
        <v>4</v>
      </c>
      <c r="B187" s="634" t="s">
        <v>588</v>
      </c>
      <c r="C187" s="635"/>
      <c r="D187" s="607"/>
      <c r="E187" s="630"/>
      <c r="F187" s="609">
        <v>1400</v>
      </c>
      <c r="G187" s="630"/>
      <c r="H187" s="631"/>
      <c r="I187" s="632">
        <v>1400</v>
      </c>
      <c r="J187" s="633"/>
      <c r="K187" s="609">
        <f t="shared" si="6"/>
        <v>1400</v>
      </c>
      <c r="M187" s="594"/>
      <c r="P187" s="594"/>
      <c r="Q187" s="594"/>
    </row>
    <row r="188" spans="1:17" s="593" customFormat="1" ht="12.75">
      <c r="A188" s="593">
        <v>5</v>
      </c>
      <c r="B188" s="634" t="s">
        <v>589</v>
      </c>
      <c r="C188" s="635"/>
      <c r="D188" s="607"/>
      <c r="E188" s="630"/>
      <c r="F188" s="609">
        <v>7000</v>
      </c>
      <c r="G188" s="630"/>
      <c r="H188" s="631"/>
      <c r="I188" s="636">
        <v>7000</v>
      </c>
      <c r="J188" s="633"/>
      <c r="K188" s="609">
        <f t="shared" si="6"/>
        <v>7000</v>
      </c>
      <c r="M188" s="594"/>
      <c r="N188" s="594"/>
      <c r="P188" s="594"/>
      <c r="Q188" s="594"/>
    </row>
    <row r="189" spans="1:17" s="593" customFormat="1" ht="12.75">
      <c r="A189" s="593">
        <v>6</v>
      </c>
      <c r="B189" s="634" t="s">
        <v>590</v>
      </c>
      <c r="C189" s="635"/>
      <c r="D189" s="607"/>
      <c r="E189" s="630"/>
      <c r="F189" s="609">
        <v>250</v>
      </c>
      <c r="G189" s="630"/>
      <c r="H189" s="631"/>
      <c r="I189" s="636">
        <v>250</v>
      </c>
      <c r="J189" s="633"/>
      <c r="K189" s="609">
        <f t="shared" si="6"/>
        <v>250</v>
      </c>
      <c r="M189" s="594"/>
      <c r="N189" s="594"/>
      <c r="P189" s="594"/>
      <c r="Q189" s="594"/>
    </row>
    <row r="190" spans="1:17" s="593" customFormat="1" ht="12.75">
      <c r="A190" s="593">
        <v>7</v>
      </c>
      <c r="B190" s="634" t="s">
        <v>591</v>
      </c>
      <c r="C190" s="635"/>
      <c r="D190" s="607"/>
      <c r="E190" s="630"/>
      <c r="F190" s="609">
        <v>1100</v>
      </c>
      <c r="G190" s="630"/>
      <c r="H190" s="631"/>
      <c r="I190" s="636">
        <v>1100</v>
      </c>
      <c r="J190" s="633"/>
      <c r="K190" s="609">
        <f t="shared" si="6"/>
        <v>1100</v>
      </c>
      <c r="M190" s="594"/>
      <c r="N190" s="594"/>
      <c r="P190" s="594"/>
      <c r="Q190" s="594"/>
    </row>
    <row r="191" spans="1:17" s="593" customFormat="1" ht="12.75">
      <c r="A191" s="593">
        <v>8</v>
      </c>
      <c r="B191" s="634" t="s">
        <v>592</v>
      </c>
      <c r="C191" s="635"/>
      <c r="D191" s="607"/>
      <c r="E191" s="630"/>
      <c r="F191" s="609">
        <v>4000</v>
      </c>
      <c r="G191" s="630"/>
      <c r="H191" s="631"/>
      <c r="I191" s="636">
        <v>4000</v>
      </c>
      <c r="J191" s="633"/>
      <c r="K191" s="609">
        <f t="shared" si="6"/>
        <v>4000</v>
      </c>
      <c r="M191" s="594"/>
      <c r="N191" s="594"/>
      <c r="P191" s="594"/>
      <c r="Q191" s="594"/>
    </row>
    <row r="192" spans="1:17" s="593" customFormat="1" ht="12.75">
      <c r="A192" s="593">
        <v>9</v>
      </c>
      <c r="B192" s="634" t="s">
        <v>593</v>
      </c>
      <c r="C192" s="635"/>
      <c r="D192" s="607"/>
      <c r="E192" s="630"/>
      <c r="F192" s="609">
        <v>1200</v>
      </c>
      <c r="G192" s="630"/>
      <c r="H192" s="631"/>
      <c r="I192" s="636">
        <v>1200</v>
      </c>
      <c r="J192" s="633"/>
      <c r="K192" s="609">
        <f t="shared" si="6"/>
        <v>1200</v>
      </c>
      <c r="M192" s="594"/>
      <c r="N192" s="594"/>
      <c r="P192" s="594"/>
      <c r="Q192" s="594"/>
    </row>
    <row r="193" spans="2:17" s="593" customFormat="1" ht="13.5" thickBot="1">
      <c r="B193" s="666"/>
      <c r="C193" s="667"/>
      <c r="D193" s="668"/>
      <c r="E193" s="669"/>
      <c r="F193" s="670"/>
      <c r="G193" s="669"/>
      <c r="H193" s="671"/>
      <c r="I193" s="672"/>
      <c r="J193" s="673"/>
      <c r="K193" s="670">
        <f t="shared" si="6"/>
        <v>0</v>
      </c>
      <c r="M193" s="594"/>
      <c r="N193" s="594"/>
      <c r="P193" s="594"/>
      <c r="Q193" s="594"/>
    </row>
    <row r="194" spans="2:17" s="593" customFormat="1" ht="20.25" customHeight="1" thickBot="1">
      <c r="B194" s="782" t="s">
        <v>594</v>
      </c>
      <c r="C194" s="783"/>
      <c r="D194" s="784"/>
      <c r="E194" s="620">
        <f aca="true" t="shared" si="7" ref="E194:K194">SUM(E184:E193)</f>
        <v>0</v>
      </c>
      <c r="F194" s="620">
        <f t="shared" si="7"/>
        <v>19950</v>
      </c>
      <c r="G194" s="620">
        <f t="shared" si="7"/>
        <v>0</v>
      </c>
      <c r="H194" s="620">
        <f t="shared" si="7"/>
        <v>0</v>
      </c>
      <c r="I194" s="620">
        <f t="shared" si="7"/>
        <v>19950</v>
      </c>
      <c r="J194" s="620">
        <f t="shared" si="7"/>
        <v>0</v>
      </c>
      <c r="K194" s="621">
        <f t="shared" si="7"/>
        <v>19950</v>
      </c>
      <c r="M194" s="594"/>
      <c r="N194" s="594"/>
      <c r="O194" s="594"/>
      <c r="P194" s="594"/>
      <c r="Q194" s="594"/>
    </row>
    <row r="195" spans="2:13" s="593" customFormat="1" ht="15">
      <c r="B195" s="638"/>
      <c r="C195" s="639"/>
      <c r="D195" s="638"/>
      <c r="E195" s="597"/>
      <c r="F195" s="597"/>
      <c r="G195" s="597"/>
      <c r="H195" s="597"/>
      <c r="I195" s="597"/>
      <c r="J195" s="597"/>
      <c r="K195" s="597"/>
      <c r="M195" s="594"/>
    </row>
    <row r="196" spans="2:13" s="593" customFormat="1" ht="15.75">
      <c r="B196" s="640"/>
      <c r="C196" s="639"/>
      <c r="D196" s="638"/>
      <c r="E196" s="597"/>
      <c r="F196" s="597"/>
      <c r="G196" s="597"/>
      <c r="H196" s="597"/>
      <c r="I196" s="597"/>
      <c r="J196" s="597"/>
      <c r="K196" s="597"/>
      <c r="M196" s="594"/>
    </row>
    <row r="197" spans="2:13" s="593" customFormat="1" ht="15.75">
      <c r="B197" s="640"/>
      <c r="C197" s="639"/>
      <c r="D197" s="638"/>
      <c r="E197" s="597"/>
      <c r="F197" s="597"/>
      <c r="G197" s="597"/>
      <c r="H197" s="597"/>
      <c r="I197" s="597"/>
      <c r="J197" s="597"/>
      <c r="K197" s="597"/>
      <c r="M197" s="594"/>
    </row>
    <row r="198" spans="2:13" s="593" customFormat="1" ht="12.75"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M198" s="594"/>
    </row>
    <row r="199" spans="2:13" s="593" customFormat="1" ht="12.75">
      <c r="B199" s="596"/>
      <c r="C199" s="597" t="s">
        <v>49</v>
      </c>
      <c r="D199" s="641"/>
      <c r="E199" s="781">
        <v>620100</v>
      </c>
      <c r="F199" s="781"/>
      <c r="G199" s="596"/>
      <c r="H199" s="597"/>
      <c r="I199" s="596"/>
      <c r="J199" s="597"/>
      <c r="K199" s="597"/>
      <c r="M199" s="594"/>
    </row>
    <row r="200" spans="2:13" s="593" customFormat="1" ht="13.5" thickBot="1">
      <c r="B200" s="597"/>
      <c r="C200" s="597" t="s">
        <v>50</v>
      </c>
      <c r="D200" s="641"/>
      <c r="E200" s="776">
        <v>0</v>
      </c>
      <c r="F200" s="776"/>
      <c r="G200" s="597"/>
      <c r="H200" s="597"/>
      <c r="I200" s="597"/>
      <c r="J200" s="597"/>
      <c r="K200" s="597"/>
      <c r="M200" s="594"/>
    </row>
    <row r="201" spans="2:13" s="593" customFormat="1" ht="16.5" thickBot="1">
      <c r="B201" s="597"/>
      <c r="C201" s="642" t="s">
        <v>51</v>
      </c>
      <c r="D201" s="641"/>
      <c r="E201" s="777">
        <f>SUM(E199:F200)</f>
        <v>620100</v>
      </c>
      <c r="F201" s="778"/>
      <c r="G201" s="597"/>
      <c r="H201" s="597"/>
      <c r="I201" s="597"/>
      <c r="J201" s="597"/>
      <c r="K201" s="597"/>
      <c r="M201" s="594"/>
    </row>
    <row r="202" spans="2:13" s="593" customFormat="1" ht="12.75">
      <c r="B202" s="597"/>
      <c r="C202" s="596" t="s">
        <v>170</v>
      </c>
      <c r="D202" s="641"/>
      <c r="E202" s="779">
        <v>620100</v>
      </c>
      <c r="F202" s="779"/>
      <c r="G202" s="597"/>
      <c r="H202" s="597"/>
      <c r="I202" s="597"/>
      <c r="J202" s="597"/>
      <c r="K202" s="597"/>
      <c r="M202" s="594"/>
    </row>
    <row r="203" spans="2:13" s="593" customFormat="1" ht="12.75">
      <c r="B203" s="597"/>
      <c r="C203" s="643"/>
      <c r="D203" s="641"/>
      <c r="E203" s="780"/>
      <c r="F203" s="780"/>
      <c r="G203" s="597"/>
      <c r="H203" s="597"/>
      <c r="I203" s="597"/>
      <c r="J203" s="597"/>
      <c r="K203" s="597"/>
      <c r="M203" s="594"/>
    </row>
    <row r="204" spans="2:13" s="593" customFormat="1" ht="12.75">
      <c r="B204" s="597"/>
      <c r="C204" s="643"/>
      <c r="D204" s="641"/>
      <c r="E204" s="471"/>
      <c r="F204" s="471"/>
      <c r="G204" s="597"/>
      <c r="H204" s="597"/>
      <c r="I204" s="597"/>
      <c r="J204" s="597"/>
      <c r="K204" s="597"/>
      <c r="M204" s="594"/>
    </row>
  </sheetData>
  <sheetProtection/>
  <mergeCells count="16">
    <mergeCell ref="G4:H4"/>
    <mergeCell ref="I4:K4"/>
    <mergeCell ref="B138:D138"/>
    <mergeCell ref="B172:D172"/>
    <mergeCell ref="B4:B5"/>
    <mergeCell ref="C4:C5"/>
    <mergeCell ref="D4:D5"/>
    <mergeCell ref="E4:F4"/>
    <mergeCell ref="E200:F200"/>
    <mergeCell ref="E201:F201"/>
    <mergeCell ref="E202:F202"/>
    <mergeCell ref="E203:F203"/>
    <mergeCell ref="E199:F199"/>
    <mergeCell ref="B176:D176"/>
    <mergeCell ref="B180:D180"/>
    <mergeCell ref="B194:D194"/>
  </mergeCells>
  <printOptions horizontalCentered="1"/>
  <pageMargins left="0.7874015748031497" right="0.3937007874015748" top="1.1811023622047245" bottom="0.984251968503937" header="0.7086614173228347" footer="0.5118110236220472"/>
  <pageSetup fitToWidth="2" horizontalDpi="300" verticalDpi="300" orientation="portrait" paperSize="8" scale="75" r:id="rId1"/>
  <headerFooter alignWithMargins="0">
    <oddHeader>&amp;R&amp;"Arial CE,Kurzíva"Kapitola D.&amp;"Arial CE,Obyčejné"
&amp;"Arial CE,Tučné"Tabulka č.8</oddHead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2009-04-07T09:15:11Z</cp:lastPrinted>
  <dcterms:created xsi:type="dcterms:W3CDTF">2006-03-02T12:55:36Z</dcterms:created>
  <dcterms:modified xsi:type="dcterms:W3CDTF">2009-04-07T11:33:06Z</dcterms:modified>
  <cp:category/>
  <cp:version/>
  <cp:contentType/>
  <cp:contentStatus/>
</cp:coreProperties>
</file>