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65206" windowWidth="11340" windowHeight="6030" tabRatio="931" activeTab="0"/>
  </bookViews>
  <sheets>
    <sheet name="Obsah" sheetId="1" r:id="rId1"/>
    <sheet name="Úvod" sheetId="2" r:id="rId2"/>
    <sheet name="B1.1" sheetId="3" r:id="rId3"/>
    <sheet name="B1.2" sheetId="4" r:id="rId4"/>
    <sheet name="B1.3" sheetId="5" r:id="rId5"/>
    <sheet name="B1.4" sheetId="6" r:id="rId6"/>
    <sheet name="B1.5" sheetId="7" r:id="rId7"/>
    <sheet name="B1.6" sheetId="8" r:id="rId8"/>
    <sheet name="B1.7" sheetId="9" r:id="rId9"/>
    <sheet name="B1.8" sheetId="10" r:id="rId10"/>
    <sheet name="B1.9" sheetId="11" r:id="rId11"/>
    <sheet name="B1.10" sheetId="12" r:id="rId12"/>
    <sheet name="B1.11" sheetId="13" r:id="rId13"/>
    <sheet name="B1.12" sheetId="14" r:id="rId14"/>
    <sheet name="B1.13" sheetId="15" r:id="rId15"/>
    <sheet name="B1.14" sheetId="16" r:id="rId16"/>
  </sheets>
  <definedNames>
    <definedName name="data_1">'B1.1'!$M$14:$Q$15</definedName>
    <definedName name="data_10">'B1.13'!$M$13:$Q$19</definedName>
    <definedName name="data_11">'B1.7'!$M$13:$Q$17</definedName>
    <definedName name="data_12">'B1.8'!$M$13:$Q$18</definedName>
    <definedName name="data_13">#REF!</definedName>
    <definedName name="data_14">#REF!</definedName>
    <definedName name="data_15">#REF!</definedName>
    <definedName name="data_16">#REF!</definedName>
    <definedName name="data_17">#REF!</definedName>
    <definedName name="data_18">#REF!</definedName>
    <definedName name="data_19">#REF!</definedName>
    <definedName name="data_2" localSheetId="4">'B1.3'!$M$14:$Q$54</definedName>
    <definedName name="data_2">'B1.2'!$M$14:$Q$29</definedName>
    <definedName name="data_20">'B1.14'!$M$14:$Q$32</definedName>
    <definedName name="data_21">#REF!</definedName>
    <definedName name="data_22">#REF!</definedName>
    <definedName name="data_23">#REF!</definedName>
    <definedName name="data_24">#REF!</definedName>
    <definedName name="data_25">#REF!</definedName>
    <definedName name="data_26">#REF!</definedName>
    <definedName name="data_27">#REF!</definedName>
    <definedName name="data_3">'B1.4'!$M$13:$Q$51</definedName>
    <definedName name="data_4">'B1.5'!$M$14:$Q$23</definedName>
    <definedName name="data_5">'B1.6'!$M$13:$Q$22</definedName>
    <definedName name="data_6">'B1.9'!$M$13:$Q$34</definedName>
    <definedName name="data_7">'B1.10'!$M$13:$Q$46</definedName>
    <definedName name="data_8">'B1.11'!$M$13:$Q$45</definedName>
    <definedName name="data_9">'B1.12'!$M$13:$Q$45</definedName>
    <definedName name="Datova_oblast" localSheetId="2">'B1.1'!$J$13:$P$18</definedName>
    <definedName name="Datova_oblast" localSheetId="11">'B1.10'!$J$12:$P$21</definedName>
    <definedName name="Datova_oblast" localSheetId="12">'B1.11'!$J$12:$P$24</definedName>
    <definedName name="Datova_oblast" localSheetId="13">'B1.12'!$J$12:$P$14</definedName>
    <definedName name="Datova_oblast" localSheetId="14">'B1.13'!$J$12:$P$19</definedName>
    <definedName name="Datova_oblast" localSheetId="15">'B1.14'!$J$12:$P$35</definedName>
    <definedName name="Datova_oblast" localSheetId="3">'B1.2'!$J$13:$P$19</definedName>
    <definedName name="Datova_oblast" localSheetId="4">'B1.3'!$J$13:$P$19</definedName>
    <definedName name="Datova_oblast" localSheetId="5">'B1.4'!$J$12:$P$18</definedName>
    <definedName name="Datova_oblast" localSheetId="6">'B1.5'!$J$12:$P$18</definedName>
    <definedName name="Datova_oblast" localSheetId="7">'B1.6'!$J$12:$P$13</definedName>
    <definedName name="Datova_oblast" localSheetId="8">'B1.7'!$J$12:$P$16</definedName>
    <definedName name="Datova_oblast" localSheetId="9">'B1.8'!$J$12:$P$28</definedName>
    <definedName name="Datova_oblast" localSheetId="10">'B1.9'!$J$12:$P$28</definedName>
    <definedName name="Novy_rok" localSheetId="2">'B1.1'!$Q$14:$Q$15</definedName>
    <definedName name="Novy_rok" localSheetId="11">'B1.10'!$Q$13:$Q$46</definedName>
    <definedName name="Novy_rok" localSheetId="12">'B1.11'!$Q$13:$Q$45</definedName>
    <definedName name="Novy_rok" localSheetId="13">'B1.12'!$Q$13:$Q$45</definedName>
    <definedName name="Novy_rok" localSheetId="14">'B1.13'!$Q$13:$Q$19</definedName>
    <definedName name="Novy_rok" localSheetId="15">'B1.14'!$Q$13:$Q$32</definedName>
    <definedName name="Novy_rok" localSheetId="3">'B1.2'!$Q$14:$Q$29</definedName>
    <definedName name="Novy_rok" localSheetId="4">'B1.3'!$Q$14:$Q$54</definedName>
    <definedName name="Novy_rok" localSheetId="5">'B1.4'!$Q$13:$Q$51</definedName>
    <definedName name="Novy_rok" localSheetId="6">'B1.5'!$Q$14:$Q$23</definedName>
    <definedName name="Novy_rok" localSheetId="7">'B1.6'!$Q$13:$Q$22</definedName>
    <definedName name="Novy_rok" localSheetId="8">'B1.7'!$Q$13:$Q$17</definedName>
    <definedName name="Novy_rok" localSheetId="9">'B1.8'!$Q$13:$Q$18</definedName>
    <definedName name="Novy_rok" localSheetId="10">'B1.9'!$Q$13:$Q$34</definedName>
    <definedName name="_xlnm.Print_Area" localSheetId="2">'B1.1'!$D$4:$P$21</definedName>
    <definedName name="_xlnm.Print_Area" localSheetId="11">'B1.10'!$D$4:$P$28</definedName>
    <definedName name="_xlnm.Print_Area" localSheetId="12">'B1.11'!$D$4:$P$31</definedName>
    <definedName name="_xlnm.Print_Area" localSheetId="13">'B1.12'!$D$4:$P$15</definedName>
    <definedName name="_xlnm.Print_Area" localSheetId="14">'B1.13'!$D$4:$P$25</definedName>
    <definedName name="_xlnm.Print_Area" localSheetId="15">'B1.14'!$D$4:$P$41</definedName>
    <definedName name="_xlnm.Print_Area" localSheetId="3">'B1.2'!$D$4:$P$31</definedName>
    <definedName name="_xlnm.Print_Area" localSheetId="4">'B1.3'!$D$4:$P$31</definedName>
    <definedName name="_xlnm.Print_Area" localSheetId="5">'B1.4'!$D$4:$P$20</definedName>
    <definedName name="_xlnm.Print_Area" localSheetId="6">'B1.5'!$D$4:$P$21</definedName>
    <definedName name="_xlnm.Print_Area" localSheetId="7">'B1.6'!$D$4:$P$16</definedName>
    <definedName name="_xlnm.Print_Area" localSheetId="8">'B1.7'!$D$4:$P$19</definedName>
    <definedName name="_xlnm.Print_Area" localSheetId="9">'B1.8'!$D$4:$P$33</definedName>
    <definedName name="_xlnm.Print_Area" localSheetId="10">'B1.9'!$D$4:$P$33</definedName>
    <definedName name="_xlnm.Print_Area" localSheetId="0">'Obsah'!$C$2:$G$54</definedName>
    <definedName name="_xlnm.Print_Area" localSheetId="1">'Úvod'!$D$3:$D$56</definedName>
  </definedNames>
  <calcPr fullCalcOnLoad="1"/>
</workbook>
</file>

<file path=xl/sharedStrings.xml><?xml version="1.0" encoding="utf-8"?>
<sst xmlns="http://schemas.openxmlformats.org/spreadsheetml/2006/main" count="526" uniqueCount="230">
  <si>
    <r>
      <t xml:space="preserve">Důležité srovnání poskytují údaje, které </t>
    </r>
    <r>
      <rPr>
        <b/>
        <sz val="10"/>
        <color indexed="18"/>
        <rFont val="Arial Narrow"/>
        <family val="2"/>
      </rPr>
      <t>porovnávají objem výdajů a výkony jednotlivých součástí vzdělávací soustavy</t>
    </r>
    <r>
      <rPr>
        <sz val="10"/>
        <color indexed="18"/>
        <rFont val="Arial Narrow"/>
        <family val="2"/>
      </rPr>
      <t xml:space="preserve"> – jde tedy o </t>
    </r>
    <r>
      <rPr>
        <b/>
        <sz val="10"/>
        <color indexed="18"/>
        <rFont val="Arial Narrow"/>
        <family val="2"/>
      </rPr>
      <t>přehled „jednotkových” výdajů</t>
    </r>
    <r>
      <rPr>
        <sz val="10"/>
        <color indexed="18"/>
        <rFont val="Arial Narrow"/>
        <family val="2"/>
      </rPr>
      <t xml:space="preserve"> (výdajů na dítě, žáka či studenta) podle jednotlivých úrovní vzdělávání a druhů škol (za základ výdajů bereme neinvestiční, tedy běžné výdaje, nepracujeme s údaji za jiné resorty než MŠMT). Obecně lze říci, že na čím vyšší vzdělávací úrovni žák studuje, tím je jeho vzdělávání dražší. Celkové zvyšování výdajů na dítě, žáka (studenta) je pouze relativní, přesnější obrázek o situaci dostaneme z jednotkových výdajů na dítě/žáka/studenta přepočtených na stálé ceny roku 2000. Jak je z tabulky zřejmé, jednotkové výdaje ve stálých cenách roku 2000 meziročně vzrostly ve všech úrovních vzdělávání. Největší nárůst byl zaznamenán u konzervatoří (o 9,8 %) a u základního vzdělávání (o 8,5 %). Od roku 2007 je použita jiná metodika výpočtu jednotkových výdajů, která lépe vystihuje situaci ve financování škol. </t>
    </r>
  </si>
  <si>
    <t xml:space="preserve"> V roce 2009 bylo vyplaceno na dotacích soukromým a církevním školám celkem 5,0 mld. Kč, což činí meziroční nárůst téměř o 2,8 %.</t>
  </si>
  <si>
    <t>Zdroj: Státní závěrečný účet ČR; ZÚ – kapitola 333-MŠMT; 700-Obce a DSO, KÚ; ZÚ ostatních resortů; ČSÚ</t>
  </si>
  <si>
    <t>Zdroj: ZÚ – kapitola 333-MŠMT; 700-Obce a DSO, KÚ; databáze ÚIV</t>
  </si>
  <si>
    <t>Metodika použitá pro výpočty výdajů na žáka/studenta:</t>
  </si>
  <si>
    <t>Ostatní přímo řízené organizace včetně pedagogických center (VSC od 1. 3. 2003 změnilo formu hospodaření z OPŘO PO na organizační složku státu, CZVV od 1. 1. 2006).</t>
  </si>
  <si>
    <t xml:space="preserve">Data za jednotlivé roky jsou přepočtena ve srovnatelné metodice – nemusí souhlasit s dřívějšími publikacemi. </t>
  </si>
  <si>
    <t>Ostatní přímo řízené organizace včetně pedagogických center (VSC od 1. 3. 2003 změnilo formu hospodaření z OPŘO PO na organizační složku státu, CZVV od 1. 1. 2006).</t>
  </si>
  <si>
    <t>Od 1. 1. 2009 ČSÚ přešel na novou metodiku výpočtu průměrných mezd, kde přednost dostaly údaje za přepočtené počty zaměstnanců a také za nezjišťované podnikatelské subjekty s méně než 20 zaměstnanci (ČR úhrnem). Data před rokem 2008 (bez podlimitních ekonomických subjektů) jsou nesrovnatelná s daty podle nové metodiky v roce 2008 a roce 2009.</t>
  </si>
  <si>
    <r>
      <t>Celorepubliková průměrná měsíční nominální mzda zaměstnanců</t>
    </r>
    <r>
      <rPr>
        <sz val="10"/>
        <color indexed="18"/>
        <rFont val="Arial Narrow"/>
        <family val="2"/>
      </rPr>
      <t xml:space="preserve"> (včetně vedoucích zaměstnanců) ve školách a školských zařízeních a ve veřejných vysokých školách v roce 2003 činila 17 446 Kč. V následujících letech docházelo postupně k mírnému navýšení této mzdy. V roce 2009 dosáhla celorepubliková průměrná měsíční nominální mzda hodnoty 23 598 Kč. Oproti roku 2003 vzrostla o 35,3 %, vzhledem k roku 2008 to bylo o 4,0 %. Od 1. 1. 2009 ČSÚ přešel na novou metodiku výpočtu průměrných mezd, kde přednost dostaly údaje za přepočtené počty zaměstnanců a taky za nezjišťované podnikatelské subjekty s méně než 20 zaměstnanci (ČR úhrnem). Data před rokem 2008 (bez podlimitních ekonomických subjektů) jsou nesrovnatelná s daty podle nové metodiky v roce 2008 a roce 2009.</t>
    </r>
  </si>
  <si>
    <t xml:space="preserve">Školství celkem </t>
  </si>
  <si>
    <r>
      <t>Celkem regionální školství</t>
    </r>
    <r>
      <rPr>
        <b/>
        <vertAlign val="superscript"/>
        <sz val="10"/>
        <rFont val="Arial Narrow"/>
        <family val="2"/>
      </rPr>
      <t>1)</t>
    </r>
  </si>
  <si>
    <r>
      <t>Veřejné a soukromé vysoké školy</t>
    </r>
    <r>
      <rPr>
        <b/>
        <vertAlign val="superscript"/>
        <sz val="10"/>
        <rFont val="Arial Narrow"/>
        <family val="2"/>
      </rPr>
      <t>2)</t>
    </r>
  </si>
  <si>
    <r>
      <t xml:space="preserve">Průměrná měsíční nominální mzda v roce 2009 činila </t>
    </r>
    <r>
      <rPr>
        <sz val="10"/>
        <color indexed="18"/>
        <rFont val="Arial Narrow"/>
        <family val="2"/>
      </rPr>
      <t>ve školách a školských zařízeních a ve veřejných vysokých školách 23 272 Kč, což bylo pouhých 98,6 % celorepublikové mzdy. V regionálním školství tato mzda dělala 21 891 Kč, tj. 92,8 % celorepublikové mzdy a u vysokých škol dosáhla 31 781 Kč (134,7 % celorepublikové mzdy). Od roku 2003 vzrostla průměrná měsíční nominální mzda ve školách a školských zařízeních a ve veřejných vysokých školách celkem o 43,6 %, z toho v regionálním školství o 39,4 % a u vysokých škol dokonce o 59,1 %.</t>
    </r>
  </si>
  <si>
    <r>
      <t xml:space="preserve">Nově jsme zařadili tabulku s </t>
    </r>
    <r>
      <rPr>
        <b/>
        <sz val="10"/>
        <color indexed="18"/>
        <rFont val="Arial Narrow"/>
        <family val="2"/>
      </rPr>
      <t>počty cizinců</t>
    </r>
    <r>
      <rPr>
        <sz val="10"/>
        <color indexed="18"/>
        <rFont val="Arial Narrow"/>
        <family val="2"/>
      </rPr>
      <t>, neboť počet cizinců od školního roku 2003/04 v České republice vzrostl o 81,9 %. V regionálním školství činil nárůst cizinců ve školním roce 2009/10 oproti školnímu roku 2003/04 celkem 29,1 % (konkrétně nárůst u MŠ o 21,9 %, u ZŠ o 6,7 %, u SŠ o 120,4 %, u konzervatoří o 59,5 %, pokles u VOŠ o 9,4 %). U vysokých škol vzrostl počet cizinců od roku 2003 do roku 2009 o neuvěřitelných 163,5 %.</t>
    </r>
  </si>
  <si>
    <r>
      <t xml:space="preserve">Od roku 2003 poklesl </t>
    </r>
    <r>
      <rPr>
        <b/>
        <sz val="10"/>
        <color indexed="18"/>
        <rFont val="Arial Narrow"/>
        <family val="2"/>
      </rPr>
      <t>celkový počet zaměstnanců ve školství</t>
    </r>
    <r>
      <rPr>
        <sz val="10"/>
        <color indexed="18"/>
        <rFont val="Arial Narrow"/>
        <family val="2"/>
      </rPr>
      <t xml:space="preserve"> (regionální školství a vysoké školy) o 2,4 %, v roce 2009 pracovalo ve školách celkem 270,4 tis. zaměstnanců.</t>
    </r>
  </si>
  <si>
    <r>
      <t>V roce 2009 činily</t>
    </r>
    <r>
      <rPr>
        <b/>
        <sz val="10"/>
        <color indexed="18"/>
        <rFont val="Arial Narrow"/>
        <family val="2"/>
      </rPr>
      <t xml:space="preserve"> veřejné výdaje na školství 160,5 mld. Kč.</t>
    </r>
    <r>
      <rPr>
        <sz val="10"/>
        <color indexed="18"/>
        <rFont val="Arial Narrow"/>
        <family val="2"/>
      </rPr>
      <t xml:space="preserve"> Tato částka představuje 4,4 % hrubého domácího produktu České republiky. Je nutné zdůraznit, že ne všechny veřejné výdaje na vzdělávání jsou v této publikaci zmapovány. Chybí zde údaje o výdajích na školy zřizované Ministerstvem vnitra a Ministerstvem spravedlnosti. Další výdaje na školství, zejména výdaje soukromých podniků na odbornou přípravu ve středních odborných učilištích a individuální výdaje žáků (studentů) a jejich rodičů na školné v soukromých školách, nejsou sledovány a lze je jen velmi obtížně odhadovat.</t>
    </r>
  </si>
  <si>
    <t>•  počet žáků/studentů ve školním roce = počet dětí/žáků/studentů denní formy vzdělávání + 1/3 počtu dětí/žáků/studentů ostatních forem vzdělávání, od roku 2006 1/4 počtu dětí/žáků/studentů ostatních forem vzdělávání,</t>
  </si>
  <si>
    <t>Všichni zřizovatelé (bez jiných resortů)</t>
  </si>
  <si>
    <t>Přepočtené počty zaměstnanců, jejich mzdy</t>
  </si>
  <si>
    <t>Tab. B1.1:</t>
  </si>
  <si>
    <t>Druh školy</t>
  </si>
  <si>
    <t>2)</t>
  </si>
  <si>
    <t>Tab. B1.2:</t>
  </si>
  <si>
    <t>Tab. B1.3:</t>
  </si>
  <si>
    <t>z toho</t>
  </si>
  <si>
    <t>Tab. B1.4:</t>
  </si>
  <si>
    <t>Včetně výdajů Ministerstva obrany.</t>
  </si>
  <si>
    <t>v mld. Kč</t>
  </si>
  <si>
    <t>Hrubý domácí produkt v běžných cenách</t>
  </si>
  <si>
    <t>Výdaje na školství celkem</t>
  </si>
  <si>
    <t>Výdaje na školství v % HDP</t>
  </si>
  <si>
    <t>Výdaje státního rozpočtu</t>
  </si>
  <si>
    <t>Z důvodu konsolidace nejsou zahrnuty z daných tříd následující položky: 5321, 5323,5329, 5344, 5345, 5349, 5366, 5641, 5642, 5649, 6341, 6342, 6349, 6441, 6442, 6449.</t>
  </si>
  <si>
    <t>Tab. B1.5:</t>
  </si>
  <si>
    <r>
      <t>Výdaje státního rozpočtu</t>
    </r>
    <r>
      <rPr>
        <b/>
        <vertAlign val="superscript"/>
        <sz val="10"/>
        <rFont val="Arial Narrow"/>
        <family val="2"/>
      </rPr>
      <t xml:space="preserve"> </t>
    </r>
  </si>
  <si>
    <t>Tab. B1.6:</t>
  </si>
  <si>
    <t>z rozpočtu</t>
  </si>
  <si>
    <t xml:space="preserve"> MŠMT (kapitola 333)</t>
  </si>
  <si>
    <t xml:space="preserve"> obcí a DSO (kapitola 700)</t>
  </si>
  <si>
    <t xml:space="preserve"> krajských úřadů (kapitola 700)</t>
  </si>
  <si>
    <r>
      <t xml:space="preserve"> transfery z MŠMT na KÚ a magistráty</t>
    </r>
    <r>
      <rPr>
        <vertAlign val="superscript"/>
        <sz val="10"/>
        <rFont val="Arial Narrow"/>
        <family val="2"/>
      </rPr>
      <t>1)</t>
    </r>
  </si>
  <si>
    <t xml:space="preserve"> Ministerstva obrany (kapitola 307)</t>
  </si>
  <si>
    <t>Výdaje na regionální školství, které byly převedeny transferem z rozpočtu kapitoly 333-MŠMT do rozpočtů KÚ a magistrátů, byly vykázány jak v rozpočtu MŠMT, tak v rozpočtu KÚ a magistrátů.</t>
  </si>
  <si>
    <t>Tab. B1.7:</t>
  </si>
  <si>
    <t>Předškolní vzdělávání</t>
  </si>
  <si>
    <r>
      <t>z toho mateřské školy</t>
    </r>
    <r>
      <rPr>
        <vertAlign val="superscript"/>
        <sz val="10"/>
        <rFont val="Arial Narrow"/>
        <family val="2"/>
      </rPr>
      <t>2)</t>
    </r>
  </si>
  <si>
    <t>Základní vzdělávání</t>
  </si>
  <si>
    <r>
      <t xml:space="preserve"> z toho ZŠ, včetně školních družin a klubů</t>
    </r>
    <r>
      <rPr>
        <vertAlign val="superscript"/>
        <sz val="10"/>
        <rFont val="Arial Narrow"/>
        <family val="2"/>
      </rPr>
      <t>2)</t>
    </r>
  </si>
  <si>
    <t>Základní umělecké školy</t>
  </si>
  <si>
    <r>
      <t xml:space="preserve"> gymnázia, včetně sportovních škol</t>
    </r>
    <r>
      <rPr>
        <vertAlign val="superscript"/>
        <sz val="10"/>
        <rFont val="Arial Narrow"/>
        <family val="2"/>
      </rPr>
      <t>2)</t>
    </r>
  </si>
  <si>
    <r>
      <t xml:space="preserve"> střední odborné školy, konzervatoře, VOŠ</t>
    </r>
    <r>
      <rPr>
        <vertAlign val="superscript"/>
        <sz val="10"/>
        <rFont val="Arial Narrow"/>
        <family val="2"/>
      </rPr>
      <t>2)</t>
    </r>
  </si>
  <si>
    <r>
      <t xml:space="preserve"> střední odborná učiliště, učiliště, SPV</t>
    </r>
    <r>
      <rPr>
        <vertAlign val="superscript"/>
        <sz val="10"/>
        <rFont val="Arial Narrow"/>
        <family val="2"/>
      </rPr>
      <t>2)</t>
    </r>
  </si>
  <si>
    <t>Stravování žáků MŠ, ZŠ, SŠ</t>
  </si>
  <si>
    <r>
      <t>Ubytovací zařízení</t>
    </r>
    <r>
      <rPr>
        <vertAlign val="superscript"/>
        <sz val="10"/>
        <rFont val="Arial Narrow"/>
        <family val="2"/>
      </rPr>
      <t xml:space="preserve">3) </t>
    </r>
  </si>
  <si>
    <t xml:space="preserve">Státní správa </t>
  </si>
  <si>
    <t xml:space="preserve"> Ostatní státní správa</t>
  </si>
  <si>
    <t>Ostatní výdaje</t>
  </si>
  <si>
    <t>Bez škol pro děti/žáky/studenty se SVP.</t>
  </si>
  <si>
    <t>3)</t>
  </si>
  <si>
    <t>Včetně zařízení pro výkon ústavní a ochranné výchovy.</t>
  </si>
  <si>
    <t>Tab. B1.8:</t>
  </si>
  <si>
    <t>Střední vzdělávání</t>
  </si>
  <si>
    <r>
      <t xml:space="preserve"> střední odborné školy, včetně VOŠ</t>
    </r>
    <r>
      <rPr>
        <vertAlign val="superscript"/>
        <sz val="10"/>
        <rFont val="Arial Narrow"/>
        <family val="2"/>
      </rPr>
      <t>2)</t>
    </r>
  </si>
  <si>
    <t>Vysoké školy včetně kolejí a menz</t>
  </si>
  <si>
    <t xml:space="preserve"> Česká školní inspekce</t>
  </si>
  <si>
    <t>Tab. B1.9:</t>
  </si>
  <si>
    <r>
      <t>z toho mateřské školy</t>
    </r>
    <r>
      <rPr>
        <vertAlign val="superscript"/>
        <sz val="10"/>
        <rFont val="Arial Narrow"/>
        <family val="2"/>
      </rPr>
      <t>1)</t>
    </r>
  </si>
  <si>
    <t>Základní vzdělávání, vč. škol. družin a klubů</t>
  </si>
  <si>
    <r>
      <t xml:space="preserve"> z toho ZŠ, včetně školních družin a klubů</t>
    </r>
    <r>
      <rPr>
        <vertAlign val="superscript"/>
        <sz val="10"/>
        <rFont val="Arial Narrow"/>
        <family val="2"/>
      </rPr>
      <t>1)</t>
    </r>
  </si>
  <si>
    <t>Střední vzdělávání a konzervatoře</t>
  </si>
  <si>
    <r>
      <t xml:space="preserve"> gymnázia, včetně sportovních škol</t>
    </r>
    <r>
      <rPr>
        <vertAlign val="superscript"/>
        <sz val="10"/>
        <rFont val="Arial Narrow"/>
        <family val="2"/>
      </rPr>
      <t>1)</t>
    </r>
  </si>
  <si>
    <r>
      <t xml:space="preserve"> konzervatoře</t>
    </r>
    <r>
      <rPr>
        <vertAlign val="superscript"/>
        <sz val="10"/>
        <rFont val="Arial Narrow"/>
        <family val="2"/>
      </rPr>
      <t>1)</t>
    </r>
  </si>
  <si>
    <r>
      <t xml:space="preserve"> střední odborná učiliště, učiliště, SPV</t>
    </r>
    <r>
      <rPr>
        <vertAlign val="superscript"/>
        <sz val="10"/>
        <rFont val="Arial Narrow"/>
        <family val="2"/>
      </rPr>
      <t>1)</t>
    </r>
  </si>
  <si>
    <t>•  přepočtený počet dětí/studentů v kalendářním roce = 2/3 počtu dětí/studentů ve školním roce, který v daném kalendářním roce končí + 1/3 počtu dětí/studentů ve školním roce, který v daném kalendářním roce začíná,</t>
  </si>
  <si>
    <t>Do roku 2006 včetně konzervatoří.</t>
  </si>
  <si>
    <t>Tab. B1.10:</t>
  </si>
  <si>
    <t>Vysoké školy včetně kolejí a menz</t>
  </si>
  <si>
    <t>Tab. B1.11:</t>
  </si>
  <si>
    <t>Neveřejné celkem</t>
  </si>
  <si>
    <t>Zdroj: Centrální registr dotací MF</t>
  </si>
  <si>
    <t>Tab. B1.12:</t>
  </si>
  <si>
    <t xml:space="preserve"> regionální školství</t>
  </si>
  <si>
    <r>
      <t xml:space="preserve"> vysoké školy</t>
    </r>
    <r>
      <rPr>
        <vertAlign val="superscript"/>
        <sz val="10"/>
        <rFont val="Arial Narrow"/>
        <family val="2"/>
      </rPr>
      <t>1)</t>
    </r>
  </si>
  <si>
    <t xml:space="preserve"> OPŘO odměňující dle § 109 odst. 3 ZP</t>
  </si>
  <si>
    <r>
      <t xml:space="preserve"> OPŘO odměňující dle § 109 odst. 2 ZP</t>
    </r>
    <r>
      <rPr>
        <vertAlign val="superscript"/>
        <sz val="10"/>
        <rFont val="Arial Narrow"/>
        <family val="2"/>
      </rPr>
      <t>3)</t>
    </r>
  </si>
  <si>
    <t>Veřejné vysoké školy včetně kolejí, menz, vysokoškolských zemědělských a lesních statků, včetně zaměstnanců výzkumu a vývoje.</t>
  </si>
  <si>
    <t>Tab. B1.13:</t>
  </si>
  <si>
    <t xml:space="preserve"> </t>
  </si>
  <si>
    <t>2007/08</t>
  </si>
  <si>
    <t>1)</t>
  </si>
  <si>
    <t xml:space="preserve">. </t>
  </si>
  <si>
    <t>Zřizovatel</t>
  </si>
  <si>
    <t xml:space="preserve">x </t>
  </si>
  <si>
    <t>v tis. Kč</t>
  </si>
  <si>
    <t>Nominální mzda (v běžných cenách)</t>
  </si>
  <si>
    <t>Index spotřebitelských cen a meziroční inflace</t>
  </si>
  <si>
    <t/>
  </si>
  <si>
    <t>2003/04</t>
  </si>
  <si>
    <t>2004/05</t>
  </si>
  <si>
    <t>2005/06</t>
  </si>
  <si>
    <t>2006/07</t>
  </si>
  <si>
    <t>Komentáře:</t>
  </si>
  <si>
    <t>Zdroj: databáze ÚIV, ČSÚ</t>
  </si>
  <si>
    <t>Zdroj: databáze ÚIV</t>
  </si>
  <si>
    <t>Úvod</t>
  </si>
  <si>
    <t>KrRo.muj</t>
  </si>
  <si>
    <t>KrRo.soft</t>
  </si>
  <si>
    <t>Školy</t>
  </si>
  <si>
    <t>v tom</t>
  </si>
  <si>
    <t xml:space="preserve"> MŠMT</t>
  </si>
  <si>
    <t xml:space="preserve"> soukromé</t>
  </si>
  <si>
    <t xml:space="preserve"> církevní</t>
  </si>
  <si>
    <t>.</t>
  </si>
  <si>
    <t>Učitelé</t>
  </si>
  <si>
    <t>Výdaje na školství</t>
  </si>
  <si>
    <t>Zdroje dat jsou uvedeny v zápatí jednotlivých tabulek</t>
  </si>
  <si>
    <t>B1 Vývoj českého školství jako celku – úvod</t>
  </si>
  <si>
    <t>B1 Vývoj českého školství jako celku</t>
  </si>
  <si>
    <t>2008/09</t>
  </si>
  <si>
    <t>Školství celkem – veřejné výdaje na školství ve stálých cenách roku 2000</t>
  </si>
  <si>
    <t>Reálná mzda (ve stálých cenách roku 2000)</t>
  </si>
  <si>
    <t>Školství celkem – přepočtené počty pedagogických pracovníků</t>
  </si>
  <si>
    <t>VKC a CSVŠ od 1. 1. 2007 odměňují podle zákona č. 262/06 Sb., § 109 odst. 2.</t>
  </si>
  <si>
    <t xml:space="preserve">Školství celkem – počty škol </t>
  </si>
  <si>
    <t xml:space="preserve">Školství celkem – veřejné výdaje na školství v běžných cenách </t>
  </si>
  <si>
    <t xml:space="preserve">Školství celkem – veřejné výdaje v běžných cenách </t>
  </si>
  <si>
    <t>Školství celkem – jednotkové výdaje na žáka/studenta ve stálých cenách</t>
  </si>
  <si>
    <t xml:space="preserve">Školství celkem – přepočtené počty zaměstnanců </t>
  </si>
  <si>
    <t xml:space="preserve">Školství celkem – průměrné měsíční mzdy </t>
  </si>
  <si>
    <t>Zdroj: Státní závěrečný účet ČR; ZÚ - kapitola 333-MŠMT; 700-Obce a DSO, KÚ; ZÚ ostatních resortů; ČSÚ</t>
  </si>
  <si>
    <t xml:space="preserve">Školství celkem, neveřejné školy a školská zařízení – výše dotací </t>
  </si>
  <si>
    <t>Školství celkem – veřejné výdaje na školství v běžných cenách</t>
  </si>
  <si>
    <t>Školství celkem – veřejné výdaje ve stálých cenách roku 2000</t>
  </si>
  <si>
    <t>Školství celkem – jednotkové výdaje na žáka/studenta v běžných cenách</t>
  </si>
  <si>
    <t>1),2)</t>
  </si>
  <si>
    <t>Vysoké školy (včetně kolejí a menz a VaV na VŠ)</t>
  </si>
  <si>
    <t>4)</t>
  </si>
  <si>
    <t>•  celkové výdaje na školství = běžné (neinvestiční) výdaje z rozpočtů MŠMT, Obce a DSO, KÚ (nejsou započteny výdaje z rozpočtů MO, MV a MSp, které nejsou v ucelené vývojové řadě k dispozici).</t>
  </si>
  <si>
    <t>Do školního roku 2004/05 jsou MŠ a ZŠ započteny podle počtu jednotlivých pracovišť, od školního roku 2005/06 je uveden počet škol bez ohledu na počet těchto pracovišť. U středních škol, konzervatoří a VOŠ došlo k této změně vykazování o rok později.</t>
  </si>
  <si>
    <t>Meziroční snížení výdajů v roce 2008 je dáno aplikací zákona č. 26/2008 Sb. a z něj vyplývajícím nepřeváděním nevyčerpaných prostředků OSS do rezervních fondů, a tudíž jejich nezahrnutím do čerpání.</t>
  </si>
  <si>
    <t>Ve školním roce 2003/04 a 2004/05 nejsou údaje o pedagogických pracovnících dostupné v potřebném členění. Od roku 2005/06 jsou údaje za MŠ a ZŠ včetně škol při zdravotnických zařízeních.</t>
  </si>
  <si>
    <t>Druh/typ školy/zařízení</t>
  </si>
  <si>
    <t>Druh/typ školy</t>
  </si>
  <si>
    <t>ve školním/akademickém roce 2003/04 až 2009/10 – podle druhu školy</t>
  </si>
  <si>
    <t xml:space="preserve">ve školním/akademickém roce 2003/04 až 2009/10 – podle druhu školy </t>
  </si>
  <si>
    <t>v letech 2003 až 2009</t>
  </si>
  <si>
    <t>v letech 2003 až 2009 – podle jednotlivých kapitol státního rozpočtu</t>
  </si>
  <si>
    <t>v letech 2003 až 2009 – podle druhu/typu školy/zařízení</t>
  </si>
  <si>
    <t>v letech 2003 až 2009 – podle druhu/typu školy</t>
  </si>
  <si>
    <t>z rozpočtu kapitoly 333-MŠMT v letech 2003 až 2009 – podle zřizovatele</t>
  </si>
  <si>
    <t>2009/10</t>
  </si>
  <si>
    <t>1),4)</t>
  </si>
  <si>
    <t>Celkem regionální školství</t>
  </si>
  <si>
    <t xml:space="preserve"> střední školy</t>
  </si>
  <si>
    <t xml:space="preserve"> konzervatoře</t>
  </si>
  <si>
    <t xml:space="preserve"> vyšší odborné školy</t>
  </si>
  <si>
    <t xml:space="preserve"> mateřské školy</t>
  </si>
  <si>
    <t xml:space="preserve"> základní školy</t>
  </si>
  <si>
    <r>
      <t xml:space="preserve"> OPŘO odměňující dle § 109 odst. 3 ZP</t>
    </r>
    <r>
      <rPr>
        <vertAlign val="superscript"/>
        <sz val="10"/>
        <rFont val="Arial Narrow"/>
        <family val="2"/>
      </rPr>
      <t>4)</t>
    </r>
  </si>
  <si>
    <t>CZVV změnilo od 1. 4. 2009 formu hospodaření z ostatní OSS na OPŘO PO, data jsou kumulativní.</t>
  </si>
  <si>
    <t>Školství celkem – počty cizinců</t>
  </si>
  <si>
    <t>Veřejné a soukromé vysoké školy</t>
  </si>
  <si>
    <t>Veřejné vysoké školy</t>
  </si>
  <si>
    <t>Index spotřebitelských cen
(rok 2000 = 100)</t>
  </si>
  <si>
    <t>Meziroční inflace</t>
  </si>
  <si>
    <t>Index spotřebitelských cen (rok 2000 = 100)</t>
  </si>
  <si>
    <t>Školy celkem</t>
  </si>
  <si>
    <r>
      <t>Ostatní přímo řízené organizace PO</t>
    </r>
    <r>
      <rPr>
        <b/>
        <vertAlign val="superscript"/>
        <sz val="10"/>
        <rFont val="Arial Narrow"/>
        <family val="2"/>
      </rPr>
      <t>2)</t>
    </r>
  </si>
  <si>
    <r>
      <t>Ostatní organizační složky státu</t>
    </r>
    <r>
      <rPr>
        <sz val="10"/>
        <rFont val="Arial Narrow"/>
        <family val="2"/>
      </rPr>
      <t xml:space="preserve"> (VSC, CZVV)</t>
    </r>
    <r>
      <rPr>
        <vertAlign val="superscript"/>
        <sz val="10"/>
        <rFont val="Arial Narrow"/>
        <family val="2"/>
      </rPr>
      <t>4)</t>
    </r>
  </si>
  <si>
    <t>Celkem ČR</t>
  </si>
  <si>
    <t>Nepodnikatelská sféra</t>
  </si>
  <si>
    <t xml:space="preserve">Školství celkem – počty dětí/žáků/studentů </t>
  </si>
  <si>
    <t>Z toho dívky/ženy</t>
  </si>
  <si>
    <t>Tab. B1.14:</t>
  </si>
  <si>
    <t>Střední vzdělávání, konzervatoře, VOŠ</t>
  </si>
  <si>
    <t>POZOR u církevních škol jsou to provozní + ostatní dotace, hlavně rozvojovky u soukromých jen provoz.</t>
  </si>
  <si>
    <r>
      <t>Celkem regionální školství</t>
    </r>
    <r>
      <rPr>
        <b/>
        <vertAlign val="superscript"/>
        <sz val="10"/>
        <rFont val="Arial Narrow"/>
        <family val="2"/>
      </rPr>
      <t>2)</t>
    </r>
  </si>
  <si>
    <t>Počet právních subjektů vykonávajících činnost školy.</t>
  </si>
  <si>
    <t>Děti/žáci/studenti</t>
  </si>
  <si>
    <t>5)</t>
  </si>
  <si>
    <r>
      <t>Celkem ČR</t>
    </r>
    <r>
      <rPr>
        <b/>
        <vertAlign val="superscript"/>
        <sz val="10"/>
        <rFont val="Arial Narrow"/>
        <family val="2"/>
      </rPr>
      <t>5)</t>
    </r>
  </si>
  <si>
    <r>
      <t>Nepodnikatelská sféra</t>
    </r>
    <r>
      <rPr>
        <vertAlign val="superscript"/>
        <sz val="10"/>
        <rFont val="Arial Narrow"/>
        <family val="2"/>
      </rPr>
      <t>5)</t>
    </r>
  </si>
  <si>
    <t>Finanční toky jsou určovány zřizovatelskými kompetencemi. MŠMT ekonomicky zabezpečuje příspěvkové organizace, které jsou v jeho kompetenci. Z rozpočtu kapitoly 333-MŠMT se poskytují přímé výdaje na vzdělávání pro školy a školská zařízení zřizované obcí a krajem na základě vztahů určených platným zněním zákona č. 561/2004 Sb., o předškolním, základním, středním, vyšším odborném a jiném vzdělávání (školský zákon), ve znění pozdějších předpisů. Hlavním principem pro přidělování finančních prostředků z rozpočtu kapitoly 333-MŠMT do rozpočtů jednotlivých krajů je výkonové financování prostřednictvím "republikových normativů". Provozní výdaje jsou zabezpečovány z rozpočtů krajů a obcí. Dotace poskytované soukromým školám a školským zařízením jsou čtvrtletně účelově převáděny z rozpočtu Ministerstva školství přímo na kraj a MHMP, odbory školství KÚ a MHMP je poskytují jednotlivým organizacím.</t>
  </si>
  <si>
    <r>
      <t xml:space="preserve">Pro zhodnocení celkových výdajů státního rozpočtu do oblasti školství byly </t>
    </r>
    <r>
      <rPr>
        <b/>
        <sz val="10"/>
        <color indexed="18"/>
        <rFont val="Arial Narrow"/>
        <family val="2"/>
      </rPr>
      <t>veřejné výdaje</t>
    </r>
    <r>
      <rPr>
        <sz val="10"/>
        <color indexed="18"/>
        <rFont val="Arial Narrow"/>
        <family val="2"/>
      </rPr>
      <t xml:space="preserve"> v letech 2003–2009 </t>
    </r>
    <r>
      <rPr>
        <b/>
        <sz val="10"/>
        <color indexed="18"/>
        <rFont val="Arial Narrow"/>
        <family val="2"/>
      </rPr>
      <t>přepočteny na stálé ceny roku 2000.</t>
    </r>
    <r>
      <rPr>
        <sz val="10"/>
        <color indexed="18"/>
        <rFont val="Arial Narrow"/>
        <family val="2"/>
      </rPr>
      <t xml:space="preserve"> Můžeme konstatovat, že výdaje v oblasti školství vykazují trvalý růst do roku 2007, a to od 5,9 % mezi roky 2004 a 2005 až do 9,6 % mezi léty 2005 a 2006. V roce 2008 poklesly o 7,1 %. V posledním roce 2009 opět vzrostly, a to o 5,2 %.</t>
    </r>
  </si>
  <si>
    <t>Údaje týkající se školství musely být v roce 2005 uvedeny do souladu s novým školským zákonem č. 561/2004 Sb., o předškolním, základním, středním, vyšším odborném a jiném vzdělávání. Jedná se např. o zrušení speciálních škol jako samostatného druhu škol. Výdaje těchto škol byly započteny do předškolního vzdělávání, základního vzdělávání a středního vzdělávání. Do roku 2007 nebylo možné vyčlenit výdaje konzervatoří, neboť byly účtovány na jednom paragrafu společně se středními odbornými školami. V současné době toto lze, pro porovnání v rámci celé časové řady jsou výdaje napočteny shodně. Samostatně jsou pak výdaje na konzervatoře prezentovány v samostatné kapitole věnující se právě konzervatořím. V roce 2009 na paragraf konzervatoří účtovalo i MŠMT, které je zřizovatelem konzervatoře pro žáky se speciálními vzdělávacími potřebami.</t>
  </si>
  <si>
    <r>
      <t xml:space="preserve">Počet škol </t>
    </r>
    <r>
      <rPr>
        <sz val="10"/>
        <color indexed="18"/>
        <rFont val="Arial Narrow"/>
        <family val="2"/>
      </rPr>
      <t>se</t>
    </r>
    <r>
      <rPr>
        <sz val="10"/>
        <color indexed="18"/>
        <rFont val="Arial Narrow"/>
        <family val="2"/>
      </rPr>
      <t xml:space="preserve"> ve sledovaném období v důsledku optimalizace školského rejstříku, resp. sítě škol a školských zařízení, snížil. V průběhu sledovaného období se </t>
    </r>
    <r>
      <rPr>
        <b/>
        <sz val="10"/>
        <color indexed="18"/>
        <rFont val="Arial Narrow"/>
        <family val="2"/>
      </rPr>
      <t>měnila metodika</t>
    </r>
    <r>
      <rPr>
        <sz val="10"/>
        <color indexed="18"/>
        <rFont val="Arial Narrow"/>
        <family val="2"/>
      </rPr>
      <t xml:space="preserve"> vykazování počtu škol. Data zde uvedená nejsou zcela porovnatelná s údaji publikovanými v ročenkách do roku 2004/05. Do školního roku 2004/05 jsou MŠ a ZŠ započteny podle počtu jednotlivých pracovišť, od školního roku 2005/06 je uveden počet škol bez ohledu na počet těchto pracovišť. U středních škol, konzervatoří a VOŠ došlo k této změně vykazování o rok později. Terminologie použitá v údajích odpovídá změnám struktury vzdělávacího systému zavedeným dle školského zákon č. 561/2004 Sb., o předškolním, základním, středním, vyšším odborném a jiném vzdělávání (školský zákon), ve znění pozdějších předpisů. To znamená, že údaj o počtu škol celkem nemá vypovídací hodnotu, protože pod jedním právním subjektem může být i více druhů škol (např. MŠ a ZŠ nebo SŠ) a počty jednotlivých druhů škol tedy nelze sčítat. Další změnou je, že konzervatoře se již nevykazují v rámci středních odborných škol, ale samostatně.</t>
    </r>
  </si>
  <si>
    <t>Počet škol v regionálním školství poklesl od školního roku 2005/06 o 2,4 % z důvodů výše uvedených, dalším důvodem je i snižující se počet dětí na základních školách zejména 2. stupně a na středních školách vlivem poklesu populace v odpovídajících věkových skupinách. U vysokých škol došlo od roku 2005 k nárůstu počtu škol o 10,9 % (zejména nárůst u soukromých vysokých škol).</t>
  </si>
  <si>
    <r>
      <t>S klesajícími počty vzdělávajících se klesají i počty vyučujících, tedy</t>
    </r>
    <r>
      <rPr>
        <b/>
        <sz val="10"/>
        <color indexed="18"/>
        <rFont val="Arial Narrow"/>
        <family val="2"/>
      </rPr>
      <t xml:space="preserve"> přepočtené počty pedagogických pracovníků</t>
    </r>
    <r>
      <rPr>
        <sz val="10"/>
        <color indexed="18"/>
        <rFont val="Arial Narrow"/>
        <family val="2"/>
      </rPr>
      <t xml:space="preserve"> na plný úvazek. Ve školním roce 2003/04 a 2004/05 jsme neměli údaje o pracovnících v regionálním školství v požadované struktuře, proto je v tabulce neuvádíme. Od školního roku 2005/06 do školního roku 2009/10 přepočtený počet pedagogických pracovníků regionálního školství klesl o 2,7 %. Nárůst vykazují pouze mateřské školy, a to až o 9,3 %. U vysokých škol dochází od roku 2003 až do posledního sledovaného roku 2009 k nárůstu až o 21,5 %.</t>
    </r>
  </si>
  <si>
    <t>roku 2000 v letech 2003 až 2009 – podle druhu/typu školy</t>
  </si>
  <si>
    <t>Neinvestiční dotace církevním školám a školským zařízením jsou účelově poskytovány přímo z účtu MŠMT. Veřejné vysoké školy jsou v rozhodující míře financovány z rozpočtu Ministerstva školství formou dotací. V roce 2006 byl zaveden příspěvek veřejným vysokým školám, který částečně nahradil dosud vyplácené dotace. V roce 2009 třiceti pěti soukromým vysokým školám byly vyplaceny finanční prostředky na ubytovací a sociální stipendia. Vysoká škola zdravotnická, o.p.s., obdržela finanční prostředky na uskutečňování akreditovaného studijního programu "ošetřovatelství".</t>
  </si>
  <si>
    <t xml:space="preserve">Při posuzování velikosti výdajů na školství je důležité přihlížet i ke struktuře těchto výdajů, tj. do kterých součástí školského systému je vkládán jejich největší podíl. Na první pohled je zřejmé, že srovnávané období je poměrně stabilní, co se týče tempa růstu financování jednotlivých školských oblastí. Výrazný je pokles financování stravování žáků v roce 2003 a 2004, vystřídaný v roce 2005 strmým vzestupem, který byl však způsoben chybným zaúčtováním školního stravování při ZŠ na paragraf „Základní školy” (to vysvětluje také jeho neúměrné navýšení v těchto dvou letech). Zvýšila se výše výdajů na střední odborná učiliště, hlavně z důvodu vnitřních strukturálních změn v tomto sektoru (přechod řady kapacit do oblasti středních odborných škol, výrazný pokles počtu žáků v učňovských oborech a „přeliv” žáků do středních odborných škol). </t>
  </si>
  <si>
    <t xml:space="preserve">Pokud srovnáváme údaje za delší časové období, je vhodnější je srovnávat ve stálých cenách, abychom eliminovali vliv inflace. Výdaje za školství ve stálých cenách roku 2000 vzrostly v období 2003–2009 o 16,9 % (o 18,3 mld. Kč). Během sledovaného období došlo k největšímu nárůstu u stravování žáků o 56,1 % (o 1,1 mld. Kč), u vysokých škol o 38,7 % (o 7,4 mld. Kč), u předškolního vzdělávání o 38,1 % (3,5 mld. Kč), dále u základních uměleckých škol o 29,4 % (0,7 mld. Kč). U ostatních druhů škol a zařízení byl nárůst zaznamenán v rozmezí 2,2–23,6 %. Naopak k poklesu došlo u ubytovacích zařízení o 29,1 % (0,9 mld. Kč) a také u výdajů na Českou školní inspekci o 12,2 %. </t>
  </si>
  <si>
    <t xml:space="preserve">Porovnáváme-li výdaje v roce 2009 (opět ve stálých cenách roku 2000) meziročně, můžeme konstatovat, že došlo k 5,2% nárůstu celkových výdajů (nárůst o 6,3 mld. Kč). Nejvýraznější nárůst výdajů byl u předškolního vzdělávání (navýšení o 12,3 %), dále u výdajů na střední odborné školy a vyšší odborné školy (nárůst o 9,6 %) a u výdajů na základní vzdělávání (nárůst o 8,1 %). K meziročnímu poklesu došlo u výdajů na ubytovací zařízení (pokles o 34,5 %), na státní správu (pokles o 10,1 %) a u ostatních výdajů (pokles o 4,2 %). </t>
  </si>
  <si>
    <r>
      <t>Počty dětí/žáků/studentů</t>
    </r>
    <r>
      <rPr>
        <sz val="10"/>
        <color indexed="18"/>
        <rFont val="Arial Narrow"/>
        <family val="2"/>
      </rPr>
      <t xml:space="preserve"> celkem za celý vzdělávací systém v celé časové řadě klesají. Je nutné uvést, že počty dětí v mateřských školách a počty žáků v základních školách jsou ve školním roce 2003/04 a 2004/05 uváděny bez škol při zdravotnických zařízeních. V jednotlivých kapitolách B3 a B4 jsou údaje za děti/žáky uváděny včetně škol při zdravotnických zařízeních. Počty dětí/žáků/studentů v regionálním školství za celé období od školního roku 2003/04 až do letošního školního roku 2009/10 poklesly o 10,1 %. Není tomu tak u všech druhů škol, například počty žáků konzervatoří stagnují a počty studentů na vyšších odborných školách střídavě klesají a mírně rostou, avšak ve srovnání se školním rokem 2003/04 došlo k celkovému poklesu o 6,3 %. Díky zlepšujícímu se demografickému vývoji 3–5letých dětí rostou v posledních letech i počty dětí v mateřských školách (od školního roku 2003/04 vzrostl počet dětí o 10,5 %). Nejdramatičtější situace je na základních školách (od školního roku 2003/04 poklesl jejich počet o 20 %). Počty studentů vysokých škol od roku 2003 až do roku 2009 naopak prudce vzrostly, a to o 59,7 %.</t>
    </r>
  </si>
  <si>
    <r>
      <t xml:space="preserve">Za celé sledované období 2003–2009 je patrný pokles celkového počtu zaměstnanců </t>
    </r>
    <r>
      <rPr>
        <sz val="10"/>
        <color indexed="18"/>
        <rFont val="Arial Narrow"/>
        <family val="2"/>
      </rPr>
      <t>ve školách a školských zařízeních. K nejvýraznějšímu poklesu počtu zaměstnanců ve školách a školských zařízeních došlo v letech 2004 až 2006, celkem o 5,2 tis. a v regionálním školství dokonce o 8,2 tis. osob. V roce 2009 poklesl proti roku 2008 celkový počet zaměstnanců ve školách minimálně, přestože v regionálním školství se snížil počet zaměstnanců o 0,7 tis. Počet zaměstnanců na vysokých školách v jednotlivých letech narůstal, přičemž celkový nárůst v letech 2003–2009 překročil 5 tis. osob. Počet zaměstnanců ostatních přímo řízených organizací od roku 2003 do roku 2009 mírně klesl. V jednotlivých letech docházelo střídavě k mírnému růstu či poklesu.</t>
    </r>
  </si>
  <si>
    <r>
      <t xml:space="preserve">Oproti roku 2003 vzrostla v roce 2009 </t>
    </r>
    <r>
      <rPr>
        <b/>
        <sz val="10"/>
        <color indexed="18"/>
        <rFont val="Arial Narrow"/>
        <family val="2"/>
      </rPr>
      <t xml:space="preserve">reálná průměrná měsíční mzda </t>
    </r>
    <r>
      <rPr>
        <sz val="10"/>
        <color indexed="18"/>
        <rFont val="Arial Narrow"/>
        <family val="2"/>
      </rPr>
      <t>ve školách a školských zařízeních a ve veřejných vysokých školách o 14,1 % (růst průměrné mzdy v nepodnikatelské sféře v celé ČR byl vyšší a činil 16,5 %). V roce 2007 vzrostla mzda ve školách a školských zařízeních a ve veřejných vysokých školách meziročně o 3,4 %, v roce 2008 došlo k meziročnímu poklesu o 2,4 % a konečně v roce 2009 dochází znovu k meziročnímu nárůstu, a to o 5,2 %. V regionálním školství v roce 2009 tento meziroční nárůst dosáhl 5,6 % a u vysokých škol pouze 3,0 %.</t>
    </r>
  </si>
  <si>
    <t>Údaje za všechny druhy škol v regionálním školství jsou za počty studií k 30. 9. daného roku.</t>
  </si>
  <si>
    <t>Údaje za VŠ jsou ve fyzických osobách k 31. 12. daného roku.</t>
  </si>
  <si>
    <r>
      <t xml:space="preserve"> střední odborné školy, včetně VOŠ</t>
    </r>
    <r>
      <rPr>
        <vertAlign val="superscript"/>
        <sz val="10"/>
        <rFont val="Arial Narrow"/>
        <family val="2"/>
      </rPr>
      <t>1),2)</t>
    </r>
  </si>
  <si>
    <t>Text</t>
  </si>
  <si>
    <t>B1.1</t>
  </si>
  <si>
    <t>B1.2</t>
  </si>
  <si>
    <t>B1.3</t>
  </si>
  <si>
    <t>B1.4</t>
  </si>
  <si>
    <t>B1.5</t>
  </si>
  <si>
    <t>B1.6</t>
  </si>
  <si>
    <t>B1.7</t>
  </si>
  <si>
    <t>B1.8</t>
  </si>
  <si>
    <t>B1.9</t>
  </si>
  <si>
    <t>B1.10</t>
  </si>
  <si>
    <t>B1.11</t>
  </si>
  <si>
    <t>B1.12</t>
  </si>
  <si>
    <t>B1.14</t>
  </si>
  <si>
    <t>B1.13</t>
  </si>
  <si>
    <t>Školství celkem – počty škol  ve školním/akademickém roce 2003/04 až 2009/10 – podle druhu školy</t>
  </si>
  <si>
    <t xml:space="preserve">Školství celkem – počty dětí/žáků/studentů  ve školním/akademickém roce 2003/04 až 2009/10 – podle druhu školy </t>
  </si>
  <si>
    <t xml:space="preserve">Školství celkem – počty cizinců ve školním/akademickém roce 2003/04 až 2009/10 – podle druhu školy </t>
  </si>
  <si>
    <t>Školství celkem – přepočtené počty pedagogických pracovníků ve školním/akademickém roce 2003/04 až 2009/10 – podle druhu školy</t>
  </si>
  <si>
    <t>Školství celkem – veřejné výdaje na školství v běžných cenách v letech 2003 až 2009</t>
  </si>
  <si>
    <t>Školství celkem – veřejné výdaje na školství ve stálých cenách roku 2000 v letech 2003 až 2009</t>
  </si>
  <si>
    <t>Školství celkem – veřejné výdaje na školství v běžných cenách  v letech 2003 až 2009 – podle jednotlivých kapitol státního rozpočtu</t>
  </si>
  <si>
    <t>Školství celkem – veřejné výdaje v běžných cenách  v letech 2003 až 2009 – podle druhu/typu školy/zařízení</t>
  </si>
  <si>
    <t>Školství celkem – veřejné výdaje ve stálých cenách roku 2000 v letech 2003 až 2009 – podle druhu/typu školy/zařízení</t>
  </si>
  <si>
    <t>Školství celkem – jednotkové výdaje na žáka/studenta v běžných cenách v letech 2003 až 2009 – podle druhu/typu školy</t>
  </si>
  <si>
    <t>Školství celkem – jednotkové výdaje na žáka/studenta ve stálých cenách roku 2000 v letech 2003 až 2009 – podle druhu/typu školy</t>
  </si>
  <si>
    <t>Školství celkem, neveřejné školy a školská zařízení – výše dotací  z rozpočtu kapitoly 333-MŠMT v letech 2003 až 2009 – podle zřizovatele</t>
  </si>
  <si>
    <t>Školství celkem – přepočtené počty zaměstnanců  v letech 2003 až 2009</t>
  </si>
  <si>
    <t>Školství celkem – průměrné měsíční mzdy  v letech 2003 až 2009</t>
  </si>
  <si>
    <t>Stránkování</t>
  </si>
</sst>
</file>

<file path=xl/styles.xml><?xml version="1.0" encoding="utf-8"?>
<styleSheet xmlns="http://schemas.openxmlformats.org/spreadsheetml/2006/main">
  <numFmts count="5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 &quot;Kč&quot;\ ;[Red]\-#,##0\ &quot;Kč&quot;\ ;\–\ "/>
    <numFmt numFmtId="198" formatCode="#,##0.000_ ;[Red]\-#,##0.000\ ;\–\ "/>
    <numFmt numFmtId="199" formatCode="0.00%\ ;[Red]\-0.00%\ ;\–\ "/>
    <numFmt numFmtId="200" formatCode="###,###,##0.00\ ;###,###,##0.00\-"/>
    <numFmt numFmtId="201" formatCode=";;;"/>
    <numFmt numFmtId="202" formatCode="#,##0.0\ _K_č"/>
    <numFmt numFmtId="203" formatCode="0.00000"/>
    <numFmt numFmtId="204" formatCode="[$-405]d\.\ mmmm\ yyyy"/>
    <numFmt numFmtId="205" formatCode="0.0"/>
    <numFmt numFmtId="206" formatCode="#,##0.0"/>
  </numFmts>
  <fonts count="26">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b/>
      <sz val="14"/>
      <name val="Arial Narrow"/>
      <family val="2"/>
    </font>
    <font>
      <sz val="10"/>
      <color indexed="10"/>
      <name val="Arial Narrow"/>
      <family val="2"/>
    </font>
    <font>
      <sz val="8"/>
      <name val="Arial Narrow"/>
      <family val="2"/>
    </font>
    <font>
      <sz val="8"/>
      <name val="Arial CE"/>
      <family val="0"/>
    </font>
    <font>
      <b/>
      <sz val="10"/>
      <name val="Arial CE"/>
      <family val="0"/>
    </font>
    <font>
      <i/>
      <sz val="10"/>
      <color indexed="10"/>
      <name val="Arial Narrow"/>
      <family val="2"/>
    </font>
    <font>
      <sz val="9"/>
      <name val="Arial CE"/>
      <family val="0"/>
    </font>
    <font>
      <b/>
      <sz val="10"/>
      <color indexed="10"/>
      <name val="Arial Narrow"/>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76">
    <border>
      <left/>
      <right/>
      <top/>
      <bottom/>
      <diagonal/>
    </border>
    <border>
      <left>
        <color indexed="63"/>
      </left>
      <right>
        <color indexed="63"/>
      </right>
      <top style="hair"/>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hair"/>
      <right style="hair"/>
      <top>
        <color indexed="63"/>
      </top>
      <bottom style="double"/>
    </border>
    <border>
      <left style="hair"/>
      <right>
        <color indexed="63"/>
      </right>
      <top>
        <color indexed="63"/>
      </top>
      <bottom style="double"/>
    </border>
    <border>
      <left style="medium"/>
      <right style="hair"/>
      <top>
        <color indexed="63"/>
      </top>
      <bottom style="double"/>
    </border>
    <border>
      <left>
        <color indexed="63"/>
      </left>
      <right style="hair"/>
      <top>
        <color indexed="63"/>
      </top>
      <bottom style="double"/>
    </border>
    <border>
      <left style="hair"/>
      <right style="medium"/>
      <top>
        <color indexed="63"/>
      </top>
      <bottom style="double"/>
    </border>
    <border>
      <left style="medium"/>
      <right>
        <color indexed="63"/>
      </right>
      <top style="medium"/>
      <bottom style="thin"/>
    </border>
    <border>
      <left>
        <color indexed="63"/>
      </left>
      <right style="double"/>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hair"/>
      <bottom>
        <color indexed="63"/>
      </bottom>
    </border>
    <border>
      <left>
        <color indexed="63"/>
      </left>
      <right>
        <color indexed="63"/>
      </right>
      <top style="hair"/>
      <bottom style="hair"/>
    </border>
    <border>
      <left>
        <color indexed="63"/>
      </left>
      <right style="double"/>
      <top style="hair"/>
      <bottom style="hair"/>
    </border>
    <border>
      <left style="medium"/>
      <right>
        <color indexed="63"/>
      </right>
      <top>
        <color indexed="63"/>
      </top>
      <bottom style="thin"/>
    </border>
    <border>
      <left>
        <color indexed="63"/>
      </left>
      <right style="double"/>
      <top style="hair"/>
      <bottom style="thin"/>
    </border>
    <border>
      <left>
        <color indexed="63"/>
      </left>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style="hair"/>
      <top>
        <color indexed="63"/>
      </top>
      <bottom>
        <color indexed="63"/>
      </bottom>
    </border>
    <border>
      <left style="hair"/>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double"/>
      <bottom>
        <color indexed="63"/>
      </bottom>
    </border>
    <border>
      <left>
        <color indexed="63"/>
      </left>
      <right>
        <color indexed="63"/>
      </right>
      <top style="medium"/>
      <bottom style="hair"/>
    </border>
    <border>
      <left>
        <color indexed="63"/>
      </left>
      <right style="double"/>
      <top style="medium"/>
      <bottom style="hair"/>
    </border>
    <border>
      <left style="hair"/>
      <right>
        <color indexed="63"/>
      </right>
      <top style="hair"/>
      <bottom style="hair"/>
    </border>
    <border>
      <left style="medium"/>
      <right>
        <color indexed="63"/>
      </right>
      <top>
        <color indexed="63"/>
      </top>
      <bottom style="medium"/>
    </border>
    <border>
      <left style="medium"/>
      <right>
        <color indexed="63"/>
      </right>
      <top style="medium"/>
      <bottom style="hair"/>
    </border>
    <border>
      <left style="hair"/>
      <right>
        <color indexed="63"/>
      </right>
      <top style="hair"/>
      <bottom style="thin"/>
    </border>
    <border>
      <left style="hair"/>
      <right>
        <color indexed="63"/>
      </right>
      <top>
        <color indexed="63"/>
      </top>
      <bottom>
        <color indexed="63"/>
      </bottom>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hair"/>
      <bottom style="hair"/>
    </border>
    <border>
      <left style="medium"/>
      <right>
        <color indexed="63"/>
      </right>
      <top style="thin"/>
      <bottom>
        <color indexed="63"/>
      </bottom>
    </border>
    <border>
      <left>
        <color indexed="63"/>
      </left>
      <right style="medium"/>
      <top style="double"/>
      <bottom style="medium"/>
    </border>
    <border>
      <left style="hair"/>
      <right>
        <color indexed="63"/>
      </right>
      <top style="thin"/>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style="medium"/>
      <top>
        <color indexed="63"/>
      </top>
      <bottom style="double"/>
    </border>
    <border>
      <left>
        <color indexed="63"/>
      </left>
      <right style="hair"/>
      <top>
        <color indexed="63"/>
      </top>
      <bottom>
        <color indexed="63"/>
      </bottom>
    </border>
    <border>
      <left style="hair"/>
      <right style="hair"/>
      <top style="medium"/>
      <bottom style="medium"/>
    </border>
    <border>
      <left style="medium"/>
      <right style="hair"/>
      <top style="medium"/>
      <bottom style="medium"/>
    </border>
    <border>
      <left style="double"/>
      <right style="hair"/>
      <top>
        <color indexed="63"/>
      </top>
      <bottom style="double"/>
    </border>
    <border>
      <left style="medium"/>
      <right style="hair"/>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style="double"/>
      <top>
        <color indexed="63"/>
      </top>
      <bottom>
        <color indexed="63"/>
      </bottom>
    </border>
    <border>
      <left>
        <color indexed="63"/>
      </left>
      <right style="hair"/>
      <top style="medium"/>
      <bottom style="medium"/>
    </border>
    <border>
      <left style="hair"/>
      <right>
        <color indexed="63"/>
      </right>
      <top style="medium"/>
      <bottom style="medium"/>
    </border>
    <border>
      <left style="hair"/>
      <right style="medium"/>
      <top style="medium"/>
      <bottom style="medium"/>
    </border>
    <border>
      <left style="medium"/>
      <right style="medium"/>
      <top style="medium"/>
      <bottom style="medium"/>
    </border>
    <border>
      <left style="double"/>
      <right style="hair"/>
      <top style="thin"/>
      <bottom style="thin"/>
    </border>
    <border>
      <left style="hair"/>
      <right style="medium"/>
      <top style="thin"/>
      <bottom style="thin"/>
    </border>
    <border>
      <left style="medium"/>
      <right style="hair"/>
      <top style="double"/>
      <bottom style="thin"/>
    </border>
    <border>
      <left>
        <color indexed="63"/>
      </left>
      <right style="hair"/>
      <top style="double"/>
      <bottom style="thin"/>
    </border>
    <border>
      <left style="hair"/>
      <right style="hair"/>
      <top style="double"/>
      <bottom style="thin"/>
    </border>
    <border>
      <left>
        <color indexed="63"/>
      </left>
      <right style="medium"/>
      <top style="double"/>
      <bottom style="thin"/>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color indexed="63"/>
      </left>
      <right style="medium"/>
      <top>
        <color indexed="63"/>
      </top>
      <bottom style="hair"/>
    </border>
    <border>
      <left style="hair"/>
      <right style="hair"/>
      <top style="hair"/>
      <bottom style="hair"/>
    </border>
    <border>
      <left style="hair"/>
      <right style="medium"/>
      <top style="hair"/>
      <bottom style="hair"/>
    </border>
    <border>
      <left style="medium"/>
      <right style="hair"/>
      <top style="hair"/>
      <bottom style="hair"/>
    </border>
    <border>
      <left>
        <color indexed="63"/>
      </left>
      <right style="hair"/>
      <top style="hair"/>
      <bottom style="hair"/>
    </border>
    <border>
      <left>
        <color indexed="63"/>
      </left>
      <right style="medium"/>
      <top style="hair"/>
      <bottom style="hair"/>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style="hair"/>
      <top style="thin"/>
      <bottom style="medium"/>
    </border>
    <border>
      <left style="hair"/>
      <right style="medium"/>
      <top style="thin"/>
      <bottom style="medium"/>
    </border>
    <border>
      <left style="medium"/>
      <right style="hair"/>
      <top style="thin"/>
      <bottom style="medium"/>
    </border>
    <border>
      <left>
        <color indexed="63"/>
      </left>
      <right style="hair"/>
      <top style="thin"/>
      <bottom style="medium"/>
    </border>
    <border>
      <left>
        <color indexed="63"/>
      </left>
      <right style="medium"/>
      <top style="thin"/>
      <bottom style="medium"/>
    </border>
    <border>
      <left style="hair"/>
      <right style="medium"/>
      <top style="double"/>
      <bottom style="thin"/>
    </border>
    <border>
      <left style="hair"/>
      <right style="hair"/>
      <top style="thin"/>
      <bottom style="hair"/>
    </border>
    <border>
      <left>
        <color indexed="63"/>
      </left>
      <right style="hair"/>
      <top style="thin"/>
      <bottom style="hair"/>
    </border>
    <border>
      <left style="hair"/>
      <right style="medium"/>
      <top style="thin"/>
      <bottom style="hair"/>
    </border>
    <border>
      <left style="hair"/>
      <right style="hair"/>
      <top style="hair"/>
      <bottom style="thin"/>
    </border>
    <border>
      <left>
        <color indexed="63"/>
      </left>
      <right style="hair"/>
      <top style="hair"/>
      <bottom style="thin"/>
    </border>
    <border>
      <left style="hair"/>
      <right style="medium"/>
      <top style="hair"/>
      <bottom style="thin"/>
    </border>
    <border>
      <left style="hair"/>
      <right style="hair"/>
      <top>
        <color indexed="63"/>
      </top>
      <bottom style="medium"/>
    </border>
    <border>
      <left>
        <color indexed="63"/>
      </left>
      <right style="hair"/>
      <top>
        <color indexed="63"/>
      </top>
      <bottom style="medium"/>
    </border>
    <border>
      <left>
        <color indexed="63"/>
      </left>
      <right style="medium"/>
      <top>
        <color indexed="63"/>
      </top>
      <bottom style="medium"/>
    </border>
    <border>
      <left style="hair"/>
      <right style="hair"/>
      <top style="medium"/>
      <bottom style="thin"/>
    </border>
    <border>
      <left>
        <color indexed="63"/>
      </left>
      <right style="hair"/>
      <top style="medium"/>
      <bottom style="thin"/>
    </border>
    <border>
      <left style="hair"/>
      <right style="medium"/>
      <top style="medium"/>
      <bottom style="thin"/>
    </border>
    <border>
      <left style="hair"/>
      <right style="hair"/>
      <top style="double"/>
      <bottom style="medium"/>
    </border>
    <border>
      <left style="hair"/>
      <right>
        <color indexed="63"/>
      </right>
      <top style="double"/>
      <bottom style="medium"/>
    </border>
    <border>
      <left style="medium"/>
      <right style="hair"/>
      <top style="double"/>
      <bottom style="medium"/>
    </border>
    <border>
      <left>
        <color indexed="63"/>
      </left>
      <right style="hair"/>
      <top style="double"/>
      <bottom style="medium"/>
    </border>
    <border>
      <left style="hair"/>
      <right style="medium"/>
      <top style="double"/>
      <bottom style="medium"/>
    </border>
    <border>
      <left style="medium"/>
      <right style="hair"/>
      <top style="thin"/>
      <bottom style="hair"/>
    </border>
    <border>
      <left style="medium"/>
      <right style="hair"/>
      <top style="hair"/>
      <bottom style="thin"/>
    </border>
    <border>
      <left style="hair"/>
      <right>
        <color indexed="63"/>
      </right>
      <top>
        <color indexed="63"/>
      </top>
      <bottom style="medium"/>
    </border>
    <border>
      <left style="medium"/>
      <right style="hair"/>
      <top>
        <color indexed="63"/>
      </top>
      <bottom style="medium"/>
    </border>
    <border>
      <left style="hair"/>
      <right style="medium"/>
      <top>
        <color indexed="63"/>
      </top>
      <bottom style="medium"/>
    </border>
    <border>
      <left style="medium"/>
      <right style="hair"/>
      <top style="double"/>
      <bottom>
        <color indexed="63"/>
      </bottom>
    </border>
    <border>
      <left style="hair"/>
      <right style="hair"/>
      <top style="double"/>
      <bottom>
        <color indexed="63"/>
      </bottom>
    </border>
    <border>
      <left>
        <color indexed="63"/>
      </left>
      <right style="medium"/>
      <top style="double"/>
      <bottom>
        <color indexed="63"/>
      </bottom>
    </border>
    <border>
      <left style="double"/>
      <right style="hair"/>
      <top style="thin"/>
      <bottom style="hair"/>
    </border>
    <border>
      <left>
        <color indexed="63"/>
      </left>
      <right style="medium"/>
      <top style="thin"/>
      <bottom style="hair"/>
    </border>
    <border>
      <left style="double"/>
      <right style="hair"/>
      <top style="hair"/>
      <bottom style="hair"/>
    </border>
    <border>
      <left style="double"/>
      <right style="hair"/>
      <top style="hair"/>
      <bottom style="thin"/>
    </border>
    <border>
      <left>
        <color indexed="63"/>
      </left>
      <right style="medium"/>
      <top style="hair"/>
      <bottom style="thin"/>
    </border>
    <border>
      <left style="hair"/>
      <right>
        <color indexed="63"/>
      </right>
      <top style="double"/>
      <bottom style="thin"/>
    </border>
    <border>
      <left style="hair"/>
      <right style="hair"/>
      <top style="thin"/>
      <bottom style="thin"/>
    </border>
    <border>
      <left style="hair"/>
      <right>
        <color indexed="63"/>
      </right>
      <top style="thin"/>
      <bottom style="thin"/>
    </border>
    <border>
      <left style="medium"/>
      <right style="hair"/>
      <top style="thin"/>
      <bottom style="thin"/>
    </border>
    <border>
      <left style="hair"/>
      <right>
        <color indexed="63"/>
      </right>
      <top style="medium"/>
      <bottom style="thin"/>
    </border>
    <border>
      <left style="medium"/>
      <right style="hair"/>
      <top style="medium"/>
      <bottom style="thin"/>
    </border>
    <border>
      <left style="hair"/>
      <right>
        <color indexed="63"/>
      </right>
      <top style="thin"/>
      <bottom style="medium"/>
    </border>
    <border>
      <left style="hair"/>
      <right style="hair"/>
      <top style="double"/>
      <bottom style="hair"/>
    </border>
    <border>
      <left style="hair"/>
      <right>
        <color indexed="63"/>
      </right>
      <top style="double"/>
      <bottom style="hair"/>
    </border>
    <border>
      <left style="medium"/>
      <right style="hair"/>
      <top style="double"/>
      <bottom style="hair"/>
    </border>
    <border>
      <left style="hair"/>
      <right style="medium"/>
      <top style="double"/>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style="hair"/>
      <top style="medium"/>
      <bottom style="hair"/>
    </border>
    <border>
      <left>
        <color indexed="63"/>
      </left>
      <right style="medium"/>
      <top style="medium"/>
      <bottom style="hair"/>
    </border>
    <border>
      <left>
        <color indexed="63"/>
      </left>
      <right style="medium"/>
      <top style="thin"/>
      <bottom style="thin"/>
    </border>
    <border>
      <left>
        <color indexed="63"/>
      </left>
      <right style="hair"/>
      <top style="double"/>
      <bottom style="hair"/>
    </border>
    <border>
      <left>
        <color indexed="63"/>
      </left>
      <right style="medium"/>
      <top style="double"/>
      <bottom style="hair"/>
    </border>
    <border>
      <left style="hair"/>
      <right>
        <color indexed="63"/>
      </right>
      <top style="hair"/>
      <bottom>
        <color indexed="63"/>
      </bottom>
    </border>
    <border>
      <left style="hair"/>
      <right>
        <color indexed="63"/>
      </right>
      <top style="medium"/>
      <bottom style="hair"/>
    </border>
    <border>
      <left>
        <color indexed="63"/>
      </left>
      <right style="medium"/>
      <top style="hair"/>
      <bottom style="medium"/>
    </border>
    <border>
      <left>
        <color indexed="63"/>
      </left>
      <right style="hair"/>
      <top style="medium"/>
      <bottom>
        <color indexed="63"/>
      </bottom>
    </border>
    <border>
      <left style="hair"/>
      <right style="medium"/>
      <top style="medium"/>
      <bottom>
        <color indexed="63"/>
      </bottom>
    </border>
    <border>
      <left style="hair"/>
      <right style="hair"/>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hair"/>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medium"/>
      <bottom>
        <color indexed="63"/>
      </bottom>
    </border>
    <border>
      <left>
        <color indexed="63"/>
      </left>
      <right style="hair"/>
      <top style="thin"/>
      <bottom>
        <color indexed="63"/>
      </bottom>
    </border>
    <border>
      <left>
        <color indexed="63"/>
      </left>
      <right style="hair"/>
      <top>
        <color indexed="63"/>
      </top>
      <bottom style="thin"/>
    </border>
    <border>
      <left style="double"/>
      <right style="hair"/>
      <top style="medium"/>
      <bottom>
        <color indexed="63"/>
      </bottom>
    </border>
    <border>
      <left style="double"/>
      <right style="hair"/>
      <top>
        <color indexed="63"/>
      </top>
      <bottom>
        <color indexed="63"/>
      </bottom>
    </border>
    <border>
      <left>
        <color indexed="63"/>
      </left>
      <right style="hair"/>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530">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1" fillId="2" borderId="0" xfId="20" applyFont="1" applyFill="1" applyAlignment="1" applyProtection="1">
      <alignment horizontal="justify" vertical="center" wrapText="1"/>
      <protection hidden="1"/>
    </xf>
    <xf numFmtId="0" fontId="7" fillId="2" borderId="0" xfId="0" applyFont="1" applyFill="1" applyAlignment="1" applyProtection="1">
      <alignment horizontal="right"/>
      <protection hidden="1"/>
    </xf>
    <xf numFmtId="0" fontId="7" fillId="2" borderId="0" xfId="0" applyFont="1" applyFill="1" applyBorder="1" applyAlignment="1" applyProtection="1">
      <alignment horizontal="right"/>
      <protection hidden="1"/>
    </xf>
    <xf numFmtId="0" fontId="7" fillId="2" borderId="0" xfId="0" applyFont="1" applyFill="1" applyAlignment="1" applyProtection="1">
      <alignment horizontal="right" vertical="center"/>
      <protection hidden="1"/>
    </xf>
    <xf numFmtId="0" fontId="7" fillId="2" borderId="0" xfId="0" applyFont="1" applyFill="1" applyBorder="1" applyAlignment="1" applyProtection="1">
      <alignment horizontal="right" vertical="center"/>
      <protection hidden="1"/>
    </xf>
    <xf numFmtId="0" fontId="7" fillId="2" borderId="0" xfId="0" applyFont="1" applyFill="1" applyBorder="1" applyAlignment="1" applyProtection="1">
      <alignment/>
      <protection hidden="1"/>
    </xf>
    <xf numFmtId="49" fontId="8" fillId="3" borderId="1" xfId="0" applyNumberFormat="1" applyFont="1" applyFill="1" applyBorder="1" applyAlignment="1" applyProtection="1">
      <alignment horizontal="left" vertical="center" wrapText="1"/>
      <protection locked="0"/>
    </xf>
    <xf numFmtId="0" fontId="5" fillId="2" borderId="0" xfId="20" applyFont="1" applyFill="1" applyAlignment="1" applyProtection="1">
      <alignment horizontal="justify" vertical="center" wrapText="1"/>
      <protection hidden="1"/>
    </xf>
    <xf numFmtId="0" fontId="2" fillId="2" borderId="0" xfId="20" applyFont="1" applyFill="1" applyAlignment="1" applyProtection="1">
      <alignment horizontal="justify" vertical="center" wrapText="1"/>
      <protection hidden="1"/>
    </xf>
    <xf numFmtId="0" fontId="1" fillId="2" borderId="0" xfId="20" applyFont="1" applyFill="1" applyAlignment="1" applyProtection="1">
      <alignment horizontal="center" vertical="center" wrapText="1"/>
      <protection hidden="1"/>
    </xf>
    <xf numFmtId="0" fontId="6" fillId="2" borderId="0" xfId="20" applyFont="1" applyFill="1" applyAlignment="1" applyProtection="1">
      <alignment horizontal="justify" vertical="center" wrapText="1"/>
      <protection hidden="1"/>
    </xf>
    <xf numFmtId="0" fontId="5" fillId="2" borderId="0" xfId="20" applyFont="1" applyFill="1" applyAlignment="1" applyProtection="1">
      <alignment horizontal="justify" vertical="top" wrapText="1"/>
      <protection hidden="1"/>
    </xf>
    <xf numFmtId="0" fontId="8" fillId="4" borderId="0" xfId="0" applyFont="1" applyFill="1" applyAlignment="1" applyProtection="1">
      <alignment horizontal="center" vertical="center"/>
      <protection hidden="1"/>
    </xf>
    <xf numFmtId="0" fontId="8" fillId="4" borderId="0" xfId="0" applyFont="1" applyFill="1" applyAlignment="1" applyProtection="1">
      <alignment vertical="center"/>
      <protection hidden="1"/>
    </xf>
    <xf numFmtId="0" fontId="9" fillId="4" borderId="0" xfId="0" applyFont="1" applyFill="1" applyAlignment="1" applyProtection="1">
      <alignment vertical="center"/>
      <protection hidden="1"/>
    </xf>
    <xf numFmtId="49" fontId="9" fillId="0" borderId="0" xfId="0" applyNumberFormat="1" applyFont="1" applyFill="1" applyAlignment="1" applyProtection="1">
      <alignment vertical="center"/>
      <protection hidden="1"/>
    </xf>
    <xf numFmtId="0" fontId="9" fillId="0" borderId="0" xfId="0" applyNumberFormat="1" applyFont="1" applyFill="1" applyAlignment="1" applyProtection="1">
      <alignment vertical="center"/>
      <protection locked="0"/>
    </xf>
    <xf numFmtId="0" fontId="9" fillId="0" borderId="0" xfId="0" applyFont="1" applyFill="1" applyAlignment="1" applyProtection="1">
      <alignment vertical="center"/>
      <protection hidden="1"/>
    </xf>
    <xf numFmtId="0" fontId="9" fillId="0" borderId="0" xfId="0" applyNumberFormat="1" applyFont="1" applyFill="1" applyAlignment="1" applyProtection="1" quotePrefix="1">
      <alignment vertical="top"/>
      <protection locked="0"/>
    </xf>
    <xf numFmtId="49" fontId="9" fillId="0" borderId="0" xfId="0" applyNumberFormat="1" applyFont="1" applyFill="1" applyAlignment="1" applyProtection="1">
      <alignment vertical="top"/>
      <protection hidden="1"/>
    </xf>
    <xf numFmtId="0" fontId="11" fillId="4" borderId="0" xfId="0" applyFont="1" applyFill="1" applyAlignment="1" applyProtection="1">
      <alignment vertical="center"/>
      <protection hidden="1"/>
    </xf>
    <xf numFmtId="0"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vertical="center"/>
      <protection hidden="1"/>
    </xf>
    <xf numFmtId="49" fontId="11" fillId="0" borderId="2" xfId="0" applyNumberFormat="1" applyFont="1" applyFill="1" applyBorder="1" applyAlignment="1" applyProtection="1">
      <alignment vertical="center"/>
      <protection hidden="1"/>
    </xf>
    <xf numFmtId="49" fontId="12" fillId="0" borderId="2" xfId="0" applyNumberFormat="1" applyFont="1" applyFill="1" applyBorder="1" applyAlignment="1" applyProtection="1">
      <alignment horizontal="right" vertical="center"/>
      <protection locked="0"/>
    </xf>
    <xf numFmtId="0" fontId="7" fillId="4" borderId="0" xfId="0" applyFont="1" applyFill="1" applyAlignment="1" applyProtection="1">
      <alignment horizontal="center" vertical="center"/>
      <protection hidden="1"/>
    </xf>
    <xf numFmtId="0" fontId="8" fillId="4" borderId="3" xfId="0" applyFont="1" applyFill="1" applyBorder="1" applyAlignment="1" applyProtection="1">
      <alignment vertical="center"/>
      <protection hidden="1"/>
    </xf>
    <xf numFmtId="0" fontId="8" fillId="4" borderId="4" xfId="0" applyFont="1" applyFill="1" applyBorder="1" applyAlignment="1" applyProtection="1">
      <alignment vertical="center"/>
      <protection hidden="1"/>
    </xf>
    <xf numFmtId="0" fontId="13" fillId="3" borderId="5" xfId="0" applyNumberFormat="1" applyFont="1" applyFill="1" applyBorder="1" applyAlignment="1" applyProtection="1">
      <alignment horizontal="center" vertical="top"/>
      <protection locked="0"/>
    </xf>
    <xf numFmtId="0" fontId="13" fillId="3" borderId="6" xfId="0" applyNumberFormat="1" applyFont="1" applyFill="1" applyBorder="1" applyAlignment="1" applyProtection="1">
      <alignment horizontal="center" vertical="top"/>
      <protection locked="0"/>
    </xf>
    <xf numFmtId="0" fontId="13" fillId="3" borderId="7" xfId="0" applyNumberFormat="1" applyFont="1" applyFill="1" applyBorder="1" applyAlignment="1" applyProtection="1">
      <alignment horizontal="center" vertical="top"/>
      <protection locked="0"/>
    </xf>
    <xf numFmtId="0" fontId="13" fillId="3" borderId="8" xfId="0" applyNumberFormat="1" applyFont="1" applyFill="1" applyBorder="1" applyAlignment="1" applyProtection="1">
      <alignment horizontal="center" vertical="top"/>
      <protection locked="0"/>
    </xf>
    <xf numFmtId="0" fontId="13" fillId="3" borderId="9" xfId="0" applyNumberFormat="1" applyFont="1" applyFill="1" applyBorder="1" applyAlignment="1" applyProtection="1">
      <alignment horizontal="center" vertical="top"/>
      <protection locked="0"/>
    </xf>
    <xf numFmtId="0" fontId="8" fillId="4" borderId="3" xfId="0"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11" xfId="0" applyNumberFormat="1" applyFont="1" applyFill="1" applyBorder="1" applyAlignment="1" applyProtection="1">
      <alignment horizontal="left" vertical="center"/>
      <protection locked="0"/>
    </xf>
    <xf numFmtId="49" fontId="8" fillId="3" borderId="12" xfId="0" applyNumberFormat="1" applyFont="1" applyFill="1" applyBorder="1" applyAlignment="1" applyProtection="1">
      <alignment vertical="center"/>
      <protection locked="0"/>
    </xf>
    <xf numFmtId="49" fontId="8" fillId="3" borderId="13" xfId="0" applyNumberFormat="1" applyFont="1" applyFill="1" applyBorder="1" applyAlignment="1" applyProtection="1">
      <alignment horizontal="left" vertical="center"/>
      <protection locked="0"/>
    </xf>
    <xf numFmtId="49" fontId="8" fillId="3" borderId="13" xfId="0" applyNumberFormat="1" applyFont="1" applyFill="1" applyBorder="1" applyAlignment="1" applyProtection="1">
      <alignment horizontal="right" vertical="center"/>
      <protection locked="0"/>
    </xf>
    <xf numFmtId="49" fontId="8" fillId="3" borderId="14" xfId="0" applyNumberFormat="1" applyFont="1" applyFill="1" applyBorder="1" applyAlignment="1" applyProtection="1">
      <alignment horizontal="left" vertical="center"/>
      <protection locked="0"/>
    </xf>
    <xf numFmtId="49" fontId="8" fillId="3" borderId="15" xfId="0" applyNumberFormat="1" applyFont="1" applyFill="1" applyBorder="1" applyAlignment="1" applyProtection="1">
      <alignment vertical="center"/>
      <protection locked="0"/>
    </xf>
    <xf numFmtId="49" fontId="8" fillId="3" borderId="16"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right" vertical="center"/>
      <protection locked="0"/>
    </xf>
    <xf numFmtId="49" fontId="8" fillId="3" borderId="17" xfId="0" applyNumberFormat="1" applyFont="1" applyFill="1" applyBorder="1" applyAlignment="1" applyProtection="1">
      <alignment horizontal="left" vertical="center"/>
      <protection locked="0"/>
    </xf>
    <xf numFmtId="49" fontId="8" fillId="3" borderId="18" xfId="0" applyNumberFormat="1" applyFont="1" applyFill="1" applyBorder="1" applyAlignment="1" applyProtection="1">
      <alignment vertical="center"/>
      <protection locked="0"/>
    </xf>
    <xf numFmtId="49" fontId="8" fillId="3" borderId="19" xfId="0" applyNumberFormat="1" applyFont="1" applyFill="1" applyBorder="1" applyAlignment="1" applyProtection="1">
      <alignment horizontal="left" vertical="center"/>
      <protection locked="0"/>
    </xf>
    <xf numFmtId="49" fontId="8" fillId="3" borderId="19" xfId="0" applyNumberFormat="1" applyFont="1" applyFill="1" applyBorder="1" applyAlignment="1" applyProtection="1">
      <alignment horizontal="right" vertical="center"/>
      <protection locked="0"/>
    </xf>
    <xf numFmtId="49" fontId="8" fillId="3" borderId="20"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vertical="center"/>
      <protection locked="0"/>
    </xf>
    <xf numFmtId="49" fontId="8" fillId="3" borderId="1"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right" vertical="center"/>
      <protection locked="0"/>
    </xf>
    <xf numFmtId="49" fontId="8" fillId="3" borderId="22" xfId="0" applyNumberFormat="1" applyFont="1" applyFill="1" applyBorder="1" applyAlignment="1" applyProtection="1">
      <alignment horizontal="left" vertical="center"/>
      <protection locked="0"/>
    </xf>
    <xf numFmtId="0" fontId="14" fillId="0" borderId="23" xfId="0" applyFont="1" applyFill="1" applyBorder="1" applyAlignment="1" applyProtection="1">
      <alignment/>
      <protection hidden="1"/>
    </xf>
    <xf numFmtId="0" fontId="15" fillId="0" borderId="23" xfId="0" applyFont="1" applyFill="1" applyBorder="1" applyAlignment="1" applyProtection="1">
      <alignment/>
      <protection hidden="1"/>
    </xf>
    <xf numFmtId="0" fontId="15" fillId="0" borderId="23" xfId="0" applyFont="1" applyFill="1" applyBorder="1" applyAlignment="1" applyProtection="1">
      <alignment horizontal="right"/>
      <protection locked="0"/>
    </xf>
    <xf numFmtId="0" fontId="16" fillId="0" borderId="0" xfId="0" applyFont="1" applyFill="1" applyAlignment="1" applyProtection="1">
      <alignment horizontal="center" vertical="top"/>
      <protection locked="0"/>
    </xf>
    <xf numFmtId="49" fontId="7" fillId="3" borderId="24" xfId="0" applyNumberFormat="1" applyFont="1" applyFill="1" applyBorder="1" applyAlignment="1" applyProtection="1">
      <alignment vertical="center"/>
      <protection locked="0"/>
    </xf>
    <xf numFmtId="49" fontId="7" fillId="3" borderId="25" xfId="0" applyNumberFormat="1" applyFont="1" applyFill="1" applyBorder="1" applyAlignment="1" applyProtection="1">
      <alignment horizontal="left" vertical="center"/>
      <protection locked="0"/>
    </xf>
    <xf numFmtId="49" fontId="7" fillId="3" borderId="25" xfId="0" applyNumberFormat="1" applyFont="1" applyFill="1" applyBorder="1" applyAlignment="1" applyProtection="1">
      <alignment horizontal="right" vertical="center"/>
      <protection locked="0"/>
    </xf>
    <xf numFmtId="49" fontId="7" fillId="3" borderId="26" xfId="0"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hidden="1"/>
    </xf>
    <xf numFmtId="0" fontId="15" fillId="0" borderId="0" xfId="0" applyFont="1" applyFill="1" applyBorder="1" applyAlignment="1" applyProtection="1">
      <alignment horizontal="right"/>
      <protection locked="0"/>
    </xf>
    <xf numFmtId="49" fontId="8" fillId="3" borderId="27" xfId="0" applyNumberFormat="1" applyFont="1" applyFill="1" applyBorder="1" applyAlignment="1" applyProtection="1">
      <alignment vertical="center"/>
      <protection locked="0"/>
    </xf>
    <xf numFmtId="49" fontId="8" fillId="3" borderId="28" xfId="0" applyNumberFormat="1" applyFont="1" applyFill="1" applyBorder="1" applyAlignment="1" applyProtection="1">
      <alignment vertical="center"/>
      <protection locked="0"/>
    </xf>
    <xf numFmtId="49" fontId="8" fillId="3" borderId="29" xfId="0" applyNumberFormat="1" applyFont="1" applyFill="1" applyBorder="1" applyAlignment="1" applyProtection="1">
      <alignment horizontal="left" vertical="center"/>
      <protection locked="0"/>
    </xf>
    <xf numFmtId="49" fontId="8" fillId="3" borderId="29" xfId="0" applyNumberFormat="1" applyFont="1" applyFill="1" applyBorder="1" applyAlignment="1" applyProtection="1">
      <alignment horizontal="right" vertical="center"/>
      <protection locked="0"/>
    </xf>
    <xf numFmtId="49" fontId="8" fillId="3" borderId="30" xfId="0" applyNumberFormat="1" applyFont="1" applyFill="1" applyBorder="1" applyAlignment="1" applyProtection="1">
      <alignment horizontal="left" vertical="center"/>
      <protection locked="0"/>
    </xf>
    <xf numFmtId="0" fontId="13" fillId="3" borderId="31" xfId="0" applyNumberFormat="1" applyFont="1" applyFill="1" applyBorder="1" applyAlignment="1" applyProtection="1">
      <alignment horizontal="center" vertical="top"/>
      <protection locked="0"/>
    </xf>
    <xf numFmtId="0" fontId="13" fillId="3" borderId="32" xfId="0" applyNumberFormat="1" applyFont="1" applyFill="1" applyBorder="1" applyAlignment="1" applyProtection="1">
      <alignment horizontal="center" vertical="top"/>
      <protection locked="0"/>
    </xf>
    <xf numFmtId="49" fontId="8" fillId="3" borderId="33" xfId="0" applyNumberFormat="1" applyFont="1" applyFill="1" applyBorder="1" applyAlignment="1" applyProtection="1">
      <alignment vertical="center"/>
      <protection locked="0"/>
    </xf>
    <xf numFmtId="49" fontId="8" fillId="3" borderId="34" xfId="0" applyNumberFormat="1" applyFont="1" applyFill="1" applyBorder="1" applyAlignment="1" applyProtection="1">
      <alignment horizontal="left" vertical="center"/>
      <protection locked="0"/>
    </xf>
    <xf numFmtId="49" fontId="8" fillId="3" borderId="34" xfId="0" applyNumberFormat="1" applyFont="1" applyFill="1" applyBorder="1" applyAlignment="1" applyProtection="1">
      <alignment horizontal="right" vertical="center"/>
      <protection locked="0"/>
    </xf>
    <xf numFmtId="49" fontId="8" fillId="3" borderId="35" xfId="0" applyNumberFormat="1" applyFont="1" applyFill="1" applyBorder="1" applyAlignment="1" applyProtection="1">
      <alignment horizontal="left" vertical="center"/>
      <protection locked="0"/>
    </xf>
    <xf numFmtId="49" fontId="8" fillId="3" borderId="15" xfId="0" applyNumberFormat="1" applyFont="1" applyFill="1" applyBorder="1" applyAlignment="1" applyProtection="1">
      <alignment vertical="center"/>
      <protection locked="0"/>
    </xf>
    <xf numFmtId="49" fontId="8" fillId="3" borderId="16"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right" vertical="center"/>
      <protection locked="0"/>
    </xf>
    <xf numFmtId="49" fontId="8" fillId="3" borderId="17" xfId="0" applyNumberFormat="1" applyFont="1" applyFill="1" applyBorder="1" applyAlignment="1" applyProtection="1">
      <alignment horizontal="left" vertical="center"/>
      <protection locked="0"/>
    </xf>
    <xf numFmtId="49" fontId="8" fillId="3" borderId="12" xfId="0" applyNumberFormat="1" applyFont="1" applyFill="1" applyBorder="1" applyAlignment="1" applyProtection="1">
      <alignment vertical="center"/>
      <protection locked="0"/>
    </xf>
    <xf numFmtId="49" fontId="8" fillId="3" borderId="13" xfId="0" applyNumberFormat="1" applyFont="1" applyFill="1" applyBorder="1" applyAlignment="1" applyProtection="1">
      <alignment horizontal="left" vertical="center"/>
      <protection locked="0"/>
    </xf>
    <xf numFmtId="49" fontId="8" fillId="3" borderId="13" xfId="0" applyNumberFormat="1" applyFont="1" applyFill="1" applyBorder="1" applyAlignment="1" applyProtection="1">
      <alignment horizontal="right" vertical="center"/>
      <protection locked="0"/>
    </xf>
    <xf numFmtId="49" fontId="8" fillId="3" borderId="14" xfId="0" applyNumberFormat="1" applyFont="1" applyFill="1" applyBorder="1" applyAlignment="1" applyProtection="1">
      <alignment horizontal="left" vertical="center"/>
      <protection locked="0"/>
    </xf>
    <xf numFmtId="49" fontId="7" fillId="3" borderId="36" xfId="0" applyNumberFormat="1" applyFont="1" applyFill="1" applyBorder="1" applyAlignment="1" applyProtection="1">
      <alignment horizontal="centerContinuous" vertical="center"/>
      <protection locked="0"/>
    </xf>
    <xf numFmtId="49" fontId="7" fillId="3" borderId="37" xfId="0" applyNumberFormat="1" applyFont="1" applyFill="1" applyBorder="1" applyAlignment="1" applyProtection="1">
      <alignment horizontal="centerContinuous" vertical="center"/>
      <protection locked="0"/>
    </xf>
    <xf numFmtId="49" fontId="7" fillId="3" borderId="37" xfId="0" applyNumberFormat="1" applyFont="1" applyFill="1" applyBorder="1" applyAlignment="1" applyProtection="1">
      <alignment horizontal="centerContinuous" vertical="center"/>
      <protection locked="0"/>
    </xf>
    <xf numFmtId="49" fontId="7" fillId="3" borderId="38" xfId="0" applyNumberFormat="1" applyFont="1" applyFill="1" applyBorder="1" applyAlignment="1" applyProtection="1">
      <alignment horizontal="centerContinuous" vertical="center"/>
      <protection locked="0"/>
    </xf>
    <xf numFmtId="0" fontId="8" fillId="4" borderId="0" xfId="0" applyFont="1" applyFill="1" applyBorder="1" applyAlignment="1" applyProtection="1">
      <alignment vertical="center"/>
      <protection locked="0"/>
    </xf>
    <xf numFmtId="49" fontId="7" fillId="3" borderId="10" xfId="0" applyNumberFormat="1" applyFont="1" applyFill="1" applyBorder="1" applyAlignment="1" applyProtection="1">
      <alignment vertical="center"/>
      <protection locked="0"/>
    </xf>
    <xf numFmtId="49" fontId="7" fillId="3" borderId="39" xfId="0" applyNumberFormat="1" applyFont="1" applyFill="1" applyBorder="1" applyAlignment="1" applyProtection="1">
      <alignment horizontal="left" vertical="center"/>
      <protection locked="0"/>
    </xf>
    <xf numFmtId="49" fontId="7" fillId="3" borderId="39" xfId="0" applyNumberFormat="1" applyFont="1" applyFill="1" applyBorder="1" applyAlignment="1" applyProtection="1">
      <alignment horizontal="right" vertical="center"/>
      <protection locked="0"/>
    </xf>
    <xf numFmtId="49" fontId="7" fillId="3" borderId="11"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top"/>
      <protection locked="0"/>
    </xf>
    <xf numFmtId="49" fontId="8" fillId="3" borderId="40" xfId="0" applyNumberFormat="1" applyFont="1" applyFill="1" applyBorder="1" applyAlignment="1" applyProtection="1">
      <alignment vertical="center"/>
      <protection locked="0"/>
    </xf>
    <xf numFmtId="49" fontId="8" fillId="3" borderId="41" xfId="0" applyNumberFormat="1" applyFont="1" applyFill="1" applyBorder="1" applyAlignment="1" applyProtection="1">
      <alignment horizontal="left" vertical="center"/>
      <protection locked="0"/>
    </xf>
    <xf numFmtId="49" fontId="8" fillId="3" borderId="41" xfId="0" applyNumberFormat="1" applyFont="1" applyFill="1" applyBorder="1" applyAlignment="1" applyProtection="1">
      <alignment horizontal="right" vertical="center"/>
      <protection locked="0"/>
    </xf>
    <xf numFmtId="49" fontId="8" fillId="3" borderId="42" xfId="0" applyNumberFormat="1" applyFont="1" applyFill="1" applyBorder="1" applyAlignment="1" applyProtection="1">
      <alignment horizontal="left" vertical="center"/>
      <protection locked="0"/>
    </xf>
    <xf numFmtId="203" fontId="8" fillId="4" borderId="0" xfId="0" applyNumberFormat="1" applyFont="1" applyFill="1" applyAlignment="1" applyProtection="1">
      <alignment vertical="center"/>
      <protection hidden="1"/>
    </xf>
    <xf numFmtId="49" fontId="8" fillId="3" borderId="43" xfId="0" applyNumberFormat="1" applyFont="1" applyFill="1" applyBorder="1" applyAlignment="1" applyProtection="1">
      <alignment horizontal="left" vertical="center"/>
      <protection locked="0"/>
    </xf>
    <xf numFmtId="0" fontId="19" fillId="4" borderId="0" xfId="0" applyFont="1" applyFill="1" applyAlignment="1" applyProtection="1">
      <alignment vertical="center"/>
      <protection hidden="1"/>
    </xf>
    <xf numFmtId="49" fontId="8" fillId="3" borderId="44" xfId="0" applyNumberFormat="1" applyFont="1" applyFill="1" applyBorder="1" applyAlignment="1" applyProtection="1">
      <alignment vertical="center"/>
      <protection locked="0"/>
    </xf>
    <xf numFmtId="194" fontId="19" fillId="4" borderId="0" xfId="0" applyNumberFormat="1" applyFont="1" applyFill="1" applyAlignment="1" applyProtection="1">
      <alignment vertical="center"/>
      <protection hidden="1"/>
    </xf>
    <xf numFmtId="49" fontId="8" fillId="3" borderId="45" xfId="0" applyNumberFormat="1" applyFont="1" applyFill="1" applyBorder="1" applyAlignment="1" applyProtection="1">
      <alignment vertical="center"/>
      <protection locked="0"/>
    </xf>
    <xf numFmtId="194" fontId="8" fillId="4" borderId="0" xfId="0" applyNumberFormat="1" applyFont="1" applyFill="1" applyAlignment="1" applyProtection="1">
      <alignment vertical="center"/>
      <protection hidden="1"/>
    </xf>
    <xf numFmtId="49" fontId="8" fillId="3" borderId="46" xfId="0" applyNumberFormat="1" applyFont="1" applyFill="1" applyBorder="1" applyAlignment="1" applyProtection="1">
      <alignment horizontal="left" vertical="center"/>
      <protection locked="0"/>
    </xf>
    <xf numFmtId="0" fontId="13" fillId="3" borderId="47" xfId="0" applyNumberFormat="1" applyFont="1" applyFill="1" applyBorder="1" applyAlignment="1" applyProtection="1">
      <alignment horizontal="center" vertical="top"/>
      <protection locked="0"/>
    </xf>
    <xf numFmtId="49" fontId="8" fillId="3" borderId="48" xfId="0" applyNumberFormat="1" applyFont="1" applyFill="1" applyBorder="1" applyAlignment="1" applyProtection="1">
      <alignment vertical="center"/>
      <protection locked="0"/>
    </xf>
    <xf numFmtId="49" fontId="8" fillId="3" borderId="49" xfId="0" applyNumberFormat="1" applyFont="1" applyFill="1" applyBorder="1" applyAlignment="1" applyProtection="1">
      <alignment horizontal="left" vertical="center"/>
      <protection locked="0"/>
    </xf>
    <xf numFmtId="49" fontId="8" fillId="3" borderId="49" xfId="0" applyNumberFormat="1" applyFont="1" applyFill="1" applyBorder="1" applyAlignment="1" applyProtection="1">
      <alignment horizontal="right" vertical="center"/>
      <protection locked="0"/>
    </xf>
    <xf numFmtId="49" fontId="8" fillId="3" borderId="50" xfId="0" applyNumberFormat="1" applyFont="1" applyFill="1" applyBorder="1" applyAlignment="1" applyProtection="1">
      <alignment horizontal="left" vertical="center"/>
      <protection locked="0"/>
    </xf>
    <xf numFmtId="49" fontId="8" fillId="3" borderId="51" xfId="0" applyNumberFormat="1" applyFont="1" applyFill="1" applyBorder="1" applyAlignment="1" applyProtection="1">
      <alignment horizontal="left" vertical="center"/>
      <protection locked="0"/>
    </xf>
    <xf numFmtId="49" fontId="8" fillId="3" borderId="51" xfId="0" applyNumberFormat="1" applyFont="1" applyFill="1" applyBorder="1" applyAlignment="1" applyProtection="1">
      <alignment horizontal="right" vertical="center"/>
      <protection locked="0"/>
    </xf>
    <xf numFmtId="49" fontId="8" fillId="3" borderId="52" xfId="0" applyNumberFormat="1" applyFont="1" applyFill="1" applyBorder="1" applyAlignment="1" applyProtection="1">
      <alignment horizontal="left" vertical="center"/>
      <protection locked="0"/>
    </xf>
    <xf numFmtId="0" fontId="22" fillId="3" borderId="37" xfId="0" applyFont="1" applyFill="1" applyBorder="1" applyAlignment="1" applyProtection="1">
      <alignment horizontal="centerContinuous" vertical="center"/>
      <protection locked="0"/>
    </xf>
    <xf numFmtId="0" fontId="22" fillId="3" borderId="37" xfId="0" applyFont="1" applyFill="1" applyBorder="1" applyAlignment="1" applyProtection="1">
      <alignment horizontal="centerContinuous" vertical="center"/>
      <protection locked="0"/>
    </xf>
    <xf numFmtId="0" fontId="22" fillId="3" borderId="38" xfId="0" applyFont="1" applyFill="1" applyBorder="1" applyAlignment="1" applyProtection="1">
      <alignment horizontal="centerContinuous" vertical="center"/>
      <protection locked="0"/>
    </xf>
    <xf numFmtId="49" fontId="8" fillId="3" borderId="53" xfId="0" applyNumberFormat="1" applyFont="1" applyFill="1" applyBorder="1" applyAlignment="1" applyProtection="1">
      <alignment vertical="center"/>
      <protection locked="0"/>
    </xf>
    <xf numFmtId="49" fontId="8" fillId="3" borderId="54" xfId="0" applyNumberFormat="1" applyFont="1" applyFill="1" applyBorder="1" applyAlignment="1" applyProtection="1">
      <alignment vertical="center"/>
      <protection locked="0"/>
    </xf>
    <xf numFmtId="49" fontId="7" fillId="3" borderId="24" xfId="0" applyNumberFormat="1" applyFont="1" applyFill="1" applyBorder="1" applyAlignment="1" applyProtection="1">
      <alignment horizontal="centerContinuous" vertical="center"/>
      <protection locked="0"/>
    </xf>
    <xf numFmtId="49" fontId="7" fillId="3" borderId="25" xfId="0" applyNumberFormat="1" applyFont="1" applyFill="1" applyBorder="1" applyAlignment="1" applyProtection="1">
      <alignment horizontal="centerContinuous" vertical="center"/>
      <protection locked="0"/>
    </xf>
    <xf numFmtId="49" fontId="7" fillId="3" borderId="55" xfId="0" applyNumberFormat="1" applyFont="1" applyFill="1" applyBorder="1" applyAlignment="1" applyProtection="1">
      <alignment horizontal="centerContinuous" vertical="center"/>
      <protection locked="0"/>
    </xf>
    <xf numFmtId="49" fontId="7" fillId="3" borderId="16" xfId="0" applyNumberFormat="1" applyFont="1" applyFill="1" applyBorder="1" applyAlignment="1" applyProtection="1">
      <alignment horizontal="left" vertical="center"/>
      <protection locked="0"/>
    </xf>
    <xf numFmtId="49" fontId="7" fillId="3" borderId="12" xfId="0" applyNumberFormat="1" applyFont="1" applyFill="1" applyBorder="1" applyAlignment="1" applyProtection="1">
      <alignment vertical="center"/>
      <protection locked="0"/>
    </xf>
    <xf numFmtId="49" fontId="7" fillId="3" borderId="13" xfId="0" applyNumberFormat="1" applyFont="1" applyFill="1" applyBorder="1" applyAlignment="1" applyProtection="1">
      <alignment horizontal="left" vertical="center"/>
      <protection locked="0"/>
    </xf>
    <xf numFmtId="49" fontId="7" fillId="3" borderId="13" xfId="0" applyNumberFormat="1" applyFont="1" applyFill="1" applyBorder="1" applyAlignment="1" applyProtection="1">
      <alignment horizontal="right" vertical="center"/>
      <protection locked="0"/>
    </xf>
    <xf numFmtId="49" fontId="7" fillId="3" borderId="14" xfId="0" applyNumberFormat="1" applyFont="1" applyFill="1" applyBorder="1" applyAlignment="1" applyProtection="1">
      <alignment horizontal="left" vertical="center"/>
      <protection locked="0"/>
    </xf>
    <xf numFmtId="49" fontId="8" fillId="3" borderId="56" xfId="0" applyNumberFormat="1" applyFont="1" applyFill="1" applyBorder="1" applyAlignment="1" applyProtection="1">
      <alignment horizontal="left" vertical="center"/>
      <protection locked="0"/>
    </xf>
    <xf numFmtId="49" fontId="7" fillId="3" borderId="17" xfId="0" applyNumberFormat="1" applyFont="1" applyFill="1" applyBorder="1" applyAlignment="1" applyProtection="1">
      <alignment horizontal="left" vertical="center"/>
      <protection locked="0"/>
    </xf>
    <xf numFmtId="49" fontId="7" fillId="3" borderId="22" xfId="0" applyNumberFormat="1" applyFont="1" applyFill="1" applyBorder="1" applyAlignment="1" applyProtection="1">
      <alignment horizontal="left" vertical="center"/>
      <protection locked="0"/>
    </xf>
    <xf numFmtId="49" fontId="7" fillId="3" borderId="44" xfId="0" applyNumberFormat="1" applyFont="1" applyFill="1" applyBorder="1" applyAlignment="1" applyProtection="1">
      <alignment vertical="center"/>
      <protection locked="0"/>
    </xf>
    <xf numFmtId="49" fontId="7" fillId="3" borderId="29" xfId="0" applyNumberFormat="1" applyFont="1" applyFill="1" applyBorder="1" applyAlignment="1" applyProtection="1">
      <alignment horizontal="left" vertical="center"/>
      <protection locked="0"/>
    </xf>
    <xf numFmtId="49" fontId="7" fillId="3" borderId="29" xfId="0" applyNumberFormat="1" applyFont="1" applyFill="1" applyBorder="1" applyAlignment="1" applyProtection="1">
      <alignment horizontal="right" vertical="center"/>
      <protection locked="0"/>
    </xf>
    <xf numFmtId="49" fontId="7" fillId="3" borderId="30" xfId="0" applyNumberFormat="1" applyFont="1" applyFill="1" applyBorder="1" applyAlignment="1" applyProtection="1">
      <alignment horizontal="left" vertical="center"/>
      <protection locked="0"/>
    </xf>
    <xf numFmtId="49" fontId="7" fillId="3" borderId="28" xfId="0" applyNumberFormat="1" applyFont="1" applyFill="1" applyBorder="1" applyAlignment="1" applyProtection="1">
      <alignment vertical="center"/>
      <protection locked="0"/>
    </xf>
    <xf numFmtId="0" fontId="0" fillId="0" borderId="0" xfId="0" applyAlignment="1">
      <alignment/>
    </xf>
    <xf numFmtId="0" fontId="14" fillId="0" borderId="0" xfId="0" applyFont="1" applyAlignment="1">
      <alignment/>
    </xf>
    <xf numFmtId="0" fontId="21" fillId="0" borderId="0" xfId="0" applyFont="1" applyAlignment="1">
      <alignment/>
    </xf>
    <xf numFmtId="49" fontId="7" fillId="3" borderId="25" xfId="0" applyNumberFormat="1" applyFont="1" applyFill="1" applyBorder="1" applyAlignment="1" applyProtection="1">
      <alignment horizontal="centerContinuous" vertical="center" wrapText="1"/>
      <protection locked="0"/>
    </xf>
    <xf numFmtId="0" fontId="13" fillId="3" borderId="25" xfId="0" applyNumberFormat="1" applyFont="1" applyFill="1" applyBorder="1" applyAlignment="1" applyProtection="1">
      <alignment horizontal="centerContinuous" vertical="center"/>
      <protection locked="0"/>
    </xf>
    <xf numFmtId="0" fontId="13" fillId="3" borderId="55" xfId="0" applyNumberFormat="1" applyFont="1" applyFill="1" applyBorder="1" applyAlignment="1" applyProtection="1">
      <alignment horizontal="centerContinuous" vertical="center"/>
      <protection locked="0"/>
    </xf>
    <xf numFmtId="49" fontId="7" fillId="3" borderId="44" xfId="0" applyNumberFormat="1" applyFont="1" applyFill="1" applyBorder="1" applyAlignment="1" applyProtection="1">
      <alignment horizontal="centerContinuous" vertical="center"/>
      <protection locked="0"/>
    </xf>
    <xf numFmtId="49" fontId="7" fillId="3" borderId="2" xfId="0" applyNumberFormat="1" applyFont="1" applyFill="1" applyBorder="1" applyAlignment="1" applyProtection="1">
      <alignment horizontal="centerContinuous" vertical="center"/>
      <protection locked="0"/>
    </xf>
    <xf numFmtId="49" fontId="7" fillId="3" borderId="38" xfId="0" applyNumberFormat="1" applyFont="1" applyFill="1" applyBorder="1" applyAlignment="1" applyProtection="1">
      <alignment horizontal="centerContinuous" vertical="center"/>
      <protection locked="0"/>
    </xf>
    <xf numFmtId="49" fontId="7" fillId="3" borderId="45" xfId="0" applyNumberFormat="1" applyFont="1" applyFill="1" applyBorder="1" applyAlignment="1" applyProtection="1">
      <alignment vertical="center"/>
      <protection locked="0"/>
    </xf>
    <xf numFmtId="49" fontId="7" fillId="3" borderId="41" xfId="0" applyNumberFormat="1" applyFont="1" applyFill="1" applyBorder="1" applyAlignment="1" applyProtection="1">
      <alignment horizontal="left" vertical="center"/>
      <protection locked="0"/>
    </xf>
    <xf numFmtId="49" fontId="7" fillId="3" borderId="41" xfId="0" applyNumberFormat="1" applyFont="1" applyFill="1" applyBorder="1" applyAlignment="1" applyProtection="1">
      <alignment horizontal="right" vertical="center"/>
      <protection locked="0"/>
    </xf>
    <xf numFmtId="49" fontId="7" fillId="3" borderId="42" xfId="0" applyNumberFormat="1" applyFont="1" applyFill="1" applyBorder="1" applyAlignment="1" applyProtection="1">
      <alignment horizontal="left" vertical="center"/>
      <protection locked="0"/>
    </xf>
    <xf numFmtId="49" fontId="8" fillId="3" borderId="57" xfId="0" applyNumberFormat="1" applyFont="1" applyFill="1" applyBorder="1" applyAlignment="1" applyProtection="1">
      <alignment vertical="center"/>
      <protection locked="0"/>
    </xf>
    <xf numFmtId="49" fontId="8" fillId="3" borderId="58" xfId="0" applyNumberFormat="1" applyFont="1" applyFill="1" applyBorder="1" applyAlignment="1" applyProtection="1">
      <alignment horizontal="left" vertical="center"/>
      <protection locked="0"/>
    </xf>
    <xf numFmtId="49" fontId="8" fillId="3" borderId="58" xfId="0" applyNumberFormat="1" applyFont="1" applyFill="1" applyBorder="1" applyAlignment="1" applyProtection="1">
      <alignment horizontal="right" vertical="center"/>
      <protection locked="0"/>
    </xf>
    <xf numFmtId="49" fontId="8" fillId="3" borderId="59" xfId="0" applyNumberFormat="1" applyFont="1" applyFill="1" applyBorder="1" applyAlignment="1" applyProtection="1">
      <alignment horizontal="left" vertical="center"/>
      <protection locked="0"/>
    </xf>
    <xf numFmtId="197" fontId="7" fillId="3" borderId="37" xfId="0" applyNumberFormat="1" applyFont="1" applyFill="1" applyBorder="1" applyAlignment="1" applyProtection="1">
      <alignment horizontal="centerContinuous" vertical="center"/>
      <protection locked="0"/>
    </xf>
    <xf numFmtId="197" fontId="7" fillId="3" borderId="38" xfId="0" applyNumberFormat="1" applyFont="1" applyFill="1" applyBorder="1" applyAlignment="1" applyProtection="1">
      <alignment horizontal="centerContinuous" vertical="center"/>
      <protection locked="0"/>
    </xf>
    <xf numFmtId="0" fontId="20" fillId="0" borderId="0" xfId="0" applyFont="1" applyAlignment="1">
      <alignment/>
    </xf>
    <xf numFmtId="0" fontId="7" fillId="2" borderId="0" xfId="0" applyFont="1" applyFill="1" applyBorder="1" applyAlignment="1" applyProtection="1">
      <alignment horizontal="right" vertical="center" wrapText="1"/>
      <protection hidden="1"/>
    </xf>
    <xf numFmtId="0" fontId="18" fillId="2" borderId="0" xfId="0" applyFont="1" applyFill="1" applyBorder="1" applyAlignment="1" applyProtection="1">
      <alignment horizontal="centerContinuous" vertical="center"/>
      <protection hidden="1"/>
    </xf>
    <xf numFmtId="0" fontId="7" fillId="2" borderId="0" xfId="0" applyFont="1" applyFill="1" applyBorder="1" applyAlignment="1" applyProtection="1">
      <alignment horizontal="centerContinuous" vertical="center"/>
      <protection hidden="1"/>
    </xf>
    <xf numFmtId="0" fontId="18" fillId="2" borderId="0" xfId="0" applyFont="1" applyFill="1" applyBorder="1" applyAlignment="1" applyProtection="1">
      <alignment horizontal="centerContinuous" vertical="top"/>
      <protection hidden="1"/>
    </xf>
    <xf numFmtId="0" fontId="7" fillId="2" borderId="0" xfId="0" applyFont="1" applyFill="1" applyBorder="1" applyAlignment="1" applyProtection="1">
      <alignment horizontal="centerContinuous" vertical="top"/>
      <protection hidden="1"/>
    </xf>
    <xf numFmtId="0" fontId="13" fillId="3" borderId="60" xfId="0" applyNumberFormat="1" applyFont="1" applyFill="1" applyBorder="1" applyAlignment="1" applyProtection="1">
      <alignment horizontal="center" vertical="top"/>
      <protection locked="0"/>
    </xf>
    <xf numFmtId="0" fontId="13" fillId="3" borderId="3" xfId="0" applyNumberFormat="1" applyFont="1" applyFill="1" applyBorder="1" applyAlignment="1" applyProtection="1">
      <alignment horizontal="center" vertical="top"/>
      <protection locked="0"/>
    </xf>
    <xf numFmtId="0" fontId="13" fillId="3" borderId="61" xfId="0" applyNumberFormat="1" applyFont="1" applyFill="1" applyBorder="1" applyAlignment="1" applyProtection="1">
      <alignment horizontal="center" vertical="top"/>
      <protection locked="0"/>
    </xf>
    <xf numFmtId="0" fontId="22" fillId="3" borderId="62" xfId="0" applyFont="1" applyFill="1" applyBorder="1" applyAlignment="1" applyProtection="1">
      <alignment horizontal="centerContinuous" vertical="center"/>
      <protection locked="0"/>
    </xf>
    <xf numFmtId="0" fontId="22" fillId="3" borderId="63" xfId="0" applyFont="1" applyFill="1" applyBorder="1" applyAlignment="1" applyProtection="1">
      <alignment horizontal="centerContinuous" vertical="center"/>
      <protection locked="0"/>
    </xf>
    <xf numFmtId="0" fontId="19" fillId="2" borderId="0" xfId="20" applyFont="1" applyFill="1" applyAlignment="1" applyProtection="1">
      <alignment horizontal="justify" vertical="center" wrapText="1"/>
      <protection hidden="1"/>
    </xf>
    <xf numFmtId="49" fontId="9" fillId="0" borderId="0" xfId="0" applyNumberFormat="1" applyFont="1" applyFill="1" applyAlignment="1" applyProtection="1" quotePrefix="1">
      <alignment vertical="center"/>
      <protection hidden="1"/>
    </xf>
    <xf numFmtId="0" fontId="9" fillId="0" borderId="0" xfId="0" applyNumberFormat="1" applyFont="1" applyFill="1" applyAlignment="1" applyProtection="1" quotePrefix="1">
      <alignment vertical="center"/>
      <protection locked="0"/>
    </xf>
    <xf numFmtId="175" fontId="8" fillId="4" borderId="0" xfId="0" applyNumberFormat="1" applyFont="1" applyFill="1" applyAlignment="1" applyProtection="1">
      <alignment vertical="center"/>
      <protection hidden="1"/>
    </xf>
    <xf numFmtId="197" fontId="8" fillId="4" borderId="0" xfId="0" applyNumberFormat="1" applyFont="1" applyFill="1" applyAlignment="1" applyProtection="1">
      <alignment vertical="center"/>
      <protection hidden="1"/>
    </xf>
    <xf numFmtId="205" fontId="8" fillId="4" borderId="0" xfId="0" applyNumberFormat="1" applyFont="1" applyFill="1" applyAlignment="1" applyProtection="1">
      <alignment vertical="center"/>
      <protection hidden="1"/>
    </xf>
    <xf numFmtId="0" fontId="23" fillId="2" borderId="0" xfId="20" applyFont="1" applyFill="1" applyAlignment="1" applyProtection="1">
      <alignment horizontal="justify" vertical="center" wrapText="1"/>
      <protection hidden="1"/>
    </xf>
    <xf numFmtId="10" fontId="8" fillId="4" borderId="0" xfId="0" applyNumberFormat="1" applyFont="1" applyFill="1" applyAlignment="1" applyProtection="1">
      <alignment vertical="center"/>
      <protection hidden="1"/>
    </xf>
    <xf numFmtId="0" fontId="13" fillId="3" borderId="64" xfId="0" applyNumberFormat="1" applyFont="1" applyFill="1" applyBorder="1" applyAlignment="1" applyProtection="1">
      <alignment horizontal="center" vertical="top"/>
      <protection locked="0"/>
    </xf>
    <xf numFmtId="0" fontId="13" fillId="3" borderId="65" xfId="0" applyNumberFormat="1" applyFont="1" applyFill="1" applyBorder="1" applyAlignment="1" applyProtection="1">
      <alignment horizontal="center" vertical="top"/>
      <protection locked="0"/>
    </xf>
    <xf numFmtId="49" fontId="8" fillId="3" borderId="66" xfId="0" applyNumberFormat="1" applyFont="1" applyFill="1" applyBorder="1" applyAlignment="1" applyProtection="1">
      <alignment horizontal="left" vertical="center"/>
      <protection locked="0"/>
    </xf>
    <xf numFmtId="49" fontId="8" fillId="3" borderId="66" xfId="0" applyNumberFormat="1" applyFont="1" applyFill="1" applyBorder="1" applyAlignment="1" applyProtection="1">
      <alignment horizontal="right" vertical="center"/>
      <protection locked="0"/>
    </xf>
    <xf numFmtId="49" fontId="8" fillId="3" borderId="67" xfId="0" applyNumberFormat="1" applyFont="1" applyFill="1" applyBorder="1" applyAlignment="1" applyProtection="1">
      <alignment horizontal="left" vertical="center"/>
      <protection locked="0"/>
    </xf>
    <xf numFmtId="49" fontId="7" fillId="3" borderId="33" xfId="0" applyNumberFormat="1" applyFont="1" applyFill="1" applyBorder="1" applyAlignment="1" applyProtection="1">
      <alignment horizontal="center" vertical="center" wrapText="1"/>
      <protection locked="0"/>
    </xf>
    <xf numFmtId="49" fontId="7" fillId="3" borderId="34" xfId="0" applyNumberFormat="1" applyFont="1" applyFill="1" applyBorder="1" applyAlignment="1" applyProtection="1">
      <alignment horizontal="left" vertical="center"/>
      <protection locked="0"/>
    </xf>
    <xf numFmtId="49" fontId="7" fillId="3" borderId="34" xfId="0" applyNumberFormat="1" applyFont="1" applyFill="1" applyBorder="1" applyAlignment="1" applyProtection="1">
      <alignment horizontal="center" vertical="center" wrapText="1"/>
      <protection locked="0"/>
    </xf>
    <xf numFmtId="49" fontId="7" fillId="3" borderId="35" xfId="0" applyNumberFormat="1" applyFont="1" applyFill="1" applyBorder="1" applyAlignment="1" applyProtection="1">
      <alignment horizontal="center" vertical="center" wrapText="1"/>
      <protection locked="0"/>
    </xf>
    <xf numFmtId="49" fontId="7" fillId="3" borderId="40" xfId="0" applyNumberFormat="1" applyFont="1" applyFill="1" applyBorder="1" applyAlignment="1" applyProtection="1">
      <alignment vertical="center"/>
      <protection locked="0"/>
    </xf>
    <xf numFmtId="49" fontId="7" fillId="3" borderId="68" xfId="0" applyNumberFormat="1" applyFont="1" applyFill="1" applyBorder="1" applyAlignment="1" applyProtection="1">
      <alignment horizontal="left" vertical="center"/>
      <protection locked="0"/>
    </xf>
    <xf numFmtId="49" fontId="7" fillId="3" borderId="68" xfId="0" applyNumberFormat="1" applyFont="1" applyFill="1" applyBorder="1" applyAlignment="1" applyProtection="1">
      <alignment horizontal="right" vertical="center"/>
      <protection locked="0"/>
    </xf>
    <xf numFmtId="49" fontId="7" fillId="3" borderId="69" xfId="0"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8" fillId="3" borderId="2" xfId="0" applyNumberFormat="1" applyFont="1" applyFill="1" applyBorder="1" applyAlignment="1" applyProtection="1">
      <alignment horizontal="left" vertical="center"/>
      <protection locked="0"/>
    </xf>
    <xf numFmtId="49" fontId="8" fillId="3" borderId="2" xfId="0" applyNumberFormat="1" applyFont="1" applyFill="1" applyBorder="1" applyAlignment="1" applyProtection="1">
      <alignment horizontal="right" vertical="center"/>
      <protection locked="0"/>
    </xf>
    <xf numFmtId="49" fontId="8" fillId="3" borderId="70" xfId="0" applyNumberFormat="1" applyFont="1" applyFill="1" applyBorder="1" applyAlignment="1" applyProtection="1">
      <alignment horizontal="left" vertical="center"/>
      <protection locked="0"/>
    </xf>
    <xf numFmtId="49" fontId="7" fillId="3" borderId="44" xfId="0" applyNumberFormat="1" applyFont="1" applyFill="1" applyBorder="1" applyAlignment="1" applyProtection="1">
      <alignment vertical="center"/>
      <protection locked="0"/>
    </xf>
    <xf numFmtId="49" fontId="7" fillId="3" borderId="2" xfId="0"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right" vertical="center"/>
      <protection locked="0"/>
    </xf>
    <xf numFmtId="49" fontId="7" fillId="3" borderId="70"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center" vertical="center" wrapText="1"/>
      <protection locked="0"/>
    </xf>
    <xf numFmtId="49" fontId="7" fillId="3" borderId="0" xfId="0" applyNumberFormat="1" applyFont="1" applyFill="1" applyBorder="1" applyAlignment="1" applyProtection="1">
      <alignment horizontal="left" vertical="center"/>
      <protection locked="0"/>
    </xf>
    <xf numFmtId="49" fontId="7" fillId="3" borderId="0" xfId="0" applyNumberFormat="1" applyFont="1" applyFill="1" applyBorder="1" applyAlignment="1" applyProtection="1">
      <alignment horizontal="right" vertical="center"/>
      <protection locked="0"/>
    </xf>
    <xf numFmtId="49" fontId="7" fillId="3" borderId="71" xfId="0" applyNumberFormat="1" applyFont="1" applyFill="1" applyBorder="1" applyAlignment="1" applyProtection="1">
      <alignment horizontal="left" vertical="center"/>
      <protection locked="0"/>
    </xf>
    <xf numFmtId="49" fontId="7" fillId="3" borderId="25" xfId="0" applyNumberFormat="1" applyFont="1" applyFill="1" applyBorder="1" applyAlignment="1" applyProtection="1">
      <alignment horizontal="center" vertical="center" wrapText="1"/>
      <protection locked="0"/>
    </xf>
    <xf numFmtId="49" fontId="7" fillId="3" borderId="26" xfId="0" applyNumberFormat="1" applyFont="1" applyFill="1" applyBorder="1" applyAlignment="1" applyProtection="1">
      <alignment horizontal="center" vertical="center" wrapText="1"/>
      <protection locked="0"/>
    </xf>
    <xf numFmtId="0" fontId="0" fillId="3" borderId="17" xfId="0" applyFill="1" applyBorder="1" applyAlignment="1">
      <alignment horizontal="left" vertical="center"/>
    </xf>
    <xf numFmtId="49" fontId="7" fillId="3" borderId="21" xfId="0" applyNumberFormat="1" applyFont="1" applyFill="1" applyBorder="1" applyAlignment="1" applyProtection="1">
      <alignment vertical="center"/>
      <protection locked="0"/>
    </xf>
    <xf numFmtId="49" fontId="7" fillId="3" borderId="10" xfId="0" applyNumberFormat="1" applyFont="1" applyFill="1" applyBorder="1" applyAlignment="1" applyProtection="1">
      <alignment horizontal="center" vertical="center" wrapText="1"/>
      <protection locked="0"/>
    </xf>
    <xf numFmtId="49" fontId="7" fillId="3" borderId="39" xfId="0" applyNumberFormat="1" applyFont="1" applyFill="1" applyBorder="1" applyAlignment="1" applyProtection="1">
      <alignment horizontal="center" vertical="center" wrapText="1"/>
      <protection locked="0"/>
    </xf>
    <xf numFmtId="49" fontId="7" fillId="3" borderId="11" xfId="0" applyNumberFormat="1" applyFont="1" applyFill="1" applyBorder="1" applyAlignment="1" applyProtection="1">
      <alignment horizontal="center" vertical="center" wrapText="1"/>
      <protection locked="0"/>
    </xf>
    <xf numFmtId="0" fontId="22" fillId="3" borderId="72" xfId="0" applyFont="1" applyFill="1" applyBorder="1" applyAlignment="1" applyProtection="1">
      <alignment horizontal="centerContinuous" vertical="center"/>
      <protection locked="0"/>
    </xf>
    <xf numFmtId="0" fontId="22" fillId="3" borderId="73" xfId="0" applyFont="1" applyFill="1" applyBorder="1" applyAlignment="1" applyProtection="1">
      <alignment horizontal="centerContinuous" vertical="center"/>
      <protection locked="0"/>
    </xf>
    <xf numFmtId="49" fontId="7" fillId="3" borderId="2" xfId="0" applyNumberFormat="1" applyFont="1" applyFill="1" applyBorder="1" applyAlignment="1" applyProtection="1">
      <alignment horizontal="center" vertical="center" wrapText="1"/>
      <protection locked="0"/>
    </xf>
    <xf numFmtId="49" fontId="7" fillId="3" borderId="70" xfId="0" applyNumberFormat="1" applyFont="1" applyFill="1" applyBorder="1" applyAlignment="1" applyProtection="1">
      <alignment horizontal="center" vertical="center" wrapText="1"/>
      <protection locked="0"/>
    </xf>
    <xf numFmtId="49" fontId="7" fillId="3" borderId="63" xfId="0" applyNumberFormat="1" applyFont="1" applyFill="1" applyBorder="1" applyAlignment="1" applyProtection="1">
      <alignment horizontal="centerContinuous" vertical="center"/>
      <protection locked="0"/>
    </xf>
    <xf numFmtId="49" fontId="7" fillId="3" borderId="74" xfId="0" applyNumberFormat="1" applyFont="1" applyFill="1" applyBorder="1" applyAlignment="1" applyProtection="1">
      <alignment horizontal="centerContinuous" vertical="center"/>
      <protection locked="0"/>
    </xf>
    <xf numFmtId="4" fontId="8" fillId="4" borderId="0" xfId="0" applyNumberFormat="1" applyFont="1" applyFill="1" applyAlignment="1" applyProtection="1">
      <alignment vertical="center"/>
      <protection hidden="1"/>
    </xf>
    <xf numFmtId="0" fontId="19" fillId="2" borderId="0" xfId="20" applyNumberFormat="1" applyFont="1" applyFill="1" applyAlignment="1" applyProtection="1">
      <alignment horizontal="justify" vertical="center" wrapText="1"/>
      <protection hidden="1"/>
    </xf>
    <xf numFmtId="0" fontId="25" fillId="2" borderId="0" xfId="20" applyFont="1" applyFill="1" applyAlignment="1" applyProtection="1">
      <alignment horizontal="justify" vertical="center" wrapText="1"/>
      <protection hidden="1"/>
    </xf>
    <xf numFmtId="0" fontId="13" fillId="3" borderId="24" xfId="0" applyNumberFormat="1" applyFont="1" applyFill="1" applyBorder="1" applyAlignment="1" applyProtection="1">
      <alignment horizontal="centerContinuous" vertical="center"/>
      <protection locked="0"/>
    </xf>
    <xf numFmtId="197" fontId="7" fillId="3" borderId="75" xfId="0" applyNumberFormat="1" applyFont="1" applyFill="1" applyBorder="1" applyAlignment="1" applyProtection="1">
      <alignment horizontal="centerContinuous" vertical="center"/>
      <protection locked="0"/>
    </xf>
    <xf numFmtId="49" fontId="7" fillId="3" borderId="75" xfId="0" applyNumberFormat="1" applyFont="1" applyFill="1" applyBorder="1" applyAlignment="1" applyProtection="1">
      <alignment horizontal="centerContinuous" vertical="center"/>
      <protection locked="0"/>
    </xf>
    <xf numFmtId="175" fontId="8" fillId="4" borderId="4" xfId="0" applyNumberFormat="1" applyFont="1" applyFill="1" applyBorder="1" applyAlignment="1" applyProtection="1">
      <alignment vertical="center"/>
      <protection hidden="1"/>
    </xf>
    <xf numFmtId="0" fontId="5" fillId="2" borderId="0" xfId="20" applyNumberFormat="1" applyFont="1" applyFill="1" applyAlignment="1" applyProtection="1">
      <alignment horizontal="justify" vertical="center" wrapText="1"/>
      <protection hidden="1"/>
    </xf>
    <xf numFmtId="206" fontId="8" fillId="4" borderId="0" xfId="0" applyNumberFormat="1" applyFont="1" applyFill="1" applyBorder="1" applyAlignment="1" applyProtection="1">
      <alignment vertical="center"/>
      <protection hidden="1"/>
    </xf>
    <xf numFmtId="0" fontId="5" fillId="2" borderId="0" xfId="20" applyNumberFormat="1" applyFont="1" applyFill="1" applyAlignment="1" applyProtection="1">
      <alignment horizontal="justify" vertical="top" wrapText="1"/>
      <protection hidden="1"/>
    </xf>
    <xf numFmtId="194" fontId="7" fillId="0" borderId="76" xfId="0" applyNumberFormat="1" applyFont="1" applyFill="1" applyBorder="1" applyAlignment="1" applyProtection="1">
      <alignment horizontal="right" vertical="center"/>
      <protection/>
    </xf>
    <xf numFmtId="194" fontId="7" fillId="0" borderId="77" xfId="0" applyNumberFormat="1" applyFont="1" applyFill="1" applyBorder="1" applyAlignment="1" applyProtection="1">
      <alignment horizontal="right" vertical="center"/>
      <protection/>
    </xf>
    <xf numFmtId="194" fontId="7" fillId="0" borderId="78" xfId="0" applyNumberFormat="1" applyFont="1" applyFill="1" applyBorder="1" applyAlignment="1" applyProtection="1">
      <alignment horizontal="right" vertical="top"/>
      <protection locked="0"/>
    </xf>
    <xf numFmtId="194" fontId="7" fillId="0" borderId="79" xfId="0" applyNumberFormat="1" applyFont="1" applyFill="1" applyBorder="1" applyAlignment="1" applyProtection="1">
      <alignment horizontal="right" vertical="top"/>
      <protection locked="0"/>
    </xf>
    <xf numFmtId="194" fontId="7" fillId="0" borderId="80" xfId="0" applyNumberFormat="1" applyFont="1" applyFill="1" applyBorder="1" applyAlignment="1" applyProtection="1">
      <alignment horizontal="right" vertical="top"/>
      <protection locked="0"/>
    </xf>
    <xf numFmtId="194" fontId="7" fillId="0" borderId="81" xfId="0" applyNumberFormat="1" applyFont="1" applyFill="1" applyBorder="1" applyAlignment="1" applyProtection="1">
      <alignment horizontal="right" vertical="top"/>
      <protection locked="0"/>
    </xf>
    <xf numFmtId="194" fontId="8" fillId="0" borderId="82" xfId="0" applyNumberFormat="1" applyFont="1" applyFill="1" applyBorder="1" applyAlignment="1" applyProtection="1">
      <alignment horizontal="right" vertical="center"/>
      <protection locked="0"/>
    </xf>
    <xf numFmtId="194" fontId="8" fillId="0" borderId="83" xfId="0" applyNumberFormat="1" applyFont="1" applyFill="1" applyBorder="1" applyAlignment="1" applyProtection="1">
      <alignment horizontal="right" vertical="center"/>
      <protection locked="0"/>
    </xf>
    <xf numFmtId="194" fontId="8" fillId="0" borderId="84" xfId="0" applyNumberFormat="1" applyFont="1" applyFill="1" applyBorder="1" applyAlignment="1" applyProtection="1">
      <alignment horizontal="right" vertical="center"/>
      <protection locked="0"/>
    </xf>
    <xf numFmtId="194" fontId="8" fillId="0" borderId="85" xfId="0" applyNumberFormat="1" applyFont="1" applyFill="1" applyBorder="1" applyAlignment="1" applyProtection="1">
      <alignment horizontal="right" vertical="center"/>
      <protection locked="0"/>
    </xf>
    <xf numFmtId="194" fontId="8" fillId="0" borderId="86" xfId="0" applyNumberFormat="1" applyFont="1" applyFill="1" applyBorder="1" applyAlignment="1" applyProtection="1">
      <alignment horizontal="right" vertical="center"/>
      <protection locked="0"/>
    </xf>
    <xf numFmtId="194" fontId="8" fillId="0" borderId="87" xfId="0" applyNumberFormat="1" applyFont="1" applyFill="1" applyBorder="1" applyAlignment="1" applyProtection="1">
      <alignment horizontal="right" vertical="center"/>
      <protection locked="0"/>
    </xf>
    <xf numFmtId="194" fontId="8" fillId="0" borderId="88" xfId="0" applyNumberFormat="1" applyFont="1" applyFill="1" applyBorder="1" applyAlignment="1" applyProtection="1">
      <alignment horizontal="right" vertical="center"/>
      <protection locked="0"/>
    </xf>
    <xf numFmtId="194" fontId="8" fillId="0" borderId="89" xfId="0" applyNumberFormat="1" applyFont="1" applyFill="1" applyBorder="1" applyAlignment="1" applyProtection="1">
      <alignment horizontal="right" vertical="center"/>
      <protection locked="0"/>
    </xf>
    <xf numFmtId="194" fontId="8" fillId="0" borderId="90" xfId="0" applyNumberFormat="1" applyFont="1" applyFill="1" applyBorder="1" applyAlignment="1" applyProtection="1">
      <alignment horizontal="right" vertical="center"/>
      <protection locked="0"/>
    </xf>
    <xf numFmtId="194" fontId="8" fillId="0" borderId="91" xfId="0" applyNumberFormat="1" applyFont="1" applyFill="1" applyBorder="1" applyAlignment="1" applyProtection="1">
      <alignment horizontal="right" vertical="center"/>
      <protection locked="0"/>
    </xf>
    <xf numFmtId="194" fontId="8" fillId="0" borderId="92" xfId="0" applyNumberFormat="1" applyFont="1" applyFill="1" applyBorder="1" applyAlignment="1" applyProtection="1">
      <alignment horizontal="right" vertical="center"/>
      <protection locked="0"/>
    </xf>
    <xf numFmtId="194" fontId="8" fillId="0" borderId="93" xfId="0" applyNumberFormat="1" applyFont="1" applyFill="1" applyBorder="1" applyAlignment="1" applyProtection="1">
      <alignment horizontal="right" vertical="center"/>
      <protection locked="0"/>
    </xf>
    <xf numFmtId="194" fontId="8" fillId="0" borderId="94" xfId="0" applyNumberFormat="1" applyFont="1" applyFill="1" applyBorder="1" applyAlignment="1" applyProtection="1">
      <alignment horizontal="right" vertical="center"/>
      <protection locked="0"/>
    </xf>
    <xf numFmtId="194" fontId="8" fillId="0" borderId="95" xfId="0" applyNumberFormat="1" applyFont="1" applyFill="1" applyBorder="1" applyAlignment="1" applyProtection="1">
      <alignment horizontal="right" vertical="center"/>
      <protection locked="0"/>
    </xf>
    <xf numFmtId="194" fontId="8" fillId="0" borderId="96" xfId="0" applyNumberFormat="1" applyFont="1" applyFill="1" applyBorder="1" applyAlignment="1" applyProtection="1">
      <alignment horizontal="right" vertical="center"/>
      <protection locked="0"/>
    </xf>
    <xf numFmtId="194" fontId="7" fillId="0" borderId="97" xfId="0" applyNumberFormat="1" applyFont="1" applyFill="1" applyBorder="1" applyAlignment="1" applyProtection="1">
      <alignment horizontal="right" vertical="center"/>
      <protection locked="0"/>
    </xf>
    <xf numFmtId="194" fontId="7" fillId="0" borderId="98" xfId="0" applyNumberFormat="1" applyFont="1" applyFill="1" applyBorder="1" applyAlignment="1" applyProtection="1">
      <alignment horizontal="right" vertical="center"/>
      <protection locked="0"/>
    </xf>
    <xf numFmtId="194" fontId="7" fillId="0" borderId="99" xfId="0" applyNumberFormat="1" applyFont="1" applyFill="1" applyBorder="1" applyAlignment="1" applyProtection="1">
      <alignment horizontal="right" vertical="center"/>
      <protection locked="0"/>
    </xf>
    <xf numFmtId="194" fontId="7" fillId="0" borderId="100" xfId="0" applyNumberFormat="1" applyFont="1" applyFill="1" applyBorder="1" applyAlignment="1" applyProtection="1">
      <alignment horizontal="right" vertical="center"/>
      <protection locked="0"/>
    </xf>
    <xf numFmtId="194" fontId="7" fillId="0" borderId="101" xfId="0" applyNumberFormat="1" applyFont="1" applyFill="1" applyBorder="1" applyAlignment="1" applyProtection="1">
      <alignment horizontal="right" vertical="center"/>
      <protection locked="0"/>
    </xf>
    <xf numFmtId="194" fontId="7" fillId="0" borderId="102" xfId="0" applyNumberFormat="1" applyFont="1" applyFill="1" applyBorder="1" applyAlignment="1" applyProtection="1">
      <alignment horizontal="right" vertical="center"/>
      <protection locked="0"/>
    </xf>
    <xf numFmtId="194" fontId="7" fillId="0" borderId="31" xfId="0" applyNumberFormat="1" applyFont="1" applyFill="1" applyBorder="1" applyAlignment="1" applyProtection="1">
      <alignment horizontal="right" vertical="center"/>
      <protection locked="0"/>
    </xf>
    <xf numFmtId="194" fontId="7" fillId="0" borderId="61" xfId="0" applyNumberFormat="1" applyFont="1" applyFill="1" applyBorder="1" applyAlignment="1" applyProtection="1">
      <alignment horizontal="right" vertical="center"/>
      <protection locked="0"/>
    </xf>
    <xf numFmtId="194" fontId="7" fillId="0" borderId="47" xfId="0" applyNumberFormat="1" applyFont="1" applyFill="1" applyBorder="1" applyAlignment="1" applyProtection="1">
      <alignment horizontal="right" vertical="center"/>
      <protection locked="0"/>
    </xf>
    <xf numFmtId="194" fontId="7" fillId="0" borderId="32" xfId="0" applyNumberFormat="1" applyFont="1" applyFill="1" applyBorder="1" applyAlignment="1" applyProtection="1">
      <alignment horizontal="right" vertical="center"/>
      <protection locked="0"/>
    </xf>
    <xf numFmtId="194" fontId="8" fillId="0" borderId="103" xfId="0" applyNumberFormat="1" applyFont="1" applyFill="1" applyBorder="1" applyAlignment="1" applyProtection="1">
      <alignment horizontal="right" vertical="center"/>
      <protection locked="0"/>
    </xf>
    <xf numFmtId="194" fontId="8" fillId="0" borderId="104" xfId="0" applyNumberFormat="1" applyFont="1" applyFill="1" applyBorder="1" applyAlignment="1" applyProtection="1">
      <alignment horizontal="right" vertical="center"/>
      <protection locked="0"/>
    </xf>
    <xf numFmtId="194" fontId="8" fillId="0" borderId="56" xfId="0" applyNumberFormat="1" applyFont="1" applyFill="1" applyBorder="1" applyAlignment="1" applyProtection="1">
      <alignment horizontal="right" vertical="center"/>
      <protection locked="0"/>
    </xf>
    <xf numFmtId="194" fontId="8" fillId="0" borderId="105" xfId="0" applyNumberFormat="1" applyFont="1" applyFill="1" applyBorder="1" applyAlignment="1" applyProtection="1">
      <alignment horizontal="right" vertical="center"/>
      <protection locked="0"/>
    </xf>
    <xf numFmtId="194" fontId="8" fillId="0" borderId="43" xfId="0" applyNumberFormat="1" applyFont="1" applyFill="1" applyBorder="1" applyAlignment="1" applyProtection="1">
      <alignment horizontal="right" vertical="center"/>
      <protection locked="0"/>
    </xf>
    <xf numFmtId="194" fontId="8" fillId="0" borderId="87" xfId="0" applyNumberFormat="1" applyFont="1" applyFill="1" applyBorder="1" applyAlignment="1" applyProtection="1">
      <alignment horizontal="right" vertical="center"/>
      <protection locked="0"/>
    </xf>
    <xf numFmtId="194" fontId="8" fillId="0" borderId="90" xfId="0" applyNumberFormat="1" applyFont="1" applyFill="1" applyBorder="1" applyAlignment="1" applyProtection="1">
      <alignment horizontal="right" vertical="center"/>
      <protection locked="0"/>
    </xf>
    <xf numFmtId="194" fontId="8" fillId="0" borderId="106" xfId="0" applyNumberFormat="1" applyFont="1" applyFill="1" applyBorder="1" applyAlignment="1" applyProtection="1">
      <alignment horizontal="right" vertical="center"/>
      <protection locked="0"/>
    </xf>
    <xf numFmtId="194" fontId="8" fillId="0" borderId="107" xfId="0" applyNumberFormat="1" applyFont="1" applyFill="1" applyBorder="1" applyAlignment="1" applyProtection="1">
      <alignment horizontal="right" vertical="center"/>
      <protection locked="0"/>
    </xf>
    <xf numFmtId="194" fontId="8" fillId="0" borderId="46" xfId="0" applyNumberFormat="1" applyFont="1" applyFill="1" applyBorder="1" applyAlignment="1" applyProtection="1">
      <alignment horizontal="right" vertical="center"/>
      <protection locked="0"/>
    </xf>
    <xf numFmtId="194" fontId="8" fillId="0" borderId="108" xfId="0" applyNumberFormat="1" applyFont="1" applyFill="1" applyBorder="1" applyAlignment="1" applyProtection="1">
      <alignment horizontal="right" vertical="center"/>
      <protection locked="0"/>
    </xf>
    <xf numFmtId="194" fontId="7" fillId="0" borderId="109" xfId="0" applyNumberFormat="1" applyFont="1" applyFill="1" applyBorder="1" applyAlignment="1" applyProtection="1">
      <alignment horizontal="right" vertical="center"/>
      <protection locked="0"/>
    </xf>
    <xf numFmtId="194" fontId="7" fillId="0" borderId="110" xfId="0" applyNumberFormat="1" applyFont="1" applyFill="1" applyBorder="1" applyAlignment="1" applyProtection="1">
      <alignment horizontal="right" vertical="center"/>
      <protection locked="0"/>
    </xf>
    <xf numFmtId="194" fontId="7" fillId="0" borderId="111" xfId="0" applyNumberFormat="1" applyFont="1" applyFill="1" applyBorder="1" applyAlignment="1" applyProtection="1">
      <alignment horizontal="right" vertical="center"/>
      <protection locked="0"/>
    </xf>
    <xf numFmtId="194" fontId="7" fillId="0" borderId="112" xfId="0" applyNumberFormat="1" applyFont="1" applyFill="1" applyBorder="1" applyAlignment="1" applyProtection="1">
      <alignment horizontal="right" vertical="center"/>
      <protection locked="0"/>
    </xf>
    <xf numFmtId="194" fontId="7" fillId="0" borderId="113" xfId="0" applyNumberFormat="1" applyFont="1" applyFill="1" applyBorder="1" applyAlignment="1" applyProtection="1">
      <alignment horizontal="right" vertical="center"/>
      <protection locked="0"/>
    </xf>
    <xf numFmtId="194" fontId="7" fillId="0" borderId="114" xfId="0" applyNumberFormat="1" applyFont="1" applyFill="1" applyBorder="1" applyAlignment="1" applyProtection="1">
      <alignment horizontal="right" vertical="center"/>
      <protection locked="0"/>
    </xf>
    <xf numFmtId="194" fontId="7" fillId="0" borderId="115" xfId="0" applyNumberFormat="1" applyFont="1" applyFill="1" applyBorder="1" applyAlignment="1" applyProtection="1">
      <alignment horizontal="right" vertical="top"/>
      <protection locked="0"/>
    </xf>
    <xf numFmtId="194" fontId="7" fillId="0" borderId="116" xfId="0" applyNumberFormat="1" applyFont="1" applyFill="1" applyBorder="1" applyAlignment="1" applyProtection="1">
      <alignment horizontal="right" vertical="top"/>
      <protection locked="0"/>
    </xf>
    <xf numFmtId="194" fontId="7" fillId="0" borderId="117" xfId="0" applyNumberFormat="1" applyFont="1" applyFill="1" applyBorder="1" applyAlignment="1" applyProtection="1">
      <alignment horizontal="right" vertical="top"/>
      <protection locked="0"/>
    </xf>
    <xf numFmtId="194" fontId="7" fillId="0" borderId="118" xfId="0" applyNumberFormat="1" applyFont="1" applyFill="1" applyBorder="1" applyAlignment="1" applyProtection="1">
      <alignment horizontal="right" vertical="top"/>
      <protection locked="0"/>
    </xf>
    <xf numFmtId="194" fontId="7" fillId="0" borderId="119" xfId="0" applyNumberFormat="1" applyFont="1" applyFill="1" applyBorder="1" applyAlignment="1" applyProtection="1">
      <alignment horizontal="right" vertical="center"/>
      <protection locked="0"/>
    </xf>
    <xf numFmtId="194" fontId="7" fillId="0" borderId="65" xfId="0" applyNumberFormat="1" applyFont="1" applyFill="1" applyBorder="1" applyAlignment="1" applyProtection="1">
      <alignment horizontal="right" vertical="center"/>
      <protection locked="0"/>
    </xf>
    <xf numFmtId="194" fontId="8" fillId="0" borderId="120" xfId="0" applyNumberFormat="1" applyFont="1" applyFill="1" applyBorder="1" applyAlignment="1" applyProtection="1">
      <alignment horizontal="right" vertical="center"/>
      <protection locked="0"/>
    </xf>
    <xf numFmtId="194" fontId="8" fillId="0" borderId="43" xfId="0" applyNumberFormat="1" applyFont="1" applyFill="1" applyBorder="1" applyAlignment="1" applyProtection="1">
      <alignment horizontal="right" vertical="center"/>
      <protection locked="0"/>
    </xf>
    <xf numFmtId="194" fontId="8" fillId="0" borderId="89" xfId="0" applyNumberFormat="1" applyFont="1" applyFill="1" applyBorder="1" applyAlignment="1" applyProtection="1">
      <alignment horizontal="right" vertical="center"/>
      <protection locked="0"/>
    </xf>
    <xf numFmtId="194" fontId="8" fillId="0" borderId="121" xfId="0" applyNumberFormat="1" applyFont="1" applyFill="1" applyBorder="1" applyAlignment="1" applyProtection="1">
      <alignment horizontal="right" vertical="center"/>
      <protection locked="0"/>
    </xf>
    <xf numFmtId="194" fontId="7" fillId="0" borderId="122" xfId="0" applyNumberFormat="1" applyFont="1" applyFill="1" applyBorder="1" applyAlignment="1" applyProtection="1">
      <alignment horizontal="right" vertical="center"/>
      <protection locked="0"/>
    </xf>
    <xf numFmtId="194" fontId="7" fillId="0" borderId="123" xfId="0" applyNumberFormat="1" applyFont="1" applyFill="1" applyBorder="1" applyAlignment="1" applyProtection="1">
      <alignment horizontal="right" vertical="center"/>
      <protection locked="0"/>
    </xf>
    <xf numFmtId="194" fontId="7" fillId="0" borderId="109" xfId="0" applyNumberFormat="1" applyFont="1" applyFill="1" applyBorder="1" applyAlignment="1" applyProtection="1">
      <alignment horizontal="right" vertical="top"/>
      <protection locked="0"/>
    </xf>
    <xf numFmtId="194" fontId="7" fillId="0" borderId="122" xfId="0" applyNumberFormat="1" applyFont="1" applyFill="1" applyBorder="1" applyAlignment="1" applyProtection="1">
      <alignment horizontal="right" vertical="top"/>
      <protection locked="0"/>
    </xf>
    <xf numFmtId="194" fontId="7" fillId="0" borderId="123" xfId="0" applyNumberFormat="1" applyFont="1" applyFill="1" applyBorder="1" applyAlignment="1" applyProtection="1">
      <alignment horizontal="right" vertical="top"/>
      <protection locked="0"/>
    </xf>
    <xf numFmtId="194" fontId="7" fillId="0" borderId="110" xfId="0" applyNumberFormat="1" applyFont="1" applyFill="1" applyBorder="1" applyAlignment="1" applyProtection="1">
      <alignment horizontal="right" vertical="top"/>
      <protection locked="0"/>
    </xf>
    <xf numFmtId="194" fontId="7" fillId="0" borderId="124" xfId="0" applyNumberFormat="1" applyFont="1" applyFill="1" applyBorder="1" applyAlignment="1" applyProtection="1">
      <alignment horizontal="right" vertical="center"/>
      <protection locked="0"/>
    </xf>
    <xf numFmtId="196" fontId="7" fillId="0" borderId="125" xfId="0" applyNumberFormat="1" applyFont="1" applyFill="1" applyBorder="1" applyAlignment="1" applyProtection="1">
      <alignment horizontal="right" vertical="center"/>
      <protection locked="0"/>
    </xf>
    <xf numFmtId="196" fontId="7" fillId="0" borderId="68" xfId="0" applyNumberFormat="1" applyFont="1" applyFill="1" applyBorder="1" applyAlignment="1" applyProtection="1">
      <alignment horizontal="right" vertical="center"/>
      <protection locked="0"/>
    </xf>
    <xf numFmtId="196" fontId="7" fillId="0" borderId="126" xfId="0" applyNumberFormat="1" applyFont="1" applyFill="1" applyBorder="1" applyAlignment="1" applyProtection="1">
      <alignment horizontal="right" vertical="center"/>
      <protection locked="0"/>
    </xf>
    <xf numFmtId="196" fontId="7" fillId="0" borderId="127" xfId="0" applyNumberFormat="1" applyFont="1" applyFill="1" applyBorder="1" applyAlignment="1" applyProtection="1">
      <alignment horizontal="right" vertical="center"/>
      <protection locked="0"/>
    </xf>
    <xf numFmtId="194" fontId="7" fillId="0" borderId="128" xfId="0" applyNumberFormat="1" applyFont="1" applyFill="1" applyBorder="1" applyAlignment="1" applyProtection="1">
      <alignment horizontal="right" vertical="center"/>
      <protection/>
    </xf>
    <xf numFmtId="194" fontId="7" fillId="0" borderId="105" xfId="0" applyNumberFormat="1" applyFont="1" applyFill="1" applyBorder="1" applyAlignment="1" applyProtection="1">
      <alignment horizontal="right" vertical="center"/>
      <protection/>
    </xf>
    <xf numFmtId="196" fontId="8" fillId="0" borderId="120" xfId="0" applyNumberFormat="1" applyFont="1" applyFill="1" applyBorder="1" applyAlignment="1" applyProtection="1">
      <alignment horizontal="right" vertical="center"/>
      <protection locked="0"/>
    </xf>
    <xf numFmtId="196" fontId="8" fillId="0" borderId="16" xfId="0" applyNumberFormat="1" applyFont="1" applyFill="1" applyBorder="1" applyAlignment="1" applyProtection="1">
      <alignment horizontal="right" vertical="center"/>
      <protection locked="0"/>
    </xf>
    <xf numFmtId="196" fontId="8" fillId="0" borderId="103" xfId="0" applyNumberFormat="1" applyFont="1" applyFill="1" applyBorder="1" applyAlignment="1" applyProtection="1">
      <alignment horizontal="right" vertical="center"/>
      <protection locked="0"/>
    </xf>
    <xf numFmtId="196" fontId="8" fillId="0" borderId="129" xfId="0" applyNumberFormat="1" applyFont="1" applyFill="1" applyBorder="1" applyAlignment="1" applyProtection="1">
      <alignment horizontal="right" vertical="center"/>
      <protection locked="0"/>
    </xf>
    <xf numFmtId="194" fontId="7" fillId="0" borderId="130" xfId="0" applyNumberFormat="1" applyFont="1" applyFill="1" applyBorder="1" applyAlignment="1" applyProtection="1">
      <alignment horizontal="right" vertical="center"/>
      <protection/>
    </xf>
    <xf numFmtId="194" fontId="7" fillId="0" borderId="88" xfId="0" applyNumberFormat="1" applyFont="1" applyFill="1" applyBorder="1" applyAlignment="1" applyProtection="1">
      <alignment horizontal="right" vertical="center"/>
      <protection/>
    </xf>
    <xf numFmtId="196" fontId="8" fillId="0" borderId="89" xfId="0" applyNumberFormat="1" applyFont="1" applyFill="1" applyBorder="1" applyAlignment="1" applyProtection="1">
      <alignment horizontal="right" vertical="center"/>
      <protection locked="0"/>
    </xf>
    <xf numFmtId="196" fontId="8" fillId="0" borderId="19" xfId="0" applyNumberFormat="1" applyFont="1" applyFill="1" applyBorder="1" applyAlignment="1" applyProtection="1">
      <alignment horizontal="right" vertical="center"/>
      <protection locked="0"/>
    </xf>
    <xf numFmtId="196" fontId="8" fillId="0" borderId="87" xfId="0" applyNumberFormat="1" applyFont="1" applyFill="1" applyBorder="1" applyAlignment="1" applyProtection="1">
      <alignment horizontal="right" vertical="center"/>
      <protection locked="0"/>
    </xf>
    <xf numFmtId="196" fontId="8" fillId="0" borderId="91" xfId="0" applyNumberFormat="1" applyFont="1" applyFill="1" applyBorder="1" applyAlignment="1" applyProtection="1">
      <alignment horizontal="right" vertical="center"/>
      <protection locked="0"/>
    </xf>
    <xf numFmtId="194" fontId="7" fillId="0" borderId="131" xfId="0" applyNumberFormat="1" applyFont="1" applyFill="1" applyBorder="1" applyAlignment="1" applyProtection="1">
      <alignment horizontal="right" vertical="center"/>
      <protection/>
    </xf>
    <xf numFmtId="194" fontId="7" fillId="0" borderId="108" xfId="0" applyNumberFormat="1" applyFont="1" applyFill="1" applyBorder="1" applyAlignment="1" applyProtection="1">
      <alignment horizontal="right" vertical="center"/>
      <protection/>
    </xf>
    <xf numFmtId="196" fontId="8" fillId="0" borderId="121" xfId="0" applyNumberFormat="1" applyFont="1" applyFill="1" applyBorder="1" applyAlignment="1" applyProtection="1">
      <alignment horizontal="right" vertical="center"/>
      <protection locked="0"/>
    </xf>
    <xf numFmtId="196" fontId="8" fillId="0" borderId="1" xfId="0" applyNumberFormat="1" applyFont="1" applyFill="1" applyBorder="1" applyAlignment="1" applyProtection="1">
      <alignment horizontal="right" vertical="center"/>
      <protection locked="0"/>
    </xf>
    <xf numFmtId="196" fontId="8" fillId="0" borderId="106" xfId="0" applyNumberFormat="1" applyFont="1" applyFill="1" applyBorder="1" applyAlignment="1" applyProtection="1">
      <alignment horizontal="right" vertical="center"/>
      <protection locked="0"/>
    </xf>
    <xf numFmtId="196" fontId="8" fillId="0" borderId="132" xfId="0" applyNumberFormat="1" applyFont="1" applyFill="1" applyBorder="1" applyAlignment="1" applyProtection="1">
      <alignment horizontal="right" vertical="center"/>
      <protection locked="0"/>
    </xf>
    <xf numFmtId="196" fontId="7" fillId="0" borderId="109" xfId="0" applyNumberFormat="1" applyFont="1" applyFill="1" applyBorder="1" applyAlignment="1" applyProtection="1">
      <alignment horizontal="right" vertical="center"/>
      <protection locked="0"/>
    </xf>
    <xf numFmtId="196" fontId="7" fillId="0" borderId="122" xfId="0" applyNumberFormat="1" applyFont="1" applyFill="1" applyBorder="1" applyAlignment="1" applyProtection="1">
      <alignment horizontal="right" vertical="center"/>
      <protection locked="0"/>
    </xf>
    <xf numFmtId="196" fontId="7" fillId="0" borderId="123" xfId="0" applyNumberFormat="1" applyFont="1" applyFill="1" applyBorder="1" applyAlignment="1" applyProtection="1">
      <alignment horizontal="right" vertical="center"/>
      <protection locked="0"/>
    </xf>
    <xf numFmtId="196" fontId="7" fillId="0" borderId="2" xfId="0" applyNumberFormat="1" applyFont="1" applyFill="1" applyBorder="1" applyAlignment="1" applyProtection="1">
      <alignment horizontal="right" vertical="center"/>
      <protection locked="0"/>
    </xf>
    <xf numFmtId="196" fontId="7" fillId="0" borderId="111" xfId="0" applyNumberFormat="1" applyFont="1" applyFill="1" applyBorder="1" applyAlignment="1" applyProtection="1">
      <alignment horizontal="right" vertical="center"/>
      <protection locked="0"/>
    </xf>
    <xf numFmtId="196" fontId="8" fillId="0" borderId="80" xfId="0" applyNumberFormat="1" applyFont="1" applyFill="1" applyBorder="1" applyAlignment="1" applyProtection="1">
      <alignment horizontal="right" vertical="center"/>
      <protection locked="0"/>
    </xf>
    <xf numFmtId="196" fontId="8" fillId="0" borderId="133" xfId="0" applyNumberFormat="1" applyFont="1" applyFill="1" applyBorder="1" applyAlignment="1" applyProtection="1">
      <alignment horizontal="right" vertical="center"/>
      <protection locked="0"/>
    </xf>
    <xf numFmtId="196" fontId="8" fillId="0" borderId="78" xfId="0" applyNumberFormat="1" applyFont="1" applyFill="1" applyBorder="1" applyAlignment="1" applyProtection="1">
      <alignment horizontal="right" vertical="center"/>
      <protection locked="0"/>
    </xf>
    <xf numFmtId="196" fontId="8" fillId="0" borderId="102" xfId="0" applyNumberFormat="1" applyFont="1" applyFill="1" applyBorder="1" applyAlignment="1" applyProtection="1">
      <alignment horizontal="right" vertical="center"/>
      <protection locked="0"/>
    </xf>
    <xf numFmtId="196" fontId="8" fillId="0" borderId="103" xfId="0" applyNumberFormat="1" applyFont="1" applyFill="1" applyBorder="1" applyAlignment="1" applyProtection="1">
      <alignment horizontal="right" vertical="center"/>
      <protection locked="0"/>
    </xf>
    <xf numFmtId="196" fontId="8" fillId="0" borderId="56" xfId="0" applyNumberFormat="1" applyFont="1" applyFill="1" applyBorder="1" applyAlignment="1" applyProtection="1">
      <alignment horizontal="right" vertical="center"/>
      <protection locked="0"/>
    </xf>
    <xf numFmtId="196" fontId="8" fillId="0" borderId="105" xfId="0" applyNumberFormat="1" applyFont="1" applyFill="1" applyBorder="1" applyAlignment="1" applyProtection="1">
      <alignment horizontal="right" vertical="center"/>
      <protection locked="0"/>
    </xf>
    <xf numFmtId="195" fontId="8" fillId="0" borderId="134" xfId="0" applyNumberFormat="1" applyFont="1" applyFill="1" applyBorder="1" applyAlignment="1" applyProtection="1">
      <alignment horizontal="right" vertical="center"/>
      <protection locked="0"/>
    </xf>
    <xf numFmtId="195" fontId="8" fillId="0" borderId="135" xfId="0" applyNumberFormat="1" applyFont="1" applyFill="1" applyBorder="1" applyAlignment="1" applyProtection="1">
      <alignment horizontal="right" vertical="center"/>
      <protection locked="0"/>
    </xf>
    <xf numFmtId="195" fontId="8" fillId="0" borderId="136" xfId="0" applyNumberFormat="1" applyFont="1" applyFill="1" applyBorder="1" applyAlignment="1" applyProtection="1">
      <alignment horizontal="right" vertical="center"/>
      <protection locked="0"/>
    </xf>
    <xf numFmtId="195" fontId="8" fillId="0" borderId="77" xfId="0" applyNumberFormat="1" applyFont="1" applyFill="1" applyBorder="1" applyAlignment="1" applyProtection="1">
      <alignment horizontal="right" vertical="center"/>
      <protection locked="0"/>
    </xf>
    <xf numFmtId="196" fontId="8" fillId="0" borderId="134" xfId="0" applyNumberFormat="1" applyFont="1" applyFill="1" applyBorder="1" applyAlignment="1" applyProtection="1">
      <alignment horizontal="right" vertical="center"/>
      <protection locked="0"/>
    </xf>
    <xf numFmtId="196" fontId="8" fillId="0" borderId="135" xfId="0" applyNumberFormat="1" applyFont="1" applyFill="1" applyBorder="1" applyAlignment="1" applyProtection="1">
      <alignment horizontal="right" vertical="center"/>
      <protection locked="0"/>
    </xf>
    <xf numFmtId="196" fontId="8" fillId="0" borderId="136" xfId="0" applyNumberFormat="1" applyFont="1" applyFill="1" applyBorder="1" applyAlignment="1" applyProtection="1">
      <alignment horizontal="right" vertical="center"/>
      <protection locked="0"/>
    </xf>
    <xf numFmtId="196" fontId="8" fillId="0" borderId="77" xfId="0" applyNumberFormat="1" applyFont="1" applyFill="1" applyBorder="1" applyAlignment="1" applyProtection="1">
      <alignment horizontal="right" vertical="center"/>
      <protection locked="0"/>
    </xf>
    <xf numFmtId="196" fontId="8" fillId="0" borderId="112" xfId="0" applyNumberFormat="1" applyFont="1" applyFill="1" applyBorder="1" applyAlignment="1" applyProtection="1">
      <alignment horizontal="right" vertical="center"/>
      <protection locked="0"/>
    </xf>
    <xf numFmtId="196" fontId="8" fillId="0" borderId="137" xfId="0" applyNumberFormat="1" applyFont="1" applyFill="1" applyBorder="1" applyAlignment="1" applyProtection="1">
      <alignment horizontal="right" vertical="center"/>
      <protection locked="0"/>
    </xf>
    <xf numFmtId="196" fontId="8" fillId="0" borderId="138" xfId="0" applyNumberFormat="1" applyFont="1" applyFill="1" applyBorder="1" applyAlignment="1" applyProtection="1">
      <alignment horizontal="right" vertical="center"/>
      <protection locked="0"/>
    </xf>
    <xf numFmtId="196" fontId="8" fillId="0" borderId="114" xfId="0" applyNumberFormat="1" applyFont="1" applyFill="1" applyBorder="1" applyAlignment="1" applyProtection="1">
      <alignment horizontal="right" vertical="center"/>
      <protection locked="0"/>
    </xf>
    <xf numFmtId="195" fontId="8" fillId="0" borderId="97" xfId="0" applyNumberFormat="1" applyFont="1" applyFill="1" applyBorder="1" applyAlignment="1" applyProtection="1">
      <alignment horizontal="right" vertical="center"/>
      <protection locked="0"/>
    </xf>
    <xf numFmtId="195" fontId="8" fillId="0" borderId="139" xfId="0" applyNumberFormat="1" applyFont="1" applyFill="1" applyBorder="1" applyAlignment="1" applyProtection="1">
      <alignment horizontal="right" vertical="center"/>
      <protection locked="0"/>
    </xf>
    <xf numFmtId="195" fontId="8" fillId="0" borderId="99" xfId="0" applyNumberFormat="1" applyFont="1" applyFill="1" applyBorder="1" applyAlignment="1" applyProtection="1">
      <alignment horizontal="right" vertical="center"/>
      <protection locked="0"/>
    </xf>
    <xf numFmtId="195" fontId="8" fillId="0" borderId="98" xfId="0" applyNumberFormat="1" applyFont="1" applyFill="1" applyBorder="1" applyAlignment="1" applyProtection="1">
      <alignment horizontal="right" vertical="center"/>
      <protection locked="0"/>
    </xf>
    <xf numFmtId="196" fontId="7" fillId="0" borderId="80" xfId="0" applyNumberFormat="1" applyFont="1" applyFill="1" applyBorder="1" applyAlignment="1" applyProtection="1">
      <alignment horizontal="right" vertical="center"/>
      <protection locked="0"/>
    </xf>
    <xf numFmtId="196" fontId="7" fillId="0" borderId="133" xfId="0" applyNumberFormat="1" applyFont="1" applyFill="1" applyBorder="1" applyAlignment="1" applyProtection="1">
      <alignment horizontal="right" vertical="center"/>
      <protection locked="0"/>
    </xf>
    <xf numFmtId="196" fontId="7" fillId="0" borderId="78" xfId="0" applyNumberFormat="1" applyFont="1" applyFill="1" applyBorder="1" applyAlignment="1" applyProtection="1">
      <alignment horizontal="right" vertical="center"/>
      <protection locked="0"/>
    </xf>
    <xf numFmtId="196" fontId="7" fillId="0" borderId="81" xfId="0" applyNumberFormat="1" applyFont="1" applyFill="1" applyBorder="1" applyAlignment="1" applyProtection="1">
      <alignment horizontal="right" vertical="center"/>
      <protection locked="0"/>
    </xf>
    <xf numFmtId="196" fontId="8" fillId="0" borderId="99" xfId="0" applyNumberFormat="1" applyFont="1" applyFill="1" applyBorder="1" applyAlignment="1" applyProtection="1">
      <alignment horizontal="right" vertical="center"/>
      <protection locked="0"/>
    </xf>
    <xf numFmtId="196" fontId="8" fillId="0" borderId="101" xfId="0" applyNumberFormat="1" applyFont="1" applyFill="1" applyBorder="1" applyAlignment="1" applyProtection="1">
      <alignment horizontal="right" vertical="center"/>
      <protection locked="0"/>
    </xf>
    <xf numFmtId="196" fontId="8" fillId="0" borderId="140" xfId="0" applyNumberFormat="1" applyFont="1" applyFill="1" applyBorder="1" applyAlignment="1" applyProtection="1">
      <alignment horizontal="right" vertical="center"/>
      <protection locked="0"/>
    </xf>
    <xf numFmtId="196" fontId="8" fillId="0" borderId="141" xfId="0" applyNumberFormat="1" applyFont="1" applyFill="1" applyBorder="1" applyAlignment="1" applyProtection="1">
      <alignment horizontal="right" vertical="center"/>
      <protection locked="0"/>
    </xf>
    <xf numFmtId="196" fontId="8" fillId="0" borderId="142" xfId="0" applyNumberFormat="1" applyFont="1" applyFill="1" applyBorder="1" applyAlignment="1" applyProtection="1">
      <alignment horizontal="right" vertical="center"/>
      <protection locked="0"/>
    </xf>
    <xf numFmtId="196" fontId="8" fillId="0" borderId="143" xfId="0" applyNumberFormat="1" applyFont="1" applyFill="1" applyBorder="1" applyAlignment="1" applyProtection="1">
      <alignment horizontal="right" vertical="center"/>
      <protection locked="0"/>
    </xf>
    <xf numFmtId="196" fontId="8" fillId="0" borderId="87" xfId="0" applyNumberFormat="1" applyFont="1" applyFill="1" applyBorder="1" applyAlignment="1" applyProtection="1">
      <alignment horizontal="right" vertical="center"/>
      <protection locked="0"/>
    </xf>
    <xf numFmtId="196" fontId="8" fillId="0" borderId="43" xfId="0" applyNumberFormat="1" applyFont="1" applyFill="1" applyBorder="1" applyAlignment="1" applyProtection="1">
      <alignment horizontal="right" vertical="center"/>
      <protection locked="0"/>
    </xf>
    <xf numFmtId="196" fontId="8" fillId="0" borderId="88" xfId="0" applyNumberFormat="1" applyFont="1" applyFill="1" applyBorder="1" applyAlignment="1" applyProtection="1">
      <alignment horizontal="right" vertical="center"/>
      <protection locked="0"/>
    </xf>
    <xf numFmtId="196" fontId="8" fillId="0" borderId="144" xfId="0" applyNumberFormat="1" applyFont="1" applyFill="1" applyBorder="1" applyAlignment="1" applyProtection="1">
      <alignment horizontal="right" vertical="center"/>
      <protection locked="0"/>
    </xf>
    <xf numFmtId="196" fontId="8" fillId="0" borderId="145" xfId="0" applyNumberFormat="1" applyFont="1" applyFill="1" applyBorder="1" applyAlignment="1" applyProtection="1">
      <alignment horizontal="right" vertical="center"/>
      <protection locked="0"/>
    </xf>
    <xf numFmtId="196" fontId="8" fillId="0" borderId="146" xfId="0" applyNumberFormat="1" applyFont="1" applyFill="1" applyBorder="1" applyAlignment="1" applyProtection="1">
      <alignment horizontal="right" vertical="center"/>
      <protection locked="0"/>
    </xf>
    <xf numFmtId="196" fontId="8" fillId="0" borderId="147" xfId="0" applyNumberFormat="1" applyFont="1" applyFill="1" applyBorder="1" applyAlignment="1" applyProtection="1">
      <alignment horizontal="right" vertical="center"/>
      <protection locked="0"/>
    </xf>
    <xf numFmtId="194" fontId="7" fillId="0" borderId="115" xfId="0" applyNumberFormat="1" applyFont="1" applyFill="1" applyBorder="1" applyAlignment="1" applyProtection="1">
      <alignment horizontal="right" vertical="center"/>
      <protection locked="0"/>
    </xf>
    <xf numFmtId="194" fontId="7" fillId="0" borderId="55" xfId="0" applyNumberFormat="1" applyFont="1" applyFill="1" applyBorder="1" applyAlignment="1" applyProtection="1">
      <alignment horizontal="right" vertical="center"/>
      <protection locked="0"/>
    </xf>
    <xf numFmtId="194" fontId="8" fillId="0" borderId="148" xfId="0" applyNumberFormat="1" applyFont="1" applyFill="1" applyBorder="1" applyAlignment="1" applyProtection="1">
      <alignment horizontal="right" vertical="center"/>
      <protection locked="0"/>
    </xf>
    <xf numFmtId="194" fontId="8" fillId="0" borderId="149" xfId="0" applyNumberFormat="1" applyFont="1" applyFill="1" applyBorder="1" applyAlignment="1" applyProtection="1">
      <alignment horizontal="right" vertical="center"/>
      <protection locked="0"/>
    </xf>
    <xf numFmtId="194" fontId="8" fillId="0" borderId="150" xfId="0" applyNumberFormat="1" applyFont="1" applyFill="1" applyBorder="1" applyAlignment="1" applyProtection="1">
      <alignment horizontal="right" vertical="center"/>
      <protection locked="0"/>
    </xf>
    <xf numFmtId="194" fontId="8" fillId="0" borderId="151" xfId="0" applyNumberFormat="1" applyFont="1" applyFill="1" applyBorder="1" applyAlignment="1" applyProtection="1">
      <alignment horizontal="right" vertical="center"/>
      <protection locked="0"/>
    </xf>
    <xf numFmtId="194" fontId="8" fillId="0" borderId="132" xfId="0" applyNumberFormat="1" applyFont="1" applyFill="1" applyBorder="1" applyAlignment="1" applyProtection="1">
      <alignment horizontal="right" vertical="center"/>
      <protection locked="0"/>
    </xf>
    <xf numFmtId="194" fontId="8" fillId="0" borderId="129" xfId="0" applyNumberFormat="1" applyFont="1" applyFill="1" applyBorder="1" applyAlignment="1" applyProtection="1">
      <alignment horizontal="right" vertical="center"/>
      <protection locked="0"/>
    </xf>
    <xf numFmtId="194" fontId="8" fillId="0" borderId="134" xfId="0" applyNumberFormat="1" applyFont="1" applyFill="1" applyBorder="1" applyAlignment="1" applyProtection="1">
      <alignment horizontal="right" vertical="center"/>
      <protection locked="0"/>
    </xf>
    <xf numFmtId="194" fontId="8" fillId="0" borderId="77" xfId="0" applyNumberFormat="1" applyFont="1" applyFill="1" applyBorder="1" applyAlignment="1" applyProtection="1">
      <alignment horizontal="right" vertical="center"/>
      <protection locked="0"/>
    </xf>
    <xf numFmtId="194" fontId="8" fillId="0" borderId="136" xfId="0" applyNumberFormat="1" applyFont="1" applyFill="1" applyBorder="1" applyAlignment="1" applyProtection="1">
      <alignment horizontal="right" vertical="center"/>
      <protection locked="0"/>
    </xf>
    <xf numFmtId="194" fontId="8" fillId="0" borderId="152" xfId="0" applyNumberFormat="1" applyFont="1" applyFill="1" applyBorder="1" applyAlignment="1" applyProtection="1">
      <alignment horizontal="right" vertical="center"/>
      <protection locked="0"/>
    </xf>
    <xf numFmtId="194" fontId="8" fillId="0" borderId="97" xfId="0" applyNumberFormat="1" applyFont="1" applyFill="1" applyBorder="1" applyAlignment="1" applyProtection="1">
      <alignment horizontal="right" vertical="center"/>
      <protection locked="0"/>
    </xf>
    <xf numFmtId="194" fontId="8" fillId="0" borderId="98" xfId="0" applyNumberFormat="1" applyFont="1" applyFill="1" applyBorder="1" applyAlignment="1" applyProtection="1">
      <alignment horizontal="right" vertical="center"/>
      <protection locked="0"/>
    </xf>
    <xf numFmtId="194" fontId="8" fillId="0" borderId="99" xfId="0" applyNumberFormat="1" applyFont="1" applyFill="1" applyBorder="1" applyAlignment="1" applyProtection="1">
      <alignment horizontal="right" vertical="center"/>
      <protection locked="0"/>
    </xf>
    <xf numFmtId="194" fontId="8" fillId="0" borderId="101" xfId="0" applyNumberFormat="1" applyFont="1" applyFill="1" applyBorder="1" applyAlignment="1" applyProtection="1">
      <alignment horizontal="right" vertical="center"/>
      <protection locked="0"/>
    </xf>
    <xf numFmtId="194" fontId="7" fillId="0" borderId="117" xfId="0" applyNumberFormat="1" applyFont="1" applyFill="1" applyBorder="1" applyAlignment="1" applyProtection="1">
      <alignment horizontal="right" vertical="center"/>
      <protection locked="0"/>
    </xf>
    <xf numFmtId="197" fontId="8" fillId="0" borderId="140" xfId="0" applyNumberFormat="1" applyFont="1" applyFill="1" applyBorder="1" applyAlignment="1" applyProtection="1">
      <alignment horizontal="right" vertical="center"/>
      <protection locked="0"/>
    </xf>
    <xf numFmtId="197" fontId="8" fillId="0" borderId="141" xfId="0" applyNumberFormat="1" applyFont="1" applyFill="1" applyBorder="1" applyAlignment="1" applyProtection="1">
      <alignment horizontal="right" vertical="center"/>
      <protection locked="0"/>
    </xf>
    <xf numFmtId="197" fontId="8" fillId="0" borderId="142" xfId="0" applyNumberFormat="1" applyFont="1" applyFill="1" applyBorder="1" applyAlignment="1" applyProtection="1">
      <alignment horizontal="right" vertical="center"/>
      <protection locked="0"/>
    </xf>
    <xf numFmtId="197" fontId="8" fillId="0" borderId="153" xfId="0" applyNumberFormat="1" applyFont="1" applyFill="1" applyBorder="1" applyAlignment="1" applyProtection="1">
      <alignment horizontal="right" vertical="center"/>
      <protection locked="0"/>
    </xf>
    <xf numFmtId="197" fontId="8" fillId="0" borderId="154" xfId="0" applyNumberFormat="1" applyFont="1" applyFill="1" applyBorder="1" applyAlignment="1" applyProtection="1">
      <alignment horizontal="right" vertical="center"/>
      <protection locked="0"/>
    </xf>
    <xf numFmtId="197" fontId="8" fillId="0" borderId="106" xfId="0" applyNumberFormat="1" applyFont="1" applyFill="1" applyBorder="1" applyAlignment="1" applyProtection="1">
      <alignment horizontal="right" vertical="center"/>
      <protection locked="0"/>
    </xf>
    <xf numFmtId="197" fontId="8" fillId="0" borderId="46" xfId="0" applyNumberFormat="1" applyFont="1" applyFill="1" applyBorder="1" applyAlignment="1" applyProtection="1">
      <alignment horizontal="right" vertical="center"/>
      <protection locked="0"/>
    </xf>
    <xf numFmtId="197" fontId="8" fillId="0" borderId="121" xfId="0" applyNumberFormat="1" applyFont="1" applyFill="1" applyBorder="1" applyAlignment="1" applyProtection="1">
      <alignment horizontal="right" vertical="center"/>
      <protection locked="0"/>
    </xf>
    <xf numFmtId="197" fontId="8" fillId="0" borderId="107" xfId="0" applyNumberFormat="1" applyFont="1" applyFill="1" applyBorder="1" applyAlignment="1" applyProtection="1">
      <alignment horizontal="right" vertical="center"/>
      <protection locked="0"/>
    </xf>
    <xf numFmtId="197" fontId="8" fillId="0" borderId="132" xfId="0" applyNumberFormat="1" applyFont="1" applyFill="1" applyBorder="1" applyAlignment="1" applyProtection="1">
      <alignment horizontal="right" vertical="center"/>
      <protection locked="0"/>
    </xf>
    <xf numFmtId="197" fontId="8" fillId="0" borderId="103" xfId="0" applyNumberFormat="1" applyFont="1" applyFill="1" applyBorder="1" applyAlignment="1" applyProtection="1">
      <alignment horizontal="right" vertical="center"/>
      <protection locked="0"/>
    </xf>
    <xf numFmtId="197" fontId="8" fillId="0" borderId="56" xfId="0" applyNumberFormat="1" applyFont="1" applyFill="1" applyBorder="1" applyAlignment="1" applyProtection="1">
      <alignment horizontal="right" vertical="center"/>
      <protection locked="0"/>
    </xf>
    <xf numFmtId="197" fontId="8" fillId="0" borderId="120" xfId="0" applyNumberFormat="1" applyFont="1" applyFill="1" applyBorder="1" applyAlignment="1" applyProtection="1">
      <alignment horizontal="right" vertical="center"/>
      <protection locked="0"/>
    </xf>
    <xf numFmtId="197" fontId="8" fillId="0" borderId="104" xfId="0" applyNumberFormat="1" applyFont="1" applyFill="1" applyBorder="1" applyAlignment="1" applyProtection="1">
      <alignment horizontal="right" vertical="center"/>
      <protection locked="0"/>
    </xf>
    <xf numFmtId="197" fontId="8" fillId="0" borderId="129" xfId="0" applyNumberFormat="1" applyFont="1" applyFill="1" applyBorder="1" applyAlignment="1" applyProtection="1">
      <alignment horizontal="right" vertical="center"/>
      <protection locked="0"/>
    </xf>
    <xf numFmtId="197" fontId="8" fillId="0" borderId="87" xfId="0" applyNumberFormat="1" applyFont="1" applyFill="1" applyBorder="1" applyAlignment="1" applyProtection="1">
      <alignment horizontal="right" vertical="center"/>
      <protection locked="0"/>
    </xf>
    <xf numFmtId="197" fontId="8" fillId="0" borderId="43" xfId="0" applyNumberFormat="1" applyFont="1" applyFill="1" applyBorder="1" applyAlignment="1" applyProtection="1">
      <alignment horizontal="right" vertical="center"/>
      <protection locked="0"/>
    </xf>
    <xf numFmtId="197" fontId="8" fillId="0" borderId="89" xfId="0" applyNumberFormat="1" applyFont="1" applyFill="1" applyBorder="1" applyAlignment="1" applyProtection="1">
      <alignment horizontal="right" vertical="center"/>
      <protection locked="0"/>
    </xf>
    <xf numFmtId="197" fontId="8" fillId="0" borderId="90" xfId="0" applyNumberFormat="1" applyFont="1" applyFill="1" applyBorder="1" applyAlignment="1" applyProtection="1">
      <alignment horizontal="right" vertical="center"/>
      <protection locked="0"/>
    </xf>
    <xf numFmtId="197" fontId="8" fillId="0" borderId="91" xfId="0" applyNumberFormat="1" applyFont="1" applyFill="1" applyBorder="1" applyAlignment="1" applyProtection="1">
      <alignment horizontal="right" vertical="center"/>
      <protection locked="0"/>
    </xf>
    <xf numFmtId="197" fontId="7" fillId="0" borderId="92" xfId="0" applyNumberFormat="1" applyFont="1" applyFill="1" applyBorder="1" applyAlignment="1" applyProtection="1">
      <alignment horizontal="right" vertical="center"/>
      <protection locked="0"/>
    </xf>
    <xf numFmtId="197" fontId="7" fillId="0" borderId="155" xfId="0" applyNumberFormat="1" applyFont="1" applyFill="1" applyBorder="1" applyAlignment="1" applyProtection="1">
      <alignment horizontal="right" vertical="center"/>
      <protection locked="0"/>
    </xf>
    <xf numFmtId="197" fontId="7" fillId="0" borderId="94" xfId="0" applyNumberFormat="1" applyFont="1" applyFill="1" applyBorder="1" applyAlignment="1" applyProtection="1">
      <alignment horizontal="right" vertical="center"/>
      <protection locked="0"/>
    </xf>
    <xf numFmtId="197" fontId="8" fillId="0" borderId="95" xfId="0" applyNumberFormat="1" applyFont="1" applyFill="1" applyBorder="1" applyAlignment="1" applyProtection="1">
      <alignment horizontal="right" vertical="center"/>
      <protection locked="0"/>
    </xf>
    <xf numFmtId="197" fontId="8" fillId="0" borderId="92" xfId="0" applyNumberFormat="1" applyFont="1" applyFill="1" applyBorder="1" applyAlignment="1" applyProtection="1">
      <alignment horizontal="right" vertical="center"/>
      <protection locked="0"/>
    </xf>
    <xf numFmtId="197" fontId="8" fillId="0" borderId="96" xfId="0" applyNumberFormat="1" applyFont="1" applyFill="1" applyBorder="1" applyAlignment="1" applyProtection="1">
      <alignment horizontal="right" vertical="center"/>
      <protection locked="0"/>
    </xf>
    <xf numFmtId="197" fontId="8" fillId="0" borderId="97" xfId="0" applyNumberFormat="1" applyFont="1" applyFill="1" applyBorder="1" applyAlignment="1" applyProtection="1">
      <alignment horizontal="right" vertical="center"/>
      <protection locked="0"/>
    </xf>
    <xf numFmtId="197" fontId="8" fillId="0" borderId="139" xfId="0" applyNumberFormat="1" applyFont="1" applyFill="1" applyBorder="1" applyAlignment="1" applyProtection="1">
      <alignment horizontal="right" vertical="center"/>
      <protection locked="0"/>
    </xf>
    <xf numFmtId="197" fontId="7" fillId="0" borderId="99" xfId="0" applyNumberFormat="1" applyFont="1" applyFill="1" applyBorder="1" applyAlignment="1" applyProtection="1">
      <alignment horizontal="right" vertical="center"/>
      <protection locked="0"/>
    </xf>
    <xf numFmtId="197" fontId="7" fillId="0" borderId="100" xfId="0" applyNumberFormat="1" applyFont="1" applyFill="1" applyBorder="1" applyAlignment="1" applyProtection="1">
      <alignment horizontal="right" vertical="center"/>
      <protection locked="0"/>
    </xf>
    <xf numFmtId="197" fontId="7" fillId="0" borderId="97" xfId="0" applyNumberFormat="1" applyFont="1" applyFill="1" applyBorder="1" applyAlignment="1" applyProtection="1">
      <alignment horizontal="right" vertical="center"/>
      <protection locked="0"/>
    </xf>
    <xf numFmtId="197" fontId="7" fillId="0" borderId="101" xfId="0" applyNumberFormat="1" applyFont="1" applyFill="1" applyBorder="1" applyAlignment="1" applyProtection="1">
      <alignment horizontal="right" vertical="center"/>
      <protection locked="0"/>
    </xf>
    <xf numFmtId="197" fontId="8" fillId="0" borderId="49" xfId="0" applyNumberFormat="1" applyFont="1" applyFill="1" applyBorder="1" applyAlignment="1" applyProtection="1">
      <alignment horizontal="right" vertical="center"/>
      <protection locked="0"/>
    </xf>
    <xf numFmtId="197" fontId="8" fillId="0" borderId="1" xfId="0" applyNumberFormat="1" applyFont="1" applyFill="1" applyBorder="1" applyAlignment="1" applyProtection="1">
      <alignment horizontal="right" vertical="center"/>
      <protection locked="0"/>
    </xf>
    <xf numFmtId="197" fontId="8" fillId="0" borderId="16" xfId="0" applyNumberFormat="1" applyFont="1" applyFill="1" applyBorder="1" applyAlignment="1" applyProtection="1">
      <alignment horizontal="right" vertical="center"/>
      <protection locked="0"/>
    </xf>
    <xf numFmtId="197" fontId="8" fillId="0" borderId="19" xfId="0" applyNumberFormat="1" applyFont="1" applyFill="1" applyBorder="1" applyAlignment="1" applyProtection="1">
      <alignment horizontal="right" vertical="center"/>
      <protection locked="0"/>
    </xf>
    <xf numFmtId="197" fontId="8" fillId="0" borderId="155" xfId="0" applyNumberFormat="1" applyFont="1" applyFill="1" applyBorder="1" applyAlignment="1" applyProtection="1">
      <alignment horizontal="right" vertical="center"/>
      <protection locked="0"/>
    </xf>
    <xf numFmtId="197" fontId="8" fillId="0" borderId="94" xfId="0" applyNumberFormat="1" applyFont="1" applyFill="1" applyBorder="1" applyAlignment="1" applyProtection="1">
      <alignment horizontal="right" vertical="center"/>
      <protection locked="0"/>
    </xf>
    <xf numFmtId="197" fontId="8" fillId="0" borderId="51" xfId="0" applyNumberFormat="1" applyFont="1" applyFill="1" applyBorder="1" applyAlignment="1" applyProtection="1">
      <alignment horizontal="right" vertical="center"/>
      <protection locked="0"/>
    </xf>
    <xf numFmtId="197" fontId="8" fillId="0" borderId="99" xfId="0" applyNumberFormat="1" applyFont="1" applyFill="1" applyBorder="1" applyAlignment="1" applyProtection="1">
      <alignment horizontal="right" vertical="center"/>
      <protection locked="0"/>
    </xf>
    <xf numFmtId="197" fontId="8" fillId="0" borderId="29" xfId="0" applyNumberFormat="1" applyFont="1" applyFill="1" applyBorder="1" applyAlignment="1" applyProtection="1">
      <alignment horizontal="right" vertical="center"/>
      <protection locked="0"/>
    </xf>
    <xf numFmtId="197" fontId="8" fillId="0" borderId="101" xfId="0" applyNumberFormat="1" applyFont="1" applyFill="1" applyBorder="1" applyAlignment="1" applyProtection="1">
      <alignment horizontal="right" vertical="center"/>
      <protection locked="0"/>
    </xf>
    <xf numFmtId="196" fontId="8" fillId="0" borderId="148" xfId="0" applyNumberFormat="1" applyFont="1" applyFill="1" applyBorder="1" applyAlignment="1" applyProtection="1">
      <alignment horizontal="right" vertical="center"/>
      <protection locked="0"/>
    </xf>
    <xf numFmtId="196" fontId="8" fillId="0" borderId="156" xfId="0" applyNumberFormat="1" applyFont="1" applyFill="1" applyBorder="1" applyAlignment="1" applyProtection="1">
      <alignment horizontal="right" vertical="center"/>
      <protection locked="0"/>
    </xf>
    <xf numFmtId="196" fontId="8" fillId="0" borderId="150" xfId="0" applyNumberFormat="1" applyFont="1" applyFill="1" applyBorder="1" applyAlignment="1" applyProtection="1">
      <alignment horizontal="right" vertical="center"/>
      <protection locked="0"/>
    </xf>
    <xf numFmtId="196" fontId="8" fillId="0" borderId="41" xfId="0" applyNumberFormat="1" applyFont="1" applyFill="1" applyBorder="1" applyAlignment="1" applyProtection="1">
      <alignment horizontal="right" vertical="center"/>
      <protection locked="0"/>
    </xf>
    <xf numFmtId="196" fontId="8" fillId="0" borderId="151" xfId="0" applyNumberFormat="1" applyFont="1" applyFill="1" applyBorder="1" applyAlignment="1" applyProtection="1">
      <alignment horizontal="right" vertical="center"/>
      <protection locked="0"/>
    </xf>
    <xf numFmtId="195" fontId="8" fillId="0" borderId="144" xfId="0" applyNumberFormat="1" applyFont="1" applyFill="1" applyBorder="1" applyAlignment="1" applyProtection="1">
      <alignment horizontal="right" vertical="center"/>
      <protection locked="0"/>
    </xf>
    <xf numFmtId="195" fontId="8" fillId="0" borderId="145" xfId="0" applyNumberFormat="1" applyFont="1" applyFill="1" applyBorder="1" applyAlignment="1" applyProtection="1">
      <alignment horizontal="right" vertical="center"/>
      <protection locked="0"/>
    </xf>
    <xf numFmtId="195" fontId="8" fillId="0" borderId="146" xfId="0" applyNumberFormat="1" applyFont="1" applyFill="1" applyBorder="1" applyAlignment="1" applyProtection="1">
      <alignment horizontal="right" vertical="center"/>
      <protection locked="0"/>
    </xf>
    <xf numFmtId="195" fontId="8" fillId="0" borderId="58" xfId="0" applyNumberFormat="1" applyFont="1" applyFill="1" applyBorder="1" applyAlignment="1" applyProtection="1">
      <alignment horizontal="right" vertical="center"/>
      <protection locked="0"/>
    </xf>
    <xf numFmtId="195" fontId="8" fillId="0" borderId="157" xfId="0" applyNumberFormat="1" applyFont="1" applyFill="1" applyBorder="1" applyAlignment="1" applyProtection="1">
      <alignment horizontal="right" vertical="center"/>
      <protection locked="0"/>
    </xf>
    <xf numFmtId="194" fontId="7" fillId="0" borderId="80" xfId="0" applyNumberFormat="1" applyFont="1" applyFill="1" applyBorder="1" applyAlignment="1" applyProtection="1">
      <alignment horizontal="right" vertical="center"/>
      <protection locked="0"/>
    </xf>
    <xf numFmtId="194" fontId="7" fillId="0" borderId="81" xfId="0" applyNumberFormat="1" applyFont="1" applyFill="1" applyBorder="1" applyAlignment="1" applyProtection="1">
      <alignment horizontal="right" vertical="center"/>
      <protection locked="0"/>
    </xf>
    <xf numFmtId="194" fontId="8" fillId="0" borderId="144" xfId="0" applyNumberFormat="1" applyFont="1" applyFill="1" applyBorder="1" applyAlignment="1" applyProtection="1">
      <alignment horizontal="right" vertical="center"/>
      <protection locked="0"/>
    </xf>
    <xf numFmtId="194" fontId="8" fillId="0" borderId="157" xfId="0" applyNumberFormat="1" applyFont="1" applyFill="1" applyBorder="1" applyAlignment="1" applyProtection="1">
      <alignment horizontal="right" vertical="center"/>
      <protection locked="0"/>
    </xf>
    <xf numFmtId="194" fontId="7" fillId="0" borderId="148" xfId="0" applyNumberFormat="1" applyFont="1" applyFill="1" applyBorder="1" applyAlignment="1" applyProtection="1">
      <alignment horizontal="right" vertical="center"/>
      <protection locked="0"/>
    </xf>
    <xf numFmtId="194" fontId="7" fillId="0" borderId="151" xfId="0" applyNumberFormat="1" applyFont="1" applyFill="1" applyBorder="1" applyAlignment="1" applyProtection="1">
      <alignment horizontal="right" vertical="center"/>
      <protection locked="0"/>
    </xf>
    <xf numFmtId="194" fontId="7" fillId="0" borderId="134" xfId="0" applyNumberFormat="1" applyFont="1" applyFill="1" applyBorder="1" applyAlignment="1" applyProtection="1">
      <alignment horizontal="right" vertical="center"/>
      <protection locked="0"/>
    </xf>
    <xf numFmtId="194" fontId="7" fillId="0" borderId="152" xfId="0" applyNumberFormat="1" applyFont="1" applyFill="1" applyBorder="1" applyAlignment="1" applyProtection="1">
      <alignment horizontal="right" vertical="center"/>
      <protection locked="0"/>
    </xf>
    <xf numFmtId="194" fontId="8" fillId="0" borderId="103" xfId="0" applyNumberFormat="1" applyFont="1" applyFill="1" applyBorder="1" applyAlignment="1" applyProtection="1">
      <alignment horizontal="right" vertical="center"/>
      <protection locked="0"/>
    </xf>
    <xf numFmtId="194" fontId="8" fillId="0" borderId="129" xfId="0" applyNumberFormat="1" applyFont="1" applyFill="1" applyBorder="1" applyAlignment="1" applyProtection="1">
      <alignment horizontal="right" vertical="center"/>
      <protection locked="0"/>
    </xf>
    <xf numFmtId="194" fontId="8" fillId="0" borderId="106" xfId="0" applyNumberFormat="1" applyFont="1" applyFill="1" applyBorder="1" applyAlignment="1" applyProtection="1">
      <alignment horizontal="right" vertical="center"/>
      <protection locked="0"/>
    </xf>
    <xf numFmtId="194" fontId="8" fillId="0" borderId="132" xfId="0" applyNumberFormat="1" applyFont="1" applyFill="1" applyBorder="1" applyAlignment="1" applyProtection="1">
      <alignment horizontal="right" vertical="center"/>
      <protection locked="0"/>
    </xf>
    <xf numFmtId="194" fontId="7" fillId="0" borderId="97" xfId="0" applyNumberFormat="1" applyFont="1" applyFill="1" applyBorder="1" applyAlignment="1" applyProtection="1">
      <alignment horizontal="right" vertical="center"/>
      <protection locked="0"/>
    </xf>
    <xf numFmtId="194" fontId="7" fillId="0" borderId="101" xfId="0" applyNumberFormat="1" applyFont="1" applyFill="1" applyBorder="1" applyAlignment="1" applyProtection="1">
      <alignment horizontal="right" vertical="center"/>
      <protection locked="0"/>
    </xf>
    <xf numFmtId="197" fontId="7" fillId="0" borderId="148" xfId="0" applyNumberFormat="1" applyFont="1" applyFill="1" applyBorder="1" applyAlignment="1" applyProtection="1">
      <alignment horizontal="right" vertical="center"/>
      <protection locked="0"/>
    </xf>
    <xf numFmtId="197" fontId="7" fillId="0" borderId="156" xfId="0" applyNumberFormat="1" applyFont="1" applyFill="1" applyBorder="1" applyAlignment="1" applyProtection="1">
      <alignment horizontal="right" vertical="center"/>
      <protection locked="0"/>
    </xf>
    <xf numFmtId="197" fontId="7" fillId="0" borderId="150" xfId="0" applyNumberFormat="1" applyFont="1" applyFill="1" applyBorder="1" applyAlignment="1" applyProtection="1">
      <alignment horizontal="right" vertical="center"/>
      <protection locked="0"/>
    </xf>
    <xf numFmtId="197" fontId="7" fillId="0" borderId="149" xfId="0" applyNumberFormat="1" applyFont="1" applyFill="1" applyBorder="1" applyAlignment="1" applyProtection="1">
      <alignment horizontal="right" vertical="center"/>
      <protection locked="0"/>
    </xf>
    <xf numFmtId="197" fontId="8" fillId="0" borderId="144" xfId="0" applyNumberFormat="1" applyFont="1" applyFill="1" applyBorder="1" applyAlignment="1" applyProtection="1">
      <alignment horizontal="right" vertical="center"/>
      <protection locked="0"/>
    </xf>
    <xf numFmtId="197" fontId="8" fillId="0" borderId="145" xfId="0" applyNumberFormat="1" applyFont="1" applyFill="1" applyBorder="1" applyAlignment="1" applyProtection="1">
      <alignment horizontal="right" vertical="center"/>
      <protection locked="0"/>
    </xf>
    <xf numFmtId="197" fontId="8" fillId="0" borderId="146" xfId="0" applyNumberFormat="1" applyFont="1" applyFill="1" applyBorder="1" applyAlignment="1" applyProtection="1">
      <alignment horizontal="right" vertical="center"/>
      <protection locked="0"/>
    </xf>
    <xf numFmtId="197" fontId="8" fillId="0" borderId="147" xfId="0" applyNumberFormat="1" applyFont="1" applyFill="1" applyBorder="1" applyAlignment="1" applyProtection="1">
      <alignment horizontal="right" vertical="center"/>
      <protection locked="0"/>
    </xf>
    <xf numFmtId="197" fontId="8" fillId="0" borderId="88" xfId="0" applyNumberFormat="1" applyFont="1" applyFill="1" applyBorder="1" applyAlignment="1" applyProtection="1">
      <alignment horizontal="right" vertical="center"/>
      <protection locked="0"/>
    </xf>
    <xf numFmtId="197" fontId="8" fillId="0" borderId="108" xfId="0" applyNumberFormat="1" applyFont="1" applyFill="1" applyBorder="1" applyAlignment="1" applyProtection="1">
      <alignment horizontal="right" vertical="center"/>
      <protection locked="0"/>
    </xf>
    <xf numFmtId="197" fontId="7" fillId="0" borderId="134" xfId="0" applyNumberFormat="1" applyFont="1" applyFill="1" applyBorder="1" applyAlignment="1" applyProtection="1">
      <alignment horizontal="right" vertical="center"/>
      <protection locked="0"/>
    </xf>
    <xf numFmtId="197" fontId="7" fillId="0" borderId="135" xfId="0" applyNumberFormat="1" applyFont="1" applyFill="1" applyBorder="1" applyAlignment="1" applyProtection="1">
      <alignment horizontal="right" vertical="center"/>
      <protection locked="0"/>
    </xf>
    <xf numFmtId="197" fontId="7" fillId="0" borderId="136" xfId="0" applyNumberFormat="1" applyFont="1" applyFill="1" applyBorder="1" applyAlignment="1" applyProtection="1">
      <alignment horizontal="right" vertical="center"/>
      <protection locked="0"/>
    </xf>
    <xf numFmtId="197" fontId="7" fillId="0" borderId="77" xfId="0" applyNumberFormat="1" applyFont="1" applyFill="1" applyBorder="1" applyAlignment="1" applyProtection="1">
      <alignment horizontal="right" vertical="center"/>
      <protection locked="0"/>
    </xf>
    <xf numFmtId="197" fontId="8" fillId="0" borderId="103" xfId="0" applyNumberFormat="1" applyFont="1" applyFill="1" applyBorder="1" applyAlignment="1" applyProtection="1">
      <alignment horizontal="right" vertical="center"/>
      <protection locked="0"/>
    </xf>
    <xf numFmtId="197" fontId="8" fillId="0" borderId="56" xfId="0" applyNumberFormat="1" applyFont="1" applyFill="1" applyBorder="1" applyAlignment="1" applyProtection="1">
      <alignment horizontal="right" vertical="center"/>
      <protection locked="0"/>
    </xf>
    <xf numFmtId="197" fontId="8" fillId="0" borderId="120" xfId="0" applyNumberFormat="1" applyFont="1" applyFill="1" applyBorder="1" applyAlignment="1" applyProtection="1">
      <alignment horizontal="right" vertical="center"/>
      <protection locked="0"/>
    </xf>
    <xf numFmtId="197" fontId="8" fillId="0" borderId="105" xfId="0" applyNumberFormat="1" applyFont="1" applyFill="1" applyBorder="1" applyAlignment="1" applyProtection="1">
      <alignment horizontal="right" vertical="center"/>
      <protection locked="0"/>
    </xf>
    <xf numFmtId="197" fontId="8" fillId="0" borderId="106" xfId="0" applyNumberFormat="1" applyFont="1" applyFill="1" applyBorder="1" applyAlignment="1" applyProtection="1">
      <alignment horizontal="right" vertical="center"/>
      <protection locked="0"/>
    </xf>
    <xf numFmtId="197" fontId="8" fillId="0" borderId="46" xfId="0" applyNumberFormat="1" applyFont="1" applyFill="1" applyBorder="1" applyAlignment="1" applyProtection="1">
      <alignment horizontal="right" vertical="center"/>
      <protection locked="0"/>
    </xf>
    <xf numFmtId="197" fontId="8" fillId="0" borderId="121" xfId="0" applyNumberFormat="1" applyFont="1" applyFill="1" applyBorder="1" applyAlignment="1" applyProtection="1">
      <alignment horizontal="right" vertical="center"/>
      <protection locked="0"/>
    </xf>
    <xf numFmtId="197" fontId="8" fillId="0" borderId="108" xfId="0" applyNumberFormat="1" applyFont="1" applyFill="1" applyBorder="1" applyAlignment="1" applyProtection="1">
      <alignment horizontal="right" vertical="center"/>
      <protection locked="0"/>
    </xf>
    <xf numFmtId="197" fontId="7" fillId="0" borderId="97" xfId="0" applyNumberFormat="1" applyFont="1" applyFill="1" applyBorder="1" applyAlignment="1" applyProtection="1">
      <alignment horizontal="right" vertical="center"/>
      <protection locked="0"/>
    </xf>
    <xf numFmtId="197" fontId="7" fillId="0" borderId="139" xfId="0" applyNumberFormat="1" applyFont="1" applyFill="1" applyBorder="1" applyAlignment="1" applyProtection="1">
      <alignment horizontal="right" vertical="center"/>
      <protection locked="0"/>
    </xf>
    <xf numFmtId="197" fontId="7" fillId="0" borderId="99" xfId="0" applyNumberFormat="1" applyFont="1" applyFill="1" applyBorder="1" applyAlignment="1" applyProtection="1">
      <alignment horizontal="right" vertical="center"/>
      <protection locked="0"/>
    </xf>
    <xf numFmtId="197" fontId="7" fillId="0" borderId="98" xfId="0" applyNumberFormat="1" applyFont="1" applyFill="1" applyBorder="1" applyAlignment="1" applyProtection="1">
      <alignment horizontal="right" vertical="center"/>
      <protection locked="0"/>
    </xf>
    <xf numFmtId="196" fontId="8" fillId="0" borderId="149" xfId="0" applyNumberFormat="1" applyFont="1" applyFill="1" applyBorder="1" applyAlignment="1" applyProtection="1">
      <alignment horizontal="right" vertical="center"/>
      <protection locked="0"/>
    </xf>
    <xf numFmtId="195" fontId="8" fillId="0" borderId="147" xfId="0" applyNumberFormat="1" applyFont="1" applyFill="1" applyBorder="1" applyAlignment="1" applyProtection="1">
      <alignment horizontal="right" vertical="center"/>
      <protection locked="0"/>
    </xf>
    <xf numFmtId="0" fontId="18" fillId="2" borderId="0" xfId="0" applyFont="1" applyFill="1" applyBorder="1" applyAlignment="1" applyProtection="1">
      <alignment horizontal="centerContinuous" vertical="center"/>
      <protection hidden="1" locked="0"/>
    </xf>
    <xf numFmtId="0" fontId="18" fillId="2" borderId="0" xfId="0" applyFont="1" applyFill="1" applyBorder="1" applyAlignment="1" applyProtection="1">
      <alignment horizontal="centerContinuous" vertical="center"/>
      <protection locked="0"/>
    </xf>
    <xf numFmtId="0" fontId="9" fillId="2" borderId="0" xfId="0" applyFont="1" applyFill="1" applyAlignment="1" applyProtection="1">
      <alignment horizontal="centerContinuous" vertical="top"/>
      <protection hidden="1"/>
    </xf>
    <xf numFmtId="0" fontId="12"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protection hidden="1"/>
    </xf>
    <xf numFmtId="0" fontId="12" fillId="2" borderId="0" xfId="0" applyFont="1" applyFill="1" applyBorder="1" applyAlignment="1" applyProtection="1">
      <alignment vertical="center"/>
      <protection locked="0"/>
    </xf>
    <xf numFmtId="0" fontId="7" fillId="2" borderId="0" xfId="0" applyFont="1" applyFill="1" applyAlignment="1" applyProtection="1">
      <alignment horizontal="left" vertical="center"/>
      <protection hidden="1"/>
    </xf>
    <xf numFmtId="0" fontId="10" fillId="2" borderId="0" xfId="0" applyFont="1" applyFill="1" applyBorder="1" applyAlignment="1" applyProtection="1">
      <alignment horizontal="right" vertical="center"/>
      <protection hidden="1"/>
    </xf>
    <xf numFmtId="0" fontId="10" fillId="2" borderId="0" xfId="0" applyFont="1" applyFill="1" applyAlignment="1" applyProtection="1">
      <alignment horizontal="right" vertical="center"/>
      <protection hidden="1"/>
    </xf>
    <xf numFmtId="0" fontId="9" fillId="2" borderId="0" xfId="0" applyFont="1" applyFill="1" applyBorder="1" applyAlignment="1" applyProtection="1">
      <alignment horizontal="centerContinuous" vertical="top"/>
      <protection hidden="1"/>
    </xf>
    <xf numFmtId="0" fontId="7" fillId="3" borderId="158" xfId="0" applyNumberFormat="1" applyFont="1" applyFill="1" applyBorder="1" applyAlignment="1" applyProtection="1">
      <alignment horizontal="center"/>
      <protection/>
    </xf>
    <xf numFmtId="0" fontId="7" fillId="3" borderId="61" xfId="0" applyNumberFormat="1" applyFont="1" applyFill="1" applyBorder="1" applyAlignment="1" applyProtection="1">
      <alignment horizontal="center"/>
      <protection/>
    </xf>
    <xf numFmtId="0" fontId="14" fillId="0" borderId="0" xfId="0" applyFont="1" applyFill="1" applyAlignment="1" applyProtection="1">
      <alignment horizontal="left" vertical="top" wrapText="1"/>
      <protection locked="0"/>
    </xf>
    <xf numFmtId="0" fontId="7" fillId="3" borderId="159" xfId="0" applyNumberFormat="1" applyFont="1" applyFill="1" applyBorder="1" applyAlignment="1" applyProtection="1">
      <alignment horizontal="center"/>
      <protection/>
    </xf>
    <xf numFmtId="0" fontId="7" fillId="3" borderId="32" xfId="0" applyNumberFormat="1" applyFont="1" applyFill="1" applyBorder="1" applyAlignment="1" applyProtection="1">
      <alignment horizontal="center"/>
      <protection/>
    </xf>
    <xf numFmtId="49" fontId="10" fillId="3" borderId="61" xfId="0" applyNumberFormat="1" applyFont="1" applyFill="1" applyBorder="1" applyAlignment="1" applyProtection="1">
      <alignment horizontal="center" vertical="center" textRotation="90"/>
      <protection locked="0"/>
    </xf>
    <xf numFmtId="0" fontId="24" fillId="0" borderId="61" xfId="0" applyFont="1" applyBorder="1" applyAlignment="1">
      <alignment horizontal="center" vertical="center" textRotation="90"/>
    </xf>
    <xf numFmtId="0" fontId="7" fillId="3" borderId="160" xfId="0" applyNumberFormat="1" applyFont="1" applyFill="1" applyBorder="1" applyAlignment="1" applyProtection="1">
      <alignment horizontal="center"/>
      <protection/>
    </xf>
    <xf numFmtId="0" fontId="7" fillId="3" borderId="31" xfId="0" applyNumberFormat="1" applyFont="1" applyFill="1" applyBorder="1" applyAlignment="1" applyProtection="1">
      <alignment horizontal="center"/>
      <protection/>
    </xf>
    <xf numFmtId="0" fontId="7" fillId="3" borderId="161" xfId="0" applyNumberFormat="1" applyFont="1" applyFill="1" applyBorder="1" applyAlignment="1" applyProtection="1">
      <alignment horizontal="center"/>
      <protection/>
    </xf>
    <xf numFmtId="0" fontId="7" fillId="3" borderId="3" xfId="0" applyNumberFormat="1" applyFont="1" applyFill="1" applyBorder="1" applyAlignment="1" applyProtection="1">
      <alignment horizontal="center"/>
      <protection/>
    </xf>
    <xf numFmtId="49" fontId="7" fillId="3" borderId="162" xfId="0" applyNumberFormat="1" applyFont="1" applyFill="1" applyBorder="1" applyAlignment="1" applyProtection="1">
      <alignment horizontal="center" vertical="center" wrapText="1"/>
      <protection locked="0"/>
    </xf>
    <xf numFmtId="49" fontId="7" fillId="3" borderId="23" xfId="0" applyNumberFormat="1" applyFont="1" applyFill="1" applyBorder="1" applyAlignment="1" applyProtection="1">
      <alignment horizontal="center" vertical="center" wrapText="1"/>
      <protection locked="0"/>
    </xf>
    <xf numFmtId="49" fontId="7" fillId="3" borderId="163" xfId="0" applyNumberFormat="1" applyFont="1" applyFill="1" applyBorder="1" applyAlignment="1" applyProtection="1">
      <alignment horizontal="center" vertical="center" wrapText="1"/>
      <protection locked="0"/>
    </xf>
    <xf numFmtId="49" fontId="7" fillId="3" borderId="4" xfId="0" applyNumberFormat="1" applyFont="1" applyFill="1" applyBorder="1" applyAlignment="1" applyProtection="1">
      <alignment horizontal="center" vertical="center" wrapText="1"/>
      <protection locked="0"/>
    </xf>
    <xf numFmtId="49" fontId="7" fillId="3" borderId="0" xfId="0" applyNumberFormat="1" applyFont="1" applyFill="1" applyBorder="1" applyAlignment="1" applyProtection="1">
      <alignment horizontal="center" vertical="center" wrapText="1"/>
      <protection locked="0"/>
    </xf>
    <xf numFmtId="49" fontId="7" fillId="3" borderId="71" xfId="0" applyNumberFormat="1" applyFont="1" applyFill="1" applyBorder="1" applyAlignment="1" applyProtection="1">
      <alignment horizontal="center" vertical="center" wrapText="1"/>
      <protection locked="0"/>
    </xf>
    <xf numFmtId="49" fontId="7" fillId="3" borderId="164" xfId="0" applyNumberFormat="1" applyFont="1" applyFill="1" applyBorder="1" applyAlignment="1" applyProtection="1">
      <alignment horizontal="center" vertical="center" wrapText="1"/>
      <protection locked="0"/>
    </xf>
    <xf numFmtId="49" fontId="7" fillId="3" borderId="165" xfId="0" applyNumberFormat="1" applyFont="1" applyFill="1" applyBorder="1" applyAlignment="1" applyProtection="1">
      <alignment horizontal="center" vertical="center" wrapText="1"/>
      <protection locked="0"/>
    </xf>
    <xf numFmtId="49" fontId="7" fillId="3" borderId="166" xfId="0" applyNumberFormat="1" applyFont="1" applyFill="1" applyBorder="1" applyAlignment="1" applyProtection="1">
      <alignment horizontal="center" vertical="center" wrapText="1"/>
      <protection locked="0"/>
    </xf>
    <xf numFmtId="0" fontId="7" fillId="3" borderId="167" xfId="0" applyNumberFormat="1" applyFont="1" applyFill="1" applyBorder="1" applyAlignment="1" applyProtection="1">
      <alignment horizontal="center"/>
      <protection/>
    </xf>
    <xf numFmtId="0" fontId="7" fillId="3" borderId="65" xfId="0" applyNumberFormat="1" applyFont="1" applyFill="1" applyBorder="1" applyAlignment="1" applyProtection="1">
      <alignment horizontal="center"/>
      <protection/>
    </xf>
    <xf numFmtId="49" fontId="10" fillId="3" borderId="168" xfId="0" applyNumberFormat="1" applyFont="1" applyFill="1" applyBorder="1" applyAlignment="1" applyProtection="1">
      <alignment horizontal="center" vertical="center" textRotation="90"/>
      <protection locked="0"/>
    </xf>
    <xf numFmtId="0" fontId="24" fillId="0" borderId="0" xfId="0" applyFont="1" applyBorder="1" applyAlignment="1">
      <alignment horizontal="center" vertical="center" textRotation="90"/>
    </xf>
    <xf numFmtId="0" fontId="24" fillId="0" borderId="169" xfId="0" applyFont="1" applyBorder="1" applyAlignment="1">
      <alignment horizontal="center" vertical="center" textRotation="90"/>
    </xf>
    <xf numFmtId="0" fontId="7" fillId="3" borderId="170" xfId="0" applyNumberFormat="1" applyFont="1" applyFill="1" applyBorder="1" applyAlignment="1" applyProtection="1">
      <alignment horizontal="center"/>
      <protection/>
    </xf>
    <xf numFmtId="0" fontId="7" fillId="3" borderId="47" xfId="0" applyNumberFormat="1" applyFont="1" applyFill="1" applyBorder="1" applyAlignment="1" applyProtection="1">
      <alignment horizontal="center"/>
      <protection/>
    </xf>
    <xf numFmtId="49" fontId="10" fillId="3" borderId="171" xfId="0" applyNumberFormat="1" applyFont="1" applyFill="1" applyBorder="1" applyAlignment="1" applyProtection="1">
      <alignment horizontal="center" vertical="center" textRotation="90"/>
      <protection locked="0"/>
    </xf>
    <xf numFmtId="0" fontId="24" fillId="0" borderId="172" xfId="0" applyFont="1" applyBorder="1" applyAlignment="1">
      <alignment horizontal="center" vertical="center" textRotation="90"/>
    </xf>
    <xf numFmtId="49" fontId="8" fillId="3" borderId="39" xfId="0" applyNumberFormat="1" applyFont="1" applyFill="1" applyBorder="1" applyAlignment="1" applyProtection="1">
      <alignment horizontal="left" vertical="center" wrapText="1"/>
      <protection locked="0"/>
    </xf>
    <xf numFmtId="49" fontId="8" fillId="3" borderId="39"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wrapText="1"/>
      <protection locked="0"/>
    </xf>
    <xf numFmtId="0" fontId="7" fillId="3" borderId="173" xfId="0" applyNumberFormat="1" applyFont="1" applyFill="1" applyBorder="1" applyAlignment="1" applyProtection="1">
      <alignment horizontal="center"/>
      <protection/>
    </xf>
    <xf numFmtId="0" fontId="7" fillId="3" borderId="174" xfId="0" applyNumberFormat="1" applyFont="1" applyFill="1" applyBorder="1" applyAlignment="1" applyProtection="1">
      <alignment horizontal="center"/>
      <protection/>
    </xf>
    <xf numFmtId="49" fontId="10" fillId="3" borderId="175" xfId="0" applyNumberFormat="1" applyFont="1" applyFill="1" applyBorder="1" applyAlignment="1" applyProtection="1">
      <alignment horizontal="center" vertical="center" textRotation="90" shrinkToFit="1"/>
      <protection locked="0"/>
    </xf>
    <xf numFmtId="0" fontId="0" fillId="3" borderId="61" xfId="0" applyFill="1" applyBorder="1" applyAlignment="1">
      <alignment horizontal="center" vertical="center" textRotation="90" shrinkToFit="1"/>
    </xf>
    <xf numFmtId="0" fontId="0" fillId="3" borderId="110" xfId="0" applyFill="1" applyBorder="1" applyAlignment="1">
      <alignment horizontal="center" vertical="center" textRotation="90" shrinkToFit="1"/>
    </xf>
    <xf numFmtId="49" fontId="10" fillId="3" borderId="90" xfId="0" applyNumberFormat="1" applyFont="1" applyFill="1" applyBorder="1" applyAlignment="1" applyProtection="1">
      <alignment horizontal="center" vertical="center" textRotation="90" shrinkToFit="1"/>
      <protection locked="0"/>
    </xf>
    <xf numFmtId="0" fontId="0" fillId="3" borderId="90" xfId="0" applyFill="1" applyBorder="1" applyAlignment="1" applyProtection="1">
      <alignment horizontal="center" vertical="center" textRotation="90" shrinkToFit="1"/>
      <protection locked="0"/>
    </xf>
    <xf numFmtId="0" fontId="0" fillId="3" borderId="107" xfId="0" applyFill="1" applyBorder="1" applyAlignment="1" applyProtection="1">
      <alignment horizontal="center" vertical="center" textRotation="90" shrinkToFit="1"/>
      <protection locked="0"/>
    </xf>
    <xf numFmtId="49" fontId="20" fillId="3" borderId="95" xfId="0" applyNumberFormat="1" applyFont="1" applyFill="1" applyBorder="1" applyAlignment="1" applyProtection="1">
      <alignment horizontal="center" vertical="center" textRotation="90" shrinkToFit="1"/>
      <protection locked="0"/>
    </xf>
    <xf numFmtId="0" fontId="21" fillId="3" borderId="172" xfId="0" applyFont="1" applyFill="1" applyBorder="1" applyAlignment="1">
      <alignment horizontal="center" vertical="center" textRotation="90" shrinkToFit="1"/>
    </xf>
    <xf numFmtId="0" fontId="0" fillId="3" borderId="90" xfId="0" applyFill="1" applyBorder="1" applyAlignment="1">
      <alignment horizontal="center" vertical="center" textRotation="90" shrinkToFit="1"/>
    </xf>
    <xf numFmtId="0" fontId="0" fillId="3" borderId="107" xfId="0" applyFill="1" applyBorder="1" applyAlignment="1">
      <alignment horizontal="center" vertical="center" textRotation="90" shrinkToFit="1"/>
    </xf>
    <xf numFmtId="0" fontId="0" fillId="3" borderId="95" xfId="0" applyFill="1" applyBorder="1" applyAlignment="1">
      <alignment horizontal="center" vertical="center" textRotation="90" shrinkToFit="1"/>
    </xf>
    <xf numFmtId="49" fontId="10" fillId="3" borderId="171" xfId="0" applyNumberFormat="1" applyFont="1" applyFill="1" applyBorder="1" applyAlignment="1" applyProtection="1">
      <alignment horizontal="center" vertical="center" textRotation="90" shrinkToFit="1"/>
      <protection locked="0"/>
    </xf>
    <xf numFmtId="0" fontId="0" fillId="0" borderId="0" xfId="0" applyAlignment="1">
      <alignment/>
    </xf>
    <xf numFmtId="49" fontId="10" fillId="3" borderId="95" xfId="0" applyNumberFormat="1" applyFont="1" applyFill="1" applyBorder="1" applyAlignment="1" applyProtection="1">
      <alignment horizontal="center" vertical="center" textRotation="90" shrinkToFit="1"/>
      <protection locked="0"/>
    </xf>
    <xf numFmtId="0" fontId="0" fillId="3" borderId="172" xfId="0" applyFill="1" applyBorder="1" applyAlignment="1">
      <alignment horizontal="center" vertical="center" textRotation="90" shrinkToFit="1"/>
    </xf>
    <xf numFmtId="0" fontId="14" fillId="0" borderId="0" xfId="0" applyFont="1" applyFill="1" applyAlignment="1" applyProtection="1">
      <alignment horizontal="left" vertical="top"/>
      <protection locked="0"/>
    </xf>
    <xf numFmtId="0" fontId="14" fillId="0" borderId="0" xfId="0" applyFont="1" applyAlignment="1">
      <alignment wrapText="1"/>
    </xf>
    <xf numFmtId="0" fontId="0" fillId="0" borderId="0" xfId="0" applyAlignment="1">
      <alignment wrapText="1"/>
    </xf>
    <xf numFmtId="0" fontId="0" fillId="3" borderId="172" xfId="0" applyFill="1" applyBorder="1" applyAlignment="1" applyProtection="1">
      <alignment horizontal="center" vertical="center" textRotation="90" shrinkToFit="1"/>
      <protection locked="0"/>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2">
    <dxf>
      <fill>
        <patternFill>
          <bgColor rgb="FFCCFFCC"/>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K55"/>
  <sheetViews>
    <sheetView showGridLines="0" showZeros="0" tabSelected="1" showOutlineSymbols="0" zoomScale="90" zoomScaleNormal="90" workbookViewId="0" topLeftCell="B2">
      <pane ySplit="3" topLeftCell="BM5" activePane="bottomLeft" state="frozen"/>
      <selection pane="topLeft" activeCell="A1" sqref="A1"/>
      <selection pane="bottomLeft" activeCell="A1" sqref="A1"/>
    </sheetView>
  </sheetViews>
  <sheetFormatPr defaultColWidth="9.00390625" defaultRowHeight="18" customHeight="1"/>
  <cols>
    <col min="1" max="1" width="12.75390625" style="5" hidden="1" customWidth="1"/>
    <col min="2" max="2" width="2.75390625" style="5" customWidth="1"/>
    <col min="3" max="3" width="9.75390625" style="6" customWidth="1"/>
    <col min="4" max="4" width="3.75390625" style="6" customWidth="1"/>
    <col min="5" max="5" width="72.75390625" style="6" customWidth="1"/>
    <col min="6" max="6" width="2.00390625" style="5" customWidth="1"/>
    <col min="7" max="7" width="10.75390625" style="5" customWidth="1"/>
    <col min="8" max="16384" width="9.125" style="5" customWidth="1"/>
  </cols>
  <sheetData>
    <row r="1" ht="18" customHeight="1" hidden="1"/>
    <row r="2" spans="3:7" s="7" customFormat="1" ht="15" customHeight="1">
      <c r="C2" s="8"/>
      <c r="D2" s="8"/>
      <c r="E2" s="8"/>
      <c r="F2" s="8"/>
      <c r="G2" s="8"/>
    </row>
    <row r="3" spans="3:7" s="7" customFormat="1" ht="18" customHeight="1">
      <c r="C3" s="466" t="s">
        <v>118</v>
      </c>
      <c r="D3" s="467"/>
      <c r="E3" s="158"/>
      <c r="F3" s="158"/>
      <c r="G3" s="159"/>
    </row>
    <row r="4" spans="3:8" s="7" customFormat="1" ht="27.75" customHeight="1">
      <c r="C4" s="468" t="s">
        <v>116</v>
      </c>
      <c r="D4" s="476"/>
      <c r="E4" s="476"/>
      <c r="F4" s="160"/>
      <c r="G4" s="161"/>
      <c r="H4" s="7" t="s">
        <v>229</v>
      </c>
    </row>
    <row r="5" spans="4:7" s="7" customFormat="1" ht="16.5" customHeight="1">
      <c r="D5" s="8"/>
      <c r="E5" s="8"/>
      <c r="F5" s="8"/>
      <c r="G5" s="8"/>
    </row>
    <row r="6" spans="3:9" s="7" customFormat="1" ht="18" customHeight="1">
      <c r="C6" s="29" t="s">
        <v>200</v>
      </c>
      <c r="D6" s="469"/>
      <c r="E6" s="157" t="s">
        <v>105</v>
      </c>
      <c r="F6" s="157"/>
      <c r="G6" s="470"/>
      <c r="H6" s="471"/>
      <c r="I6" s="8"/>
    </row>
    <row r="7" spans="4:9" s="7" customFormat="1" ht="6" customHeight="1">
      <c r="D7" s="472"/>
      <c r="E7" s="9"/>
      <c r="F7" s="9"/>
      <c r="G7" s="8"/>
      <c r="H7" s="471"/>
      <c r="I7" s="8"/>
    </row>
    <row r="8" spans="3:9" s="7" customFormat="1" ht="25.5" customHeight="1">
      <c r="C8" s="29" t="s">
        <v>201</v>
      </c>
      <c r="D8" s="469"/>
      <c r="E8" s="157" t="s">
        <v>215</v>
      </c>
      <c r="F8" s="157"/>
      <c r="G8" s="470"/>
      <c r="H8" s="8"/>
      <c r="I8" s="8"/>
    </row>
    <row r="9" spans="4:9" s="7" customFormat="1" ht="6" customHeight="1">
      <c r="D9" s="472"/>
      <c r="E9" s="9"/>
      <c r="F9" s="9"/>
      <c r="G9" s="8"/>
      <c r="H9" s="8"/>
      <c r="I9" s="8"/>
    </row>
    <row r="10" spans="3:9" s="7" customFormat="1" ht="25.5" customHeight="1">
      <c r="C10" s="29" t="s">
        <v>202</v>
      </c>
      <c r="D10" s="469"/>
      <c r="E10" s="157" t="s">
        <v>216</v>
      </c>
      <c r="F10" s="157"/>
      <c r="G10" s="470"/>
      <c r="H10" s="8"/>
      <c r="I10" s="8"/>
    </row>
    <row r="11" spans="4:9" s="7" customFormat="1" ht="6" customHeight="1">
      <c r="D11" s="472"/>
      <c r="E11" s="9"/>
      <c r="F11" s="9"/>
      <c r="G11" s="8"/>
      <c r="H11" s="8"/>
      <c r="I11" s="8"/>
    </row>
    <row r="12" spans="3:9" s="7" customFormat="1" ht="25.5" customHeight="1">
      <c r="C12" s="29" t="s">
        <v>203</v>
      </c>
      <c r="D12" s="469"/>
      <c r="E12" s="157" t="s">
        <v>217</v>
      </c>
      <c r="F12" s="157"/>
      <c r="G12" s="470"/>
      <c r="H12" s="470"/>
      <c r="I12" s="8"/>
    </row>
    <row r="13" spans="4:8" s="7" customFormat="1" ht="6" customHeight="1">
      <c r="D13" s="472"/>
      <c r="E13" s="9"/>
      <c r="F13" s="9"/>
      <c r="G13" s="8"/>
      <c r="H13" s="8"/>
    </row>
    <row r="14" spans="3:8" s="7" customFormat="1" ht="24" customHeight="1">
      <c r="C14" s="29" t="s">
        <v>204</v>
      </c>
      <c r="D14" s="469"/>
      <c r="E14" s="157" t="s">
        <v>218</v>
      </c>
      <c r="F14" s="157"/>
      <c r="G14" s="470"/>
      <c r="H14" s="8"/>
    </row>
    <row r="15" spans="4:8" s="7" customFormat="1" ht="6" customHeight="1">
      <c r="D15" s="472"/>
      <c r="E15" s="9"/>
      <c r="F15" s="9"/>
      <c r="G15" s="8"/>
      <c r="H15" s="8"/>
    </row>
    <row r="16" spans="3:8" s="7" customFormat="1" ht="18" customHeight="1">
      <c r="C16" s="29" t="s">
        <v>205</v>
      </c>
      <c r="D16" s="469"/>
      <c r="E16" s="157" t="s">
        <v>219</v>
      </c>
      <c r="F16" s="157"/>
      <c r="G16" s="470"/>
      <c r="H16" s="8"/>
    </row>
    <row r="17" spans="4:8" s="7" customFormat="1" ht="6" customHeight="1">
      <c r="D17" s="472"/>
      <c r="E17" s="9"/>
      <c r="F17" s="9"/>
      <c r="G17" s="8"/>
      <c r="H17" s="8"/>
    </row>
    <row r="18" spans="3:8" s="7" customFormat="1" ht="25.5" customHeight="1">
      <c r="C18" s="29" t="s">
        <v>206</v>
      </c>
      <c r="D18" s="469"/>
      <c r="E18" s="157" t="s">
        <v>220</v>
      </c>
      <c r="F18" s="157"/>
      <c r="G18" s="470"/>
      <c r="H18" s="8"/>
    </row>
    <row r="19" spans="4:8" s="7" customFormat="1" ht="6" customHeight="1">
      <c r="D19" s="472"/>
      <c r="E19" s="9"/>
      <c r="F19" s="9"/>
      <c r="G19" s="8"/>
      <c r="H19" s="8"/>
    </row>
    <row r="20" spans="3:8" s="7" customFormat="1" ht="25.5" customHeight="1">
      <c r="C20" s="29" t="s">
        <v>207</v>
      </c>
      <c r="D20" s="469"/>
      <c r="E20" s="157" t="s">
        <v>221</v>
      </c>
      <c r="F20" s="157"/>
      <c r="G20" s="470"/>
      <c r="H20" s="8"/>
    </row>
    <row r="21" spans="4:8" s="7" customFormat="1" ht="6" customHeight="1">
      <c r="D21" s="472"/>
      <c r="E21" s="9"/>
      <c r="F21" s="9"/>
      <c r="G21" s="8"/>
      <c r="H21" s="8"/>
    </row>
    <row r="22" spans="3:8" s="7" customFormat="1" ht="25.5" customHeight="1">
      <c r="C22" s="29" t="s">
        <v>208</v>
      </c>
      <c r="D22" s="469"/>
      <c r="E22" s="157" t="s">
        <v>222</v>
      </c>
      <c r="F22" s="157"/>
      <c r="G22" s="470"/>
      <c r="H22" s="8"/>
    </row>
    <row r="23" spans="4:8" s="7" customFormat="1" ht="6" customHeight="1">
      <c r="D23" s="472"/>
      <c r="E23" s="9"/>
      <c r="F23" s="9"/>
      <c r="G23" s="8"/>
      <c r="H23" s="8"/>
    </row>
    <row r="24" spans="3:8" s="7" customFormat="1" ht="25.5" customHeight="1">
      <c r="C24" s="29" t="s">
        <v>209</v>
      </c>
      <c r="D24" s="469"/>
      <c r="E24" s="157" t="s">
        <v>223</v>
      </c>
      <c r="F24" s="157"/>
      <c r="G24" s="470"/>
      <c r="H24" s="8"/>
    </row>
    <row r="25" spans="4:8" s="7" customFormat="1" ht="6" customHeight="1">
      <c r="D25" s="472"/>
      <c r="E25" s="9"/>
      <c r="F25" s="9"/>
      <c r="G25" s="8"/>
      <c r="H25" s="8"/>
    </row>
    <row r="26" spans="3:8" s="7" customFormat="1" ht="25.5" customHeight="1">
      <c r="C26" s="29" t="s">
        <v>210</v>
      </c>
      <c r="D26" s="469"/>
      <c r="E26" s="157" t="s">
        <v>224</v>
      </c>
      <c r="F26" s="157"/>
      <c r="G26" s="470"/>
      <c r="H26" s="8"/>
    </row>
    <row r="27" spans="4:8" s="7" customFormat="1" ht="6" customHeight="1">
      <c r="D27" s="472"/>
      <c r="E27" s="9"/>
      <c r="F27" s="9"/>
      <c r="G27" s="8"/>
      <c r="H27" s="8"/>
    </row>
    <row r="28" spans="3:8" s="7" customFormat="1" ht="25.5" customHeight="1">
      <c r="C28" s="29" t="s">
        <v>211</v>
      </c>
      <c r="D28" s="469"/>
      <c r="E28" s="157" t="s">
        <v>225</v>
      </c>
      <c r="F28" s="157"/>
      <c r="G28" s="470"/>
      <c r="H28" s="8"/>
    </row>
    <row r="29" spans="4:8" s="7" customFormat="1" ht="6" customHeight="1">
      <c r="D29" s="472"/>
      <c r="E29" s="9"/>
      <c r="F29" s="9"/>
      <c r="G29" s="8"/>
      <c r="H29" s="8"/>
    </row>
    <row r="30" spans="3:9" s="7" customFormat="1" ht="24.75" customHeight="1">
      <c r="C30" s="29" t="s">
        <v>212</v>
      </c>
      <c r="D30" s="469"/>
      <c r="E30" s="157" t="s">
        <v>226</v>
      </c>
      <c r="F30" s="157"/>
      <c r="G30" s="470"/>
      <c r="H30" s="8"/>
      <c r="I30" s="473"/>
    </row>
    <row r="31" spans="4:8" s="7" customFormat="1" ht="6" customHeight="1">
      <c r="D31" s="472"/>
      <c r="E31" s="9"/>
      <c r="F31" s="9"/>
      <c r="G31" s="8"/>
      <c r="H31" s="8"/>
    </row>
    <row r="32" spans="3:8" s="7" customFormat="1" ht="21.75" customHeight="1">
      <c r="C32" s="29" t="s">
        <v>214</v>
      </c>
      <c r="D32" s="469"/>
      <c r="E32" s="157" t="s">
        <v>227</v>
      </c>
      <c r="F32" s="157"/>
      <c r="G32" s="470"/>
      <c r="H32" s="8"/>
    </row>
    <row r="33" spans="4:8" s="7" customFormat="1" ht="6" customHeight="1">
      <c r="D33" s="472"/>
      <c r="E33" s="9"/>
      <c r="F33" s="9"/>
      <c r="G33" s="8"/>
      <c r="H33" s="8"/>
    </row>
    <row r="34" spans="3:9" s="7" customFormat="1" ht="21.75" customHeight="1">
      <c r="C34" s="29" t="s">
        <v>213</v>
      </c>
      <c r="D34" s="469"/>
      <c r="E34" s="157" t="s">
        <v>228</v>
      </c>
      <c r="F34" s="157"/>
      <c r="G34" s="470"/>
      <c r="H34" s="8"/>
      <c r="I34" s="473"/>
    </row>
    <row r="35" spans="3:11" ht="18" customHeight="1">
      <c r="C35" s="7"/>
      <c r="F35" s="6"/>
      <c r="G35" s="474"/>
      <c r="H35" s="8"/>
      <c r="I35" s="7"/>
      <c r="J35" s="7"/>
      <c r="K35" s="7"/>
    </row>
    <row r="36" spans="3:11" ht="18" customHeight="1">
      <c r="C36" s="7"/>
      <c r="F36" s="6"/>
      <c r="G36" s="470"/>
      <c r="H36" s="8"/>
      <c r="I36" s="7"/>
      <c r="J36" s="7"/>
      <c r="K36" s="7"/>
    </row>
    <row r="37" spans="3:11" ht="18" customHeight="1">
      <c r="C37" s="7"/>
      <c r="F37" s="6"/>
      <c r="G37" s="8"/>
      <c r="H37" s="8"/>
      <c r="I37" s="7"/>
      <c r="J37" s="7"/>
      <c r="K37" s="7"/>
    </row>
    <row r="38" spans="3:11" ht="18" customHeight="1">
      <c r="C38" s="7"/>
      <c r="G38" s="470"/>
      <c r="H38" s="8"/>
      <c r="I38" s="7"/>
      <c r="J38" s="7"/>
      <c r="K38" s="7"/>
    </row>
    <row r="39" spans="3:11" ht="18" customHeight="1">
      <c r="C39" s="7"/>
      <c r="G39" s="8"/>
      <c r="H39" s="8"/>
      <c r="I39" s="7"/>
      <c r="J39" s="7"/>
      <c r="K39" s="7"/>
    </row>
    <row r="40" spans="3:11" ht="18" customHeight="1">
      <c r="C40" s="7"/>
      <c r="G40" s="470"/>
      <c r="H40" s="8"/>
      <c r="I40" s="7"/>
      <c r="J40" s="7"/>
      <c r="K40" s="7"/>
    </row>
    <row r="41" spans="7:11" ht="18" customHeight="1">
      <c r="G41" s="8"/>
      <c r="H41" s="8"/>
      <c r="I41" s="7"/>
      <c r="J41" s="7"/>
      <c r="K41" s="7"/>
    </row>
    <row r="42" spans="7:11" ht="18" customHeight="1">
      <c r="G42" s="470"/>
      <c r="H42" s="8"/>
      <c r="I42" s="7"/>
      <c r="J42" s="7"/>
      <c r="K42" s="7"/>
    </row>
    <row r="43" spans="7:11" ht="18" customHeight="1">
      <c r="G43" s="8"/>
      <c r="H43" s="8"/>
      <c r="I43" s="7"/>
      <c r="J43" s="7"/>
      <c r="K43" s="7"/>
    </row>
    <row r="44" spans="7:11" ht="18" customHeight="1">
      <c r="G44" s="470"/>
      <c r="H44" s="8"/>
      <c r="I44" s="7"/>
      <c r="J44" s="7"/>
      <c r="K44" s="7"/>
    </row>
    <row r="45" spans="7:11" ht="18" customHeight="1">
      <c r="G45" s="8"/>
      <c r="H45" s="8"/>
      <c r="I45" s="7"/>
      <c r="J45" s="7"/>
      <c r="K45" s="7"/>
    </row>
    <row r="46" spans="7:11" ht="18" customHeight="1">
      <c r="G46" s="470"/>
      <c r="H46" s="8"/>
      <c r="I46" s="7"/>
      <c r="J46" s="7"/>
      <c r="K46" s="7"/>
    </row>
    <row r="47" spans="7:11" ht="18" customHeight="1">
      <c r="G47" s="8"/>
      <c r="H47" s="8"/>
      <c r="I47" s="7"/>
      <c r="J47" s="7"/>
      <c r="K47" s="7"/>
    </row>
    <row r="48" spans="7:11" ht="18" customHeight="1">
      <c r="G48" s="470"/>
      <c r="H48" s="8"/>
      <c r="I48" s="7"/>
      <c r="J48" s="7"/>
      <c r="K48" s="7"/>
    </row>
    <row r="49" spans="7:11" ht="18" customHeight="1">
      <c r="G49" s="8"/>
      <c r="H49" s="8"/>
      <c r="I49" s="7"/>
      <c r="J49" s="7"/>
      <c r="K49" s="7"/>
    </row>
    <row r="50" spans="7:11" ht="18" customHeight="1">
      <c r="G50" s="470"/>
      <c r="H50" s="8"/>
      <c r="I50" s="7"/>
      <c r="J50" s="7"/>
      <c r="K50" s="7"/>
    </row>
    <row r="51" spans="7:11" ht="18" customHeight="1">
      <c r="G51" s="8"/>
      <c r="H51" s="8"/>
      <c r="I51" s="7"/>
      <c r="J51" s="7"/>
      <c r="K51" s="7"/>
    </row>
    <row r="52" spans="7:11" ht="18" customHeight="1">
      <c r="G52" s="470"/>
      <c r="H52" s="8"/>
      <c r="I52" s="7"/>
      <c r="J52" s="7"/>
      <c r="K52" s="7"/>
    </row>
    <row r="53" spans="7:11" ht="18" customHeight="1">
      <c r="G53" s="8"/>
      <c r="H53" s="8"/>
      <c r="I53" s="7"/>
      <c r="J53" s="7"/>
      <c r="K53" s="7"/>
    </row>
    <row r="54" spans="7:11" ht="18" customHeight="1">
      <c r="G54" s="470"/>
      <c r="H54" s="8"/>
      <c r="I54" s="7"/>
      <c r="J54" s="7"/>
      <c r="K54" s="7"/>
    </row>
    <row r="55" ht="18" customHeight="1">
      <c r="G55" s="475"/>
    </row>
  </sheetData>
  <sheetProtection selectLockedCells="1" selectUnlockedCells="1"/>
  <conditionalFormatting sqref="D3">
    <cfRule type="cellIs" priority="1" dxfId="0" operator="equal" stopIfTrue="1">
      <formula>"Do buňky D3 zadejte NÁZEV KAPITOLY (ODDÍLU)"</formula>
    </cfRule>
  </conditionalFormatting>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25"/>
  <dimension ref="C3:Q41"/>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14.625" style="17" customWidth="1"/>
    <col min="9" max="9" width="1.12109375" style="17" customWidth="1"/>
    <col min="10" max="16" width="9.375" style="17" customWidth="1"/>
    <col min="17" max="17" width="11.375" style="17" customWidth="1"/>
    <col min="18" max="20" width="10.00390625" style="17" bestFit="1" customWidth="1"/>
    <col min="21" max="21" width="10.25390625" style="17" customWidth="1"/>
    <col min="22" max="40" width="1.75390625" style="17" customWidth="1"/>
    <col min="41" max="16384" width="9.125" style="17" customWidth="1"/>
  </cols>
  <sheetData>
    <row r="1" ht="12.75" hidden="1"/>
    <row r="2" ht="12.75" hidden="1"/>
    <row r="3" ht="9" customHeight="1">
      <c r="C3" s="16"/>
    </row>
    <row r="4" spans="4:16" s="18" customFormat="1" ht="15.75">
      <c r="D4" s="19" t="s">
        <v>61</v>
      </c>
      <c r="E4" s="19"/>
      <c r="F4" s="19"/>
      <c r="G4" s="19"/>
      <c r="H4" s="20" t="s">
        <v>126</v>
      </c>
      <c r="I4" s="21"/>
      <c r="J4" s="19"/>
      <c r="K4" s="19"/>
      <c r="L4" s="19"/>
      <c r="M4" s="19"/>
      <c r="N4" s="19"/>
      <c r="O4" s="19"/>
      <c r="P4" s="19"/>
    </row>
    <row r="5" spans="4:16" s="18" customFormat="1" ht="15.75">
      <c r="D5" s="22" t="s">
        <v>148</v>
      </c>
      <c r="E5" s="23"/>
      <c r="F5" s="23"/>
      <c r="G5" s="23"/>
      <c r="H5" s="23"/>
      <c r="I5" s="23"/>
      <c r="J5" s="23"/>
      <c r="K5" s="23"/>
      <c r="L5" s="23"/>
      <c r="M5" s="23"/>
      <c r="N5" s="23"/>
      <c r="O5" s="23"/>
      <c r="P5" s="23"/>
    </row>
    <row r="6" spans="4:17" s="24" customFormat="1" ht="21" customHeight="1" thickBot="1">
      <c r="D6" s="25" t="s">
        <v>27</v>
      </c>
      <c r="E6" s="26"/>
      <c r="F6" s="26"/>
      <c r="G6" s="26"/>
      <c r="H6" s="26"/>
      <c r="I6" s="27"/>
      <c r="J6" s="27"/>
      <c r="K6" s="27"/>
      <c r="L6" s="27"/>
      <c r="M6" s="27"/>
      <c r="N6" s="27"/>
      <c r="O6" s="27"/>
      <c r="P6" s="28" t="s">
        <v>94</v>
      </c>
      <c r="Q6" s="29" t="s">
        <v>97</v>
      </c>
    </row>
    <row r="7" spans="3:17" ht="6" customHeight="1">
      <c r="C7" s="30"/>
      <c r="D7" s="488" t="s">
        <v>142</v>
      </c>
      <c r="E7" s="489"/>
      <c r="F7" s="489"/>
      <c r="G7" s="489"/>
      <c r="H7" s="489"/>
      <c r="I7" s="490"/>
      <c r="J7" s="484">
        <v>2003</v>
      </c>
      <c r="K7" s="484">
        <v>2004</v>
      </c>
      <c r="L7" s="484">
        <v>2005</v>
      </c>
      <c r="M7" s="484">
        <v>2006</v>
      </c>
      <c r="N7" s="480">
        <v>2007</v>
      </c>
      <c r="O7" s="497">
        <v>2008</v>
      </c>
      <c r="P7" s="486">
        <v>2009</v>
      </c>
      <c r="Q7" s="31"/>
    </row>
    <row r="8" spans="3:17" ht="6" customHeight="1">
      <c r="C8" s="30"/>
      <c r="D8" s="491"/>
      <c r="E8" s="492"/>
      <c r="F8" s="492"/>
      <c r="G8" s="492"/>
      <c r="H8" s="492"/>
      <c r="I8" s="493"/>
      <c r="J8" s="485"/>
      <c r="K8" s="485"/>
      <c r="L8" s="485"/>
      <c r="M8" s="485"/>
      <c r="N8" s="481"/>
      <c r="O8" s="498"/>
      <c r="P8" s="487"/>
      <c r="Q8" s="31"/>
    </row>
    <row r="9" spans="3:17" ht="6" customHeight="1">
      <c r="C9" s="30"/>
      <c r="D9" s="491"/>
      <c r="E9" s="492"/>
      <c r="F9" s="492"/>
      <c r="G9" s="492"/>
      <c r="H9" s="492"/>
      <c r="I9" s="493"/>
      <c r="J9" s="485"/>
      <c r="K9" s="485"/>
      <c r="L9" s="485"/>
      <c r="M9" s="485"/>
      <c r="N9" s="481"/>
      <c r="O9" s="498"/>
      <c r="P9" s="487"/>
      <c r="Q9" s="31"/>
    </row>
    <row r="10" spans="3:17" ht="6" customHeight="1">
      <c r="C10" s="30"/>
      <c r="D10" s="491"/>
      <c r="E10" s="492"/>
      <c r="F10" s="492"/>
      <c r="G10" s="492"/>
      <c r="H10" s="492"/>
      <c r="I10" s="493"/>
      <c r="J10" s="485"/>
      <c r="K10" s="485"/>
      <c r="L10" s="485"/>
      <c r="M10" s="485"/>
      <c r="N10" s="481"/>
      <c r="O10" s="498"/>
      <c r="P10" s="487"/>
      <c r="Q10" s="31"/>
    </row>
    <row r="11" spans="3:16" ht="15" customHeight="1" thickBot="1">
      <c r="C11" s="30"/>
      <c r="D11" s="494"/>
      <c r="E11" s="495"/>
      <c r="F11" s="495"/>
      <c r="G11" s="495"/>
      <c r="H11" s="495"/>
      <c r="I11" s="496"/>
      <c r="J11" s="72" t="s">
        <v>90</v>
      </c>
      <c r="K11" s="72" t="s">
        <v>90</v>
      </c>
      <c r="L11" s="72" t="s">
        <v>90</v>
      </c>
      <c r="M11" s="72" t="s">
        <v>90</v>
      </c>
      <c r="N11" s="73" t="s">
        <v>90</v>
      </c>
      <c r="O11" s="176" t="s">
        <v>152</v>
      </c>
      <c r="P11" s="163"/>
    </row>
    <row r="12" spans="3:17" ht="14.25" thickBot="1" thickTop="1">
      <c r="C12" s="37"/>
      <c r="D12" s="61"/>
      <c r="E12" s="62" t="s">
        <v>30</v>
      </c>
      <c r="F12" s="62"/>
      <c r="G12" s="62"/>
      <c r="H12" s="63"/>
      <c r="I12" s="64"/>
      <c r="J12" s="355">
        <v>115856594.42999998</v>
      </c>
      <c r="K12" s="355">
        <v>123041633.45000002</v>
      </c>
      <c r="L12" s="355">
        <v>130319162.68999997</v>
      </c>
      <c r="M12" s="355">
        <v>142834091.67999998</v>
      </c>
      <c r="N12" s="356">
        <f>N13+N15+N17+N18+N22+N23+N24+N25+N28</f>
        <v>152987768.82000002</v>
      </c>
      <c r="O12" s="356">
        <f>O13+O15+O17+O18+O22+O23+O24+O25+O28</f>
        <v>151002990.28999996</v>
      </c>
      <c r="P12" s="356">
        <f>P13+P15+P17+P18+P22+P23+P24+P25+P28</f>
        <v>160464195.04000005</v>
      </c>
      <c r="Q12" s="104"/>
    </row>
    <row r="13" spans="3:17" ht="12.75">
      <c r="C13" s="37"/>
      <c r="D13" s="105"/>
      <c r="E13" s="97" t="s">
        <v>45</v>
      </c>
      <c r="F13" s="97"/>
      <c r="G13" s="97"/>
      <c r="H13" s="98"/>
      <c r="I13" s="99"/>
      <c r="J13" s="357">
        <v>9764375.149999999</v>
      </c>
      <c r="K13" s="357">
        <v>10290055.28</v>
      </c>
      <c r="L13" s="357">
        <v>11034349.75</v>
      </c>
      <c r="M13" s="357">
        <v>11974973.939999998</v>
      </c>
      <c r="N13" s="358">
        <f>12677779.43-1.02</f>
        <v>12677778.41</v>
      </c>
      <c r="O13" s="359">
        <f>14094522.02-36.78</f>
        <v>14094485.24</v>
      </c>
      <c r="P13" s="360">
        <f>15983536.86-140.49</f>
        <v>15983396.37</v>
      </c>
      <c r="Q13" s="104"/>
    </row>
    <row r="14" spans="3:17" ht="15">
      <c r="C14" s="37"/>
      <c r="D14" s="67"/>
      <c r="E14" s="54"/>
      <c r="F14" s="54" t="s">
        <v>46</v>
      </c>
      <c r="G14" s="54"/>
      <c r="H14" s="55"/>
      <c r="I14" s="56"/>
      <c r="J14" s="261">
        <v>9396746.479999999</v>
      </c>
      <c r="K14" s="261">
        <v>9911525.229999999</v>
      </c>
      <c r="L14" s="261">
        <v>10617936.950000001</v>
      </c>
      <c r="M14" s="261">
        <v>11575064.41</v>
      </c>
      <c r="N14" s="264">
        <f>12315412.06-1.02</f>
        <v>12315411.040000001</v>
      </c>
      <c r="O14" s="280">
        <f>13720131.72-36.78</f>
        <v>13720094.940000001</v>
      </c>
      <c r="P14" s="361">
        <f>15620658.82-140.49</f>
        <v>15620518.33</v>
      </c>
      <c r="Q14" s="104"/>
    </row>
    <row r="15" spans="3:17" ht="12.75">
      <c r="C15" s="37"/>
      <c r="D15" s="44"/>
      <c r="E15" s="45" t="s">
        <v>47</v>
      </c>
      <c r="F15" s="45"/>
      <c r="G15" s="45"/>
      <c r="H15" s="45"/>
      <c r="I15" s="47"/>
      <c r="J15" s="254">
        <v>42717454.27</v>
      </c>
      <c r="K15" s="254">
        <v>44870661.25</v>
      </c>
      <c r="L15" s="254">
        <v>43975300.41999999</v>
      </c>
      <c r="M15" s="254">
        <v>48148901.27</v>
      </c>
      <c r="N15" s="257">
        <f>47866835.34-431.49</f>
        <v>47866403.85</v>
      </c>
      <c r="O15" s="277">
        <f>49544505.3-1497.75</f>
        <v>49543007.55</v>
      </c>
      <c r="P15" s="362">
        <f>54107382.34-3317.19-23.9</f>
        <v>54104041.25000001</v>
      </c>
      <c r="Q15" s="104"/>
    </row>
    <row r="16" spans="3:17" ht="15">
      <c r="C16" s="37"/>
      <c r="D16" s="67"/>
      <c r="E16" s="54"/>
      <c r="F16" s="54" t="s">
        <v>48</v>
      </c>
      <c r="G16" s="54"/>
      <c r="H16" s="54"/>
      <c r="I16" s="56"/>
      <c r="J16" s="261">
        <v>39042825.980000004</v>
      </c>
      <c r="K16" s="261">
        <v>40856021.5</v>
      </c>
      <c r="L16" s="261">
        <v>39818749.29999999</v>
      </c>
      <c r="M16" s="261">
        <v>43896391.900000006</v>
      </c>
      <c r="N16" s="264">
        <f>43519149.44-431.49</f>
        <v>43518717.949999996</v>
      </c>
      <c r="O16" s="280">
        <f>45145651.79-1497.75</f>
        <v>45144154.04</v>
      </c>
      <c r="P16" s="361">
        <f>49412699.16-3317.19-23.9</f>
        <v>49409358.07</v>
      </c>
      <c r="Q16" s="104"/>
    </row>
    <row r="17" spans="3:17" ht="12.75">
      <c r="C17" s="37"/>
      <c r="D17" s="40"/>
      <c r="E17" s="41" t="s">
        <v>49</v>
      </c>
      <c r="F17" s="41"/>
      <c r="G17" s="41"/>
      <c r="H17" s="42"/>
      <c r="I17" s="43"/>
      <c r="J17" s="363">
        <v>2479893.51</v>
      </c>
      <c r="K17" s="363">
        <v>2784099.86</v>
      </c>
      <c r="L17" s="363">
        <v>3037719.11</v>
      </c>
      <c r="M17" s="363">
        <v>3146091.69</v>
      </c>
      <c r="N17" s="364">
        <v>3351332.88</v>
      </c>
      <c r="O17" s="365">
        <v>3544350.19</v>
      </c>
      <c r="P17" s="366">
        <v>3803588.84</v>
      </c>
      <c r="Q17" s="104"/>
    </row>
    <row r="18" spans="3:17" ht="12.75">
      <c r="C18" s="37"/>
      <c r="D18" s="44"/>
      <c r="E18" s="45" t="s">
        <v>175</v>
      </c>
      <c r="F18" s="45"/>
      <c r="G18" s="45"/>
      <c r="H18" s="46"/>
      <c r="I18" s="47"/>
      <c r="J18" s="254">
        <v>26536727.459999997</v>
      </c>
      <c r="K18" s="254">
        <v>27977689.63</v>
      </c>
      <c r="L18" s="254">
        <v>29350786.43</v>
      </c>
      <c r="M18" s="254">
        <v>31495535.58</v>
      </c>
      <c r="N18" s="257">
        <v>32395028.810000002</v>
      </c>
      <c r="O18" s="277">
        <v>33691678.21</v>
      </c>
      <c r="P18" s="362">
        <v>35585852.08</v>
      </c>
      <c r="Q18" s="104"/>
    </row>
    <row r="19" spans="3:17" ht="15">
      <c r="C19" s="37"/>
      <c r="D19" s="48"/>
      <c r="E19" s="514" t="s">
        <v>25</v>
      </c>
      <c r="F19" s="49" t="s">
        <v>50</v>
      </c>
      <c r="G19" s="49"/>
      <c r="H19" s="50"/>
      <c r="I19" s="51"/>
      <c r="J19" s="234">
        <v>5319711.19</v>
      </c>
      <c r="K19" s="234">
        <v>5732578.88</v>
      </c>
      <c r="L19" s="234">
        <v>6115290.149999999</v>
      </c>
      <c r="M19" s="234">
        <v>6764190.870000002</v>
      </c>
      <c r="N19" s="235">
        <v>7134367.2299999995</v>
      </c>
      <c r="O19" s="236">
        <v>7552198.309999999</v>
      </c>
      <c r="P19" s="238">
        <v>7789675.509999999</v>
      </c>
      <c r="Q19" s="104"/>
    </row>
    <row r="20" spans="3:17" ht="15">
      <c r="C20" s="37"/>
      <c r="D20" s="52"/>
      <c r="E20" s="515"/>
      <c r="F20" s="49" t="s">
        <v>51</v>
      </c>
      <c r="G20" s="49"/>
      <c r="H20" s="50"/>
      <c r="I20" s="51"/>
      <c r="J20" s="234">
        <v>9858050.59</v>
      </c>
      <c r="K20" s="234">
        <v>10410309.739999998</v>
      </c>
      <c r="L20" s="234">
        <v>11065998.390000002</v>
      </c>
      <c r="M20" s="234">
        <v>12102644.16</v>
      </c>
      <c r="N20" s="235">
        <v>12448549.129999999</v>
      </c>
      <c r="O20" s="236">
        <v>13037756.29</v>
      </c>
      <c r="P20" s="238">
        <v>14439441.81</v>
      </c>
      <c r="Q20" s="104"/>
    </row>
    <row r="21" spans="3:17" ht="15">
      <c r="C21" s="37"/>
      <c r="D21" s="53"/>
      <c r="E21" s="516"/>
      <c r="F21" s="54" t="s">
        <v>52</v>
      </c>
      <c r="G21" s="54"/>
      <c r="H21" s="55"/>
      <c r="I21" s="56"/>
      <c r="J21" s="261">
        <v>10065773.76</v>
      </c>
      <c r="K21" s="261">
        <v>10450543.100000001</v>
      </c>
      <c r="L21" s="261">
        <v>10762925.719999999</v>
      </c>
      <c r="M21" s="261">
        <v>11155023.61</v>
      </c>
      <c r="N21" s="264">
        <v>11500741.039999997</v>
      </c>
      <c r="O21" s="280">
        <v>11906128.210000003</v>
      </c>
      <c r="P21" s="361">
        <v>12188267.900000002</v>
      </c>
      <c r="Q21" s="104"/>
    </row>
    <row r="22" spans="3:17" ht="12.75">
      <c r="C22" s="37"/>
      <c r="D22" s="40"/>
      <c r="E22" s="41" t="s">
        <v>53</v>
      </c>
      <c r="F22" s="41"/>
      <c r="G22" s="41"/>
      <c r="H22" s="42"/>
      <c r="I22" s="43"/>
      <c r="J22" s="363">
        <v>2064213.5</v>
      </c>
      <c r="K22" s="363">
        <v>2068146.91</v>
      </c>
      <c r="L22" s="363">
        <v>3419642.22</v>
      </c>
      <c r="M22" s="363">
        <v>3409338.06</v>
      </c>
      <c r="N22" s="364">
        <v>3446532.36</v>
      </c>
      <c r="O22" s="365">
        <v>3616107.27</v>
      </c>
      <c r="P22" s="366">
        <v>3818991.29</v>
      </c>
      <c r="Q22" s="104"/>
    </row>
    <row r="23" spans="3:17" ht="15">
      <c r="C23" s="37"/>
      <c r="D23" s="40"/>
      <c r="E23" s="41" t="s">
        <v>54</v>
      </c>
      <c r="F23" s="41"/>
      <c r="G23" s="41"/>
      <c r="H23" s="42"/>
      <c r="I23" s="43"/>
      <c r="J23" s="363">
        <v>3276243.83</v>
      </c>
      <c r="K23" s="363">
        <v>3828699.6</v>
      </c>
      <c r="L23" s="363">
        <v>4055161.19</v>
      </c>
      <c r="M23" s="363">
        <v>4202069.85</v>
      </c>
      <c r="N23" s="364">
        <v>4074589.27</v>
      </c>
      <c r="O23" s="365">
        <v>4159850.97</v>
      </c>
      <c r="P23" s="366">
        <v>2752699.06</v>
      </c>
      <c r="Q23" s="104"/>
    </row>
    <row r="24" spans="3:17" ht="12.75">
      <c r="C24" s="37"/>
      <c r="D24" s="40"/>
      <c r="E24" s="41" t="s">
        <v>136</v>
      </c>
      <c r="F24" s="41"/>
      <c r="G24" s="41"/>
      <c r="H24" s="42"/>
      <c r="I24" s="43"/>
      <c r="J24" s="363">
        <v>20506297.73</v>
      </c>
      <c r="K24" s="363">
        <v>22845451.669999998</v>
      </c>
      <c r="L24" s="363">
        <v>26442456.139999997</v>
      </c>
      <c r="M24" s="363">
        <v>29009170.82</v>
      </c>
      <c r="N24" s="364">
        <v>34603898</v>
      </c>
      <c r="O24" s="365">
        <v>31244213.240000002</v>
      </c>
      <c r="P24" s="366">
        <v>33710308.080000006</v>
      </c>
      <c r="Q24" s="104"/>
    </row>
    <row r="25" spans="3:17" ht="12.75">
      <c r="C25" s="37"/>
      <c r="D25" s="44"/>
      <c r="E25" s="45" t="s">
        <v>55</v>
      </c>
      <c r="F25" s="45"/>
      <c r="G25" s="45"/>
      <c r="H25" s="46"/>
      <c r="I25" s="47"/>
      <c r="J25" s="254">
        <v>642520.16</v>
      </c>
      <c r="K25" s="254">
        <v>704200.09</v>
      </c>
      <c r="L25" s="254">
        <v>662073.87</v>
      </c>
      <c r="M25" s="254">
        <v>709202.77</v>
      </c>
      <c r="N25" s="257">
        <v>806524.9</v>
      </c>
      <c r="O25" s="277">
        <v>826054.82</v>
      </c>
      <c r="P25" s="362">
        <v>750392.86</v>
      </c>
      <c r="Q25" s="104"/>
    </row>
    <row r="26" spans="3:17" ht="12.75" customHeight="1">
      <c r="C26" s="37"/>
      <c r="D26" s="48"/>
      <c r="E26" s="517" t="s">
        <v>25</v>
      </c>
      <c r="F26" s="49" t="s">
        <v>110</v>
      </c>
      <c r="G26" s="49"/>
      <c r="H26" s="50"/>
      <c r="I26" s="51"/>
      <c r="J26" s="234">
        <v>292954.29</v>
      </c>
      <c r="K26" s="234">
        <v>395291.55</v>
      </c>
      <c r="L26" s="234">
        <v>328208.63</v>
      </c>
      <c r="M26" s="234">
        <v>365480.53</v>
      </c>
      <c r="N26" s="235">
        <v>402691.72</v>
      </c>
      <c r="O26" s="236">
        <v>460872.21</v>
      </c>
      <c r="P26" s="238">
        <v>397530.13</v>
      </c>
      <c r="Q26" s="104"/>
    </row>
    <row r="27" spans="3:17" ht="12.75">
      <c r="C27" s="37"/>
      <c r="D27" s="53"/>
      <c r="E27" s="518"/>
      <c r="F27" s="54" t="s">
        <v>56</v>
      </c>
      <c r="G27" s="54"/>
      <c r="H27" s="55"/>
      <c r="I27" s="56"/>
      <c r="J27" s="261">
        <v>338882.7</v>
      </c>
      <c r="K27" s="261">
        <v>289751.31</v>
      </c>
      <c r="L27" s="261">
        <v>316763.76</v>
      </c>
      <c r="M27" s="261">
        <v>343722.28</v>
      </c>
      <c r="N27" s="264">
        <v>403833.18</v>
      </c>
      <c r="O27" s="280">
        <v>365182.6</v>
      </c>
      <c r="P27" s="361">
        <v>352862.73</v>
      </c>
      <c r="Q27" s="104"/>
    </row>
    <row r="28" spans="3:17" ht="13.5" thickBot="1">
      <c r="C28" s="37"/>
      <c r="D28" s="68"/>
      <c r="E28" s="69" t="s">
        <v>57</v>
      </c>
      <c r="F28" s="69"/>
      <c r="G28" s="69"/>
      <c r="H28" s="70"/>
      <c r="I28" s="71"/>
      <c r="J28" s="367">
        <v>7868868.819999974</v>
      </c>
      <c r="K28" s="367">
        <v>7672629.160000026</v>
      </c>
      <c r="L28" s="367">
        <v>8341673.559999996</v>
      </c>
      <c r="M28" s="367">
        <v>10738842.7</v>
      </c>
      <c r="N28" s="368">
        <v>13765680.340000002</v>
      </c>
      <c r="O28" s="369">
        <v>10283242.799999993</v>
      </c>
      <c r="P28" s="370">
        <v>9954925.210000014</v>
      </c>
      <c r="Q28" s="104"/>
    </row>
    <row r="29" spans="4:16" ht="13.5">
      <c r="D29" s="57" t="s">
        <v>102</v>
      </c>
      <c r="E29" s="58"/>
      <c r="F29" s="58"/>
      <c r="G29" s="58"/>
      <c r="H29" s="58"/>
      <c r="I29" s="57"/>
      <c r="J29" s="57"/>
      <c r="K29" s="57"/>
      <c r="L29" s="57"/>
      <c r="M29" s="57"/>
      <c r="N29" s="57"/>
      <c r="O29" s="57"/>
      <c r="P29" s="59" t="s">
        <v>2</v>
      </c>
    </row>
    <row r="30" spans="4:16" ht="12.75" customHeight="1">
      <c r="D30" s="60" t="s">
        <v>90</v>
      </c>
      <c r="E30" s="479" t="s">
        <v>33</v>
      </c>
      <c r="F30" s="479"/>
      <c r="G30" s="479"/>
      <c r="H30" s="479"/>
      <c r="I30" s="479"/>
      <c r="J30" s="479"/>
      <c r="K30" s="479"/>
      <c r="L30" s="479"/>
      <c r="M30" s="479"/>
      <c r="N30" s="479"/>
      <c r="O30" s="479"/>
      <c r="P30" s="479"/>
    </row>
    <row r="31" spans="4:16" ht="12.75">
      <c r="D31" s="60" t="s">
        <v>22</v>
      </c>
      <c r="E31" s="479" t="s">
        <v>58</v>
      </c>
      <c r="F31" s="479"/>
      <c r="G31" s="479"/>
      <c r="H31" s="479"/>
      <c r="I31" s="479"/>
      <c r="J31" s="479"/>
      <c r="K31" s="479"/>
      <c r="L31" s="479"/>
      <c r="M31" s="479"/>
      <c r="N31" s="479"/>
      <c r="O31" s="479"/>
      <c r="P31" s="479"/>
    </row>
    <row r="32" spans="4:16" ht="12.75" customHeight="1">
      <c r="D32" s="60" t="s">
        <v>59</v>
      </c>
      <c r="E32" s="479" t="s">
        <v>60</v>
      </c>
      <c r="F32" s="479"/>
      <c r="G32" s="479"/>
      <c r="H32" s="479"/>
      <c r="I32" s="479"/>
      <c r="J32" s="479"/>
      <c r="K32" s="479"/>
      <c r="L32" s="479"/>
      <c r="M32" s="479"/>
      <c r="N32" s="479"/>
      <c r="O32" s="479"/>
      <c r="P32" s="479"/>
    </row>
    <row r="33" spans="4:16" ht="24" customHeight="1">
      <c r="D33" s="60" t="s">
        <v>137</v>
      </c>
      <c r="E33" s="508" t="s">
        <v>140</v>
      </c>
      <c r="F33" s="508"/>
      <c r="G33" s="508"/>
      <c r="H33" s="508"/>
      <c r="I33" s="508"/>
      <c r="J33" s="508"/>
      <c r="K33" s="508"/>
      <c r="L33" s="508"/>
      <c r="M33" s="508"/>
      <c r="N33" s="508"/>
      <c r="O33" s="508"/>
      <c r="P33" s="508"/>
    </row>
    <row r="41" ht="12.75">
      <c r="P41" s="106"/>
    </row>
  </sheetData>
  <sheetProtection/>
  <mergeCells count="14">
    <mergeCell ref="J7:J10"/>
    <mergeCell ref="L7:L10"/>
    <mergeCell ref="E32:P32"/>
    <mergeCell ref="D7:I11"/>
    <mergeCell ref="M7:M10"/>
    <mergeCell ref="N7:N10"/>
    <mergeCell ref="O7:O10"/>
    <mergeCell ref="P7:P10"/>
    <mergeCell ref="K7:K10"/>
    <mergeCell ref="E33:P33"/>
    <mergeCell ref="E19:E21"/>
    <mergeCell ref="E26:E27"/>
    <mergeCell ref="E30:P30"/>
    <mergeCell ref="E31:P31"/>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codeName="List7"/>
  <dimension ref="C3:T33"/>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13.875" style="17" customWidth="1"/>
    <col min="9" max="9" width="1.12109375" style="17" customWidth="1"/>
    <col min="10" max="16" width="9.625" style="17" customWidth="1"/>
    <col min="17" max="17" width="11.75390625" style="17" customWidth="1"/>
    <col min="18" max="19" width="1.75390625" style="17" customWidth="1"/>
    <col min="20" max="20" width="13.125" style="17" customWidth="1"/>
    <col min="21" max="40" width="1.75390625" style="17" customWidth="1"/>
    <col min="41" max="16384" width="9.125" style="17" customWidth="1"/>
  </cols>
  <sheetData>
    <row r="1" ht="12.75" hidden="1"/>
    <row r="2" ht="12.75" hidden="1"/>
    <row r="3" ht="9" customHeight="1">
      <c r="C3" s="16"/>
    </row>
    <row r="4" spans="4:16" s="18" customFormat="1" ht="15.75">
      <c r="D4" s="19" t="s">
        <v>66</v>
      </c>
      <c r="E4" s="19"/>
      <c r="F4" s="19"/>
      <c r="G4" s="19"/>
      <c r="H4" s="20" t="s">
        <v>133</v>
      </c>
      <c r="I4" s="21"/>
      <c r="J4" s="19"/>
      <c r="K4" s="19"/>
      <c r="L4" s="19"/>
      <c r="M4" s="19"/>
      <c r="N4" s="19"/>
      <c r="O4" s="19"/>
      <c r="P4" s="19"/>
    </row>
    <row r="5" spans="4:16" s="18" customFormat="1" ht="15.75">
      <c r="D5" s="22" t="s">
        <v>148</v>
      </c>
      <c r="E5" s="23"/>
      <c r="F5" s="23"/>
      <c r="G5" s="23"/>
      <c r="H5" s="23"/>
      <c r="I5" s="23"/>
      <c r="J5" s="23"/>
      <c r="K5" s="23"/>
      <c r="L5" s="23"/>
      <c r="M5" s="23"/>
      <c r="N5" s="23"/>
      <c r="O5" s="23"/>
      <c r="P5" s="23"/>
    </row>
    <row r="6" spans="4:17" s="24" customFormat="1" ht="21" customHeight="1" thickBot="1">
      <c r="D6" s="25" t="s">
        <v>27</v>
      </c>
      <c r="E6" s="26"/>
      <c r="F6" s="26"/>
      <c r="G6" s="26"/>
      <c r="H6" s="26"/>
      <c r="I6" s="27"/>
      <c r="J6" s="27"/>
      <c r="K6" s="27"/>
      <c r="L6" s="27"/>
      <c r="M6" s="27"/>
      <c r="N6" s="27"/>
      <c r="O6" s="27"/>
      <c r="P6" s="28" t="s">
        <v>94</v>
      </c>
      <c r="Q6" s="29"/>
    </row>
    <row r="7" spans="3:17" ht="6" customHeight="1">
      <c r="C7" s="30"/>
      <c r="D7" s="488" t="s">
        <v>142</v>
      </c>
      <c r="E7" s="489"/>
      <c r="F7" s="489"/>
      <c r="G7" s="489"/>
      <c r="H7" s="489"/>
      <c r="I7" s="490"/>
      <c r="J7" s="484">
        <v>2003</v>
      </c>
      <c r="K7" s="484">
        <v>2004</v>
      </c>
      <c r="L7" s="484">
        <v>2005</v>
      </c>
      <c r="M7" s="484">
        <v>2006</v>
      </c>
      <c r="N7" s="480">
        <v>2007</v>
      </c>
      <c r="O7" s="497">
        <v>2008</v>
      </c>
      <c r="P7" s="486">
        <v>2009</v>
      </c>
      <c r="Q7" s="31"/>
    </row>
    <row r="8" spans="3:17" ht="6" customHeight="1">
      <c r="C8" s="30"/>
      <c r="D8" s="491"/>
      <c r="E8" s="492"/>
      <c r="F8" s="492"/>
      <c r="G8" s="492"/>
      <c r="H8" s="492"/>
      <c r="I8" s="493"/>
      <c r="J8" s="485"/>
      <c r="K8" s="485"/>
      <c r="L8" s="485"/>
      <c r="M8" s="485"/>
      <c r="N8" s="481"/>
      <c r="O8" s="498"/>
      <c r="P8" s="487"/>
      <c r="Q8" s="31"/>
    </row>
    <row r="9" spans="3:17" ht="6" customHeight="1">
      <c r="C9" s="30"/>
      <c r="D9" s="491"/>
      <c r="E9" s="492"/>
      <c r="F9" s="492"/>
      <c r="G9" s="492"/>
      <c r="H9" s="492"/>
      <c r="I9" s="493"/>
      <c r="J9" s="485"/>
      <c r="K9" s="485"/>
      <c r="L9" s="485"/>
      <c r="M9" s="485"/>
      <c r="N9" s="481"/>
      <c r="O9" s="498"/>
      <c r="P9" s="487"/>
      <c r="Q9" s="31"/>
    </row>
    <row r="10" spans="3:17" ht="6" customHeight="1">
      <c r="C10" s="30"/>
      <c r="D10" s="491"/>
      <c r="E10" s="492"/>
      <c r="F10" s="492"/>
      <c r="G10" s="492"/>
      <c r="H10" s="492"/>
      <c r="I10" s="493"/>
      <c r="J10" s="485"/>
      <c r="K10" s="485"/>
      <c r="L10" s="485"/>
      <c r="M10" s="485"/>
      <c r="N10" s="481"/>
      <c r="O10" s="498"/>
      <c r="P10" s="487"/>
      <c r="Q10" s="31"/>
    </row>
    <row r="11" spans="3:16" ht="15" customHeight="1" thickBot="1">
      <c r="C11" s="30"/>
      <c r="D11" s="494"/>
      <c r="E11" s="495"/>
      <c r="F11" s="495"/>
      <c r="G11" s="495"/>
      <c r="H11" s="495"/>
      <c r="I11" s="496"/>
      <c r="J11" s="72" t="s">
        <v>90</v>
      </c>
      <c r="K11" s="72" t="s">
        <v>90</v>
      </c>
      <c r="L11" s="72" t="s">
        <v>90</v>
      </c>
      <c r="M11" s="72" t="s">
        <v>90</v>
      </c>
      <c r="N11" s="73" t="s">
        <v>90</v>
      </c>
      <c r="O11" s="176" t="s">
        <v>152</v>
      </c>
      <c r="P11" s="163"/>
    </row>
    <row r="12" spans="3:20" ht="14.25" thickBot="1" thickTop="1">
      <c r="C12" s="37"/>
      <c r="D12" s="61"/>
      <c r="E12" s="62" t="s">
        <v>30</v>
      </c>
      <c r="F12" s="62"/>
      <c r="G12" s="62"/>
      <c r="H12" s="63"/>
      <c r="I12" s="64"/>
      <c r="J12" s="355">
        <f>'B1.8'!J12/'B1.5'!J$17*100</f>
        <v>108590597.11855519</v>
      </c>
      <c r="K12" s="355">
        <f>'B1.8'!K12/'B1.5'!K$17*100</f>
        <v>112183874.76077513</v>
      </c>
      <c r="L12" s="355">
        <f>'B1.8'!L12/'B1.5'!L$17*100</f>
        <v>116603730.52540976</v>
      </c>
      <c r="M12" s="355">
        <f>'B1.8'!M12/'B1.5'!M$17*100</f>
        <v>124684416.18823928</v>
      </c>
      <c r="N12" s="275">
        <f>'B1.8'!N12/'B1.5'!N$17*100</f>
        <v>129910392.53529443</v>
      </c>
      <c r="O12" s="371">
        <f>'B1.8'!O12/'B1.5'!O$17*100</f>
        <v>120625594.6342479</v>
      </c>
      <c r="P12" s="356">
        <f>'B1.8'!P12/'B1.5'!P$17*100</f>
        <v>126889489.8141544</v>
      </c>
      <c r="Q12" s="219"/>
      <c r="R12" s="102"/>
      <c r="T12" s="221"/>
    </row>
    <row r="13" spans="3:20" ht="12.75">
      <c r="C13" s="37"/>
      <c r="D13" s="105"/>
      <c r="E13" s="97" t="s">
        <v>45</v>
      </c>
      <c r="F13" s="97"/>
      <c r="G13" s="97"/>
      <c r="H13" s="98"/>
      <c r="I13" s="99"/>
      <c r="J13" s="357">
        <f>'B1.8'!J13/'B1.5'!J$17*100</f>
        <v>9151998.064889796</v>
      </c>
      <c r="K13" s="357">
        <f>'B1.8'!K13/'B1.5'!K$17*100</f>
        <v>9382013.554640211</v>
      </c>
      <c r="L13" s="357">
        <f>'B1.8'!L13/'B1.5'!L$17*100</f>
        <v>9873040.297479238</v>
      </c>
      <c r="M13" s="357">
        <f>'B1.8'!M13/'B1.5'!M$17*100</f>
        <v>10453335.173813732</v>
      </c>
      <c r="N13" s="358">
        <f>'B1.8'!N13/'B1.5'!N$17*100</f>
        <v>10765404.204674385</v>
      </c>
      <c r="O13" s="359">
        <f>'B1.8'!O13/'B1.5'!O$17*100</f>
        <v>11259086.060968034</v>
      </c>
      <c r="P13" s="360">
        <f>'B1.8'!P13/'B1.5'!P$17*100</f>
        <v>12639112.484758</v>
      </c>
      <c r="Q13" s="219"/>
      <c r="T13" s="221"/>
    </row>
    <row r="14" spans="3:20" ht="15">
      <c r="C14" s="37"/>
      <c r="D14" s="67"/>
      <c r="E14" s="54"/>
      <c r="F14" s="54" t="s">
        <v>46</v>
      </c>
      <c r="G14" s="54"/>
      <c r="H14" s="55"/>
      <c r="I14" s="56"/>
      <c r="J14" s="261">
        <f>'B1.8'!J14/'B1.5'!J$17*100</f>
        <v>8807425.388732633</v>
      </c>
      <c r="K14" s="261">
        <f>'B1.8'!K14/'B1.5'!K$17*100</f>
        <v>9036886.734297354</v>
      </c>
      <c r="L14" s="261">
        <f>'B1.8'!L14/'B1.5'!L$17*100</f>
        <v>9500452.83669242</v>
      </c>
      <c r="M14" s="261">
        <f>'B1.8'!M14/'B1.5'!M$17*100</f>
        <v>10104241.440730227</v>
      </c>
      <c r="N14" s="264">
        <f>'B1.8'!N14/'B1.5'!N$17*100</f>
        <v>10457697.989715008</v>
      </c>
      <c r="O14" s="280">
        <f>'B1.8'!O14/'B1.5'!O$17*100</f>
        <v>10960012.165305022</v>
      </c>
      <c r="P14" s="361">
        <f>'B1.8'!P14/'B1.5'!P$17*100</f>
        <v>12352161.184819207</v>
      </c>
      <c r="Q14" s="219"/>
      <c r="T14" s="221"/>
    </row>
    <row r="15" spans="3:20" ht="12.75">
      <c r="C15" s="37"/>
      <c r="D15" s="44"/>
      <c r="E15" s="45" t="s">
        <v>47</v>
      </c>
      <c r="F15" s="45"/>
      <c r="G15" s="45"/>
      <c r="H15" s="45"/>
      <c r="I15" s="47"/>
      <c r="J15" s="254">
        <f>'B1.8'!J15/'B1.5'!J$17*100</f>
        <v>40038410.324295916</v>
      </c>
      <c r="K15" s="254">
        <f>'B1.8'!K15/'B1.5'!K$17*100</f>
        <v>40911068.07476445</v>
      </c>
      <c r="L15" s="254">
        <f>'B1.8'!L15/'B1.5'!L$17*100</f>
        <v>39347122.66487797</v>
      </c>
      <c r="M15" s="254">
        <f>'B1.8'!M15/'B1.5'!M$17*100</f>
        <v>42030705.515353784</v>
      </c>
      <c r="N15" s="257">
        <f>'B1.8'!N15/'B1.5'!N$17*100</f>
        <v>40646016.09245449</v>
      </c>
      <c r="O15" s="277">
        <f>'B1.8'!O15/'B1.5'!O$17*100</f>
        <v>39576400.00512988</v>
      </c>
      <c r="P15" s="362">
        <f>'B1.8'!P15/'B1.5'!P$17*100</f>
        <v>42783589.132672995</v>
      </c>
      <c r="Q15" s="219"/>
      <c r="T15" s="221"/>
    </row>
    <row r="16" spans="3:20" ht="15">
      <c r="C16" s="37"/>
      <c r="D16" s="67"/>
      <c r="E16" s="54"/>
      <c r="F16" s="54" t="s">
        <v>48</v>
      </c>
      <c r="G16" s="54"/>
      <c r="H16" s="54"/>
      <c r="I16" s="56"/>
      <c r="J16" s="261">
        <f>'B1.8'!J16/'B1.5'!J$17*100</f>
        <v>36594237.96481121</v>
      </c>
      <c r="K16" s="261">
        <f>'B1.8'!K16/'B1.5'!K$17*100</f>
        <v>37250698.569781825</v>
      </c>
      <c r="L16" s="261">
        <f>'B1.8'!L16/'B1.5'!L$17*100</f>
        <v>35628027.50874587</v>
      </c>
      <c r="M16" s="261">
        <f>'B1.8'!M16/'B1.5'!M$17*100</f>
        <v>38318554.992344506</v>
      </c>
      <c r="N16" s="264">
        <f>'B1.8'!N16/'B1.5'!N$17*100</f>
        <v>36954155.06169654</v>
      </c>
      <c r="O16" s="280">
        <f>'B1.8'!O16/'B1.5'!O$17*100</f>
        <v>36062467.47085584</v>
      </c>
      <c r="P16" s="361">
        <f>'B1.8'!P16/'B1.5'!P$17*100</f>
        <v>39071197.38446526</v>
      </c>
      <c r="Q16" s="219"/>
      <c r="T16" s="221"/>
    </row>
    <row r="17" spans="3:20" ht="12.75">
      <c r="C17" s="37"/>
      <c r="D17" s="40"/>
      <c r="E17" s="41" t="s">
        <v>49</v>
      </c>
      <c r="F17" s="41"/>
      <c r="G17" s="41"/>
      <c r="H17" s="42"/>
      <c r="I17" s="43"/>
      <c r="J17" s="363">
        <f>'B1.8'!J17/'B1.5'!J$17*100</f>
        <v>2324365.897049005</v>
      </c>
      <c r="K17" s="363">
        <f>'B1.8'!K17/'B1.5'!K$17*100</f>
        <v>2538418.104979502</v>
      </c>
      <c r="L17" s="363">
        <f>'B1.8'!L17/'B1.5'!L$17*100</f>
        <v>2718014.5513742454</v>
      </c>
      <c r="M17" s="363">
        <f>'B1.8'!M17/'B1.5'!M$17*100</f>
        <v>2746323.3814035417</v>
      </c>
      <c r="N17" s="364">
        <f>'B1.8'!N17/'B1.5'!N$17*100</f>
        <v>2845802.4671860086</v>
      </c>
      <c r="O17" s="365">
        <f>'B1.8'!O17/'B1.5'!O$17*100</f>
        <v>2831330.3494167486</v>
      </c>
      <c r="P17" s="366">
        <f>'B1.8'!P17/'B1.5'!P$17*100</f>
        <v>3007745.4179114625</v>
      </c>
      <c r="Q17" s="219"/>
      <c r="T17" s="221"/>
    </row>
    <row r="18" spans="3:20" ht="12.75">
      <c r="C18" s="37"/>
      <c r="D18" s="44"/>
      <c r="E18" s="45" t="s">
        <v>62</v>
      </c>
      <c r="F18" s="45"/>
      <c r="G18" s="45"/>
      <c r="H18" s="46"/>
      <c r="I18" s="47"/>
      <c r="J18" s="254">
        <f>'B1.8'!J18/'B1.5'!J$17*100</f>
        <v>24872464.917781033</v>
      </c>
      <c r="K18" s="254">
        <f>'B1.8'!K18/'B1.5'!K$17*100</f>
        <v>25508809.83568214</v>
      </c>
      <c r="L18" s="254">
        <f>'B1.8'!L18/'B1.5'!L$17*100</f>
        <v>26261764.73934015</v>
      </c>
      <c r="M18" s="254">
        <f>'B1.8'!M18/'B1.5'!M$17*100</f>
        <v>27493453.559575424</v>
      </c>
      <c r="N18" s="257">
        <f>'B1.8'!N18/'B1.5'!N$17*100</f>
        <v>27508414.178200003</v>
      </c>
      <c r="O18" s="277">
        <f>'B1.8'!O18/'B1.5'!O$17*100</f>
        <v>26913895.615589824</v>
      </c>
      <c r="P18" s="362">
        <f>'B1.8'!P18/'B1.5'!P$17*100</f>
        <v>28140050.893643666</v>
      </c>
      <c r="Q18" s="219"/>
      <c r="T18" s="221"/>
    </row>
    <row r="19" spans="3:20" ht="15">
      <c r="C19" s="37"/>
      <c r="D19" s="48"/>
      <c r="E19" s="514" t="s">
        <v>25</v>
      </c>
      <c r="F19" s="101" t="s">
        <v>50</v>
      </c>
      <c r="G19" s="49"/>
      <c r="H19" s="50"/>
      <c r="I19" s="51"/>
      <c r="J19" s="234">
        <f>'B1.8'!J19/'B1.5'!J$17*100</f>
        <v>4986083.161363644</v>
      </c>
      <c r="K19" s="234">
        <f>'B1.8'!K19/'B1.5'!K$17*100</f>
        <v>5226709.798123087</v>
      </c>
      <c r="L19" s="234">
        <f>'B1.8'!L19/'B1.5'!L$17*100</f>
        <v>5471686.818856531</v>
      </c>
      <c r="M19" s="234">
        <f>'B1.8'!M19/'B1.5'!M$17*100</f>
        <v>5904677.095586292</v>
      </c>
      <c r="N19" s="235">
        <f>'B1.8'!N19/'B1.5'!N$17*100</f>
        <v>6058186.575887087</v>
      </c>
      <c r="O19" s="236">
        <f>'B1.8'!O19/'B1.5'!O$17*100</f>
        <v>6032916.369337894</v>
      </c>
      <c r="P19" s="238">
        <f>'B1.8'!P19/'B1.5'!P$17*100</f>
        <v>6159803.755818053</v>
      </c>
      <c r="Q19" s="219"/>
      <c r="T19" s="221"/>
    </row>
    <row r="20" spans="3:20" ht="15">
      <c r="C20" s="37"/>
      <c r="D20" s="52"/>
      <c r="E20" s="519"/>
      <c r="F20" s="101" t="s">
        <v>63</v>
      </c>
      <c r="G20" s="49"/>
      <c r="H20" s="50"/>
      <c r="I20" s="51"/>
      <c r="J20" s="234">
        <f>'B1.8'!J20/'B1.5'!J$17*100</f>
        <v>9239798.608440984</v>
      </c>
      <c r="K20" s="234">
        <f>'B1.8'!K20/'B1.5'!K$17*100</f>
        <v>9491656.2089337</v>
      </c>
      <c r="L20" s="234">
        <f>'B1.8'!L20/'B1.5'!L$17*100</f>
        <v>9901358.078332655</v>
      </c>
      <c r="M20" s="234">
        <f>'B1.8'!M20/'B1.5'!M$17*100</f>
        <v>10564782.564685848</v>
      </c>
      <c r="N20" s="235">
        <f>'B1.8'!N20/'B1.5'!N$17*100</f>
        <v>10570752.91996665</v>
      </c>
      <c r="O20" s="236">
        <f>'B1.8'!O20/'B1.5'!O$17*100</f>
        <v>10414940.142293364</v>
      </c>
      <c r="P20" s="238">
        <f>'B1.8'!P20/'B1.5'!P$17*100</f>
        <v>11418207.058685843</v>
      </c>
      <c r="Q20" s="219"/>
      <c r="T20" s="221"/>
    </row>
    <row r="21" spans="3:20" ht="15">
      <c r="C21" s="37"/>
      <c r="D21" s="53"/>
      <c r="E21" s="520"/>
      <c r="F21" s="107" t="s">
        <v>52</v>
      </c>
      <c r="G21" s="54"/>
      <c r="H21" s="55"/>
      <c r="I21" s="56"/>
      <c r="J21" s="261">
        <f>'B1.8'!J21/'B1.5'!J$17*100</f>
        <v>9434494.328409586</v>
      </c>
      <c r="K21" s="261">
        <f>'B1.8'!K21/'B1.5'!K$17*100</f>
        <v>9528339.192513237</v>
      </c>
      <c r="L21" s="261">
        <f>'B1.8'!L21/'B1.5'!L$17*100</f>
        <v>9630182.272619711</v>
      </c>
      <c r="M21" s="261">
        <f>'B1.8'!M21/'B1.5'!M$17*100</f>
        <v>9737574.4825325</v>
      </c>
      <c r="N21" s="264">
        <f>'B1.8'!N21/'B1.5'!N$17*100</f>
        <v>9765916.546642592</v>
      </c>
      <c r="O21" s="280">
        <f>'B1.8'!O21/'B1.5'!O$17*100</f>
        <v>9510962.61315531</v>
      </c>
      <c r="P21" s="361">
        <f>'B1.8'!P21/'B1.5'!P$17*100</f>
        <v>9638057.232416943</v>
      </c>
      <c r="Q21" s="219"/>
      <c r="T21" s="221"/>
    </row>
    <row r="22" spans="3:20" ht="12.75">
      <c r="C22" s="37"/>
      <c r="D22" s="40"/>
      <c r="E22" s="41" t="s">
        <v>53</v>
      </c>
      <c r="F22" s="41"/>
      <c r="G22" s="41"/>
      <c r="H22" s="42"/>
      <c r="I22" s="43"/>
      <c r="J22" s="363">
        <f>'B1.8'!J22/'B1.5'!J$17*100</f>
        <v>1934755.4418286968</v>
      </c>
      <c r="K22" s="363">
        <f>'B1.8'!K22/'B1.5'!K$17*100</f>
        <v>1885644.1306316552</v>
      </c>
      <c r="L22" s="363">
        <f>'B1.8'!L22/'B1.5'!L$17*100</f>
        <v>3059742.187438038</v>
      </c>
      <c r="M22" s="363">
        <f>'B1.8'!M22/'B1.5'!M$17*100</f>
        <v>2976119.500600757</v>
      </c>
      <c r="N22" s="364">
        <f>'B1.8'!N22/'B1.5'!N$17*100</f>
        <v>2926641.621265751</v>
      </c>
      <c r="O22" s="365">
        <f>'B1.8'!O22/'B1.5'!O$17*100</f>
        <v>2888651.9986608727</v>
      </c>
      <c r="P22" s="366">
        <f>'B1.8'!P22/'B1.5'!P$17*100</f>
        <v>3019925.138265283</v>
      </c>
      <c r="Q22" s="219"/>
      <c r="T22" s="221"/>
    </row>
    <row r="23" spans="3:20" ht="15">
      <c r="C23" s="37"/>
      <c r="D23" s="40"/>
      <c r="E23" s="41" t="s">
        <v>54</v>
      </c>
      <c r="F23" s="41"/>
      <c r="G23" s="41"/>
      <c r="H23" s="42"/>
      <c r="I23" s="43"/>
      <c r="J23" s="363">
        <f>'B1.8'!J23/'B1.5'!J$17*100</f>
        <v>3070772.7562338836</v>
      </c>
      <c r="K23" s="363">
        <f>'B1.8'!K23/'B1.5'!K$17*100</f>
        <v>3490837.567574813</v>
      </c>
      <c r="L23" s="363">
        <f>'B1.8'!L23/'B1.5'!L$17*100</f>
        <v>3628376.0030031544</v>
      </c>
      <c r="M23" s="363">
        <f>'B1.8'!M23/'B1.5'!M$17*100</f>
        <v>3668120.263636014</v>
      </c>
      <c r="N23" s="364">
        <f>'B1.8'!N23/'B1.5'!N$17*100</f>
        <v>3459959.548194937</v>
      </c>
      <c r="O23" s="365">
        <f>'B1.8'!O23/'B1.5'!O$17*100</f>
        <v>3323010.3316658167</v>
      </c>
      <c r="P23" s="366">
        <f>'B1.8'!P23/'B1.5'!P$17*100</f>
        <v>2176738.4259661967</v>
      </c>
      <c r="Q23" s="219"/>
      <c r="T23" s="221"/>
    </row>
    <row r="24" spans="3:20" ht="12.75">
      <c r="C24" s="37"/>
      <c r="D24" s="40"/>
      <c r="E24" s="41" t="s">
        <v>136</v>
      </c>
      <c r="F24" s="41"/>
      <c r="G24" s="41"/>
      <c r="H24" s="42"/>
      <c r="I24" s="43"/>
      <c r="J24" s="363">
        <f>'B1.8'!J24/'B1.5'!J$17*100</f>
        <v>19220236.242460843</v>
      </c>
      <c r="K24" s="363">
        <f>'B1.8'!K24/'B1.5'!K$17*100</f>
        <v>20829464.11827419</v>
      </c>
      <c r="L24" s="363">
        <f>'B1.8'!L24/'B1.5'!L$17*100</f>
        <v>23659521.489659805</v>
      </c>
      <c r="M24" s="363">
        <f>'B1.8'!M24/'B1.5'!M$17*100</f>
        <v>25323026.77360791</v>
      </c>
      <c r="N24" s="364">
        <f>'B1.8'!N24/'B1.5'!N$17*100</f>
        <v>29384087.41499084</v>
      </c>
      <c r="O24" s="365">
        <f>'B1.8'!O24/'B1.5'!O$17*100</f>
        <v>24958789.18501013</v>
      </c>
      <c r="P24" s="366">
        <f>'B1.8'!P24/'B1.5'!P$17*100</f>
        <v>26656936.10143303</v>
      </c>
      <c r="Q24" s="219"/>
      <c r="T24" s="221"/>
    </row>
    <row r="25" spans="3:20" ht="12.75">
      <c r="C25" s="37"/>
      <c r="D25" s="44"/>
      <c r="E25" s="45" t="s">
        <v>55</v>
      </c>
      <c r="F25" s="45"/>
      <c r="G25" s="45"/>
      <c r="H25" s="46"/>
      <c r="I25" s="47"/>
      <c r="J25" s="254">
        <f>'B1.8'!J25/'B1.5'!J$17*100</f>
        <v>602224.2253742865</v>
      </c>
      <c r="K25" s="254">
        <f>'B1.8'!K25/'B1.5'!K$17*100</f>
        <v>642058.2406782617</v>
      </c>
      <c r="L25" s="254">
        <f>'B1.8'!L25/'B1.5'!L$17*100</f>
        <v>592393.9467677315</v>
      </c>
      <c r="M25" s="254">
        <f>'B1.8'!M25/'B1.5'!M$17*100</f>
        <v>619085.627923056</v>
      </c>
      <c r="N25" s="257">
        <f>'B1.8'!N25/'B1.5'!N$17*100</f>
        <v>684864.987290355</v>
      </c>
      <c r="O25" s="277">
        <f>'B1.8'!O25/'B1.5'!O$17*100</f>
        <v>659876.6929821878</v>
      </c>
      <c r="P25" s="362">
        <f>'B1.8'!P25/'B1.5'!P$17*100</f>
        <v>593384.5063806837</v>
      </c>
      <c r="Q25" s="219"/>
      <c r="T25" s="221"/>
    </row>
    <row r="26" spans="3:20" ht="12.75" customHeight="1">
      <c r="C26" s="37"/>
      <c r="D26" s="48"/>
      <c r="E26" s="517" t="s">
        <v>25</v>
      </c>
      <c r="F26" s="49" t="s">
        <v>110</v>
      </c>
      <c r="G26" s="49"/>
      <c r="H26" s="50"/>
      <c r="I26" s="51"/>
      <c r="J26" s="234">
        <f>'B1.8'!J26/'B1.5'!J$17*100</f>
        <v>274581.53276517283</v>
      </c>
      <c r="K26" s="234">
        <f>'B1.8'!K26/'B1.5'!K$17*100</f>
        <v>360409.20862134953</v>
      </c>
      <c r="L26" s="234">
        <f>'B1.8'!L26/'B1.5'!L$17*100</f>
        <v>293666.3331675211</v>
      </c>
      <c r="M26" s="234">
        <f>'B1.8'!M26/'B1.5'!M$17*100</f>
        <v>319039.56524126563</v>
      </c>
      <c r="N26" s="235">
        <f>'B1.8'!N26/'B1.5'!N$17*100</f>
        <v>341947.85517437983</v>
      </c>
      <c r="O26" s="236">
        <f>'B1.8'!O26/'B1.5'!O$17*100</f>
        <v>368158.1687546989</v>
      </c>
      <c r="P26" s="238">
        <f>'B1.8'!P26/'B1.5'!P$17*100</f>
        <v>314352.96434123727</v>
      </c>
      <c r="Q26" s="219"/>
      <c r="T26" s="221"/>
    </row>
    <row r="27" spans="3:20" ht="12.75">
      <c r="C27" s="37"/>
      <c r="D27" s="53"/>
      <c r="E27" s="518"/>
      <c r="F27" s="54" t="s">
        <v>65</v>
      </c>
      <c r="G27" s="54"/>
      <c r="H27" s="55"/>
      <c r="I27" s="56"/>
      <c r="J27" s="261">
        <f>'B1.8'!J27/'B1.5'!J$17*100</f>
        <v>317629.5223176293</v>
      </c>
      <c r="K27" s="261">
        <f>'B1.8'!K27/'B1.5'!K$17*100</f>
        <v>264182.3239937695</v>
      </c>
      <c r="L27" s="261">
        <f>'B1.8'!L27/'B1.5'!L$17*100</f>
        <v>283425.9777981971</v>
      </c>
      <c r="M27" s="261">
        <f>'B1.8'!M27/'B1.5'!M$17*100</f>
        <v>300046.0975990611</v>
      </c>
      <c r="N27" s="264">
        <f>'B1.8'!N27/'B1.5'!N$17*100</f>
        <v>342917.13211597514</v>
      </c>
      <c r="O27" s="280">
        <f>'B1.8'!O27/'B1.5'!O$17*100</f>
        <v>291718.5162391972</v>
      </c>
      <c r="P27" s="361">
        <f>'B1.8'!P27/'B1.5'!P$17*100</f>
        <v>279031.54203944653</v>
      </c>
      <c r="Q27" s="219"/>
      <c r="T27" s="221"/>
    </row>
    <row r="28" spans="3:20" ht="13.5" thickBot="1">
      <c r="C28" s="37"/>
      <c r="D28" s="68"/>
      <c r="E28" s="69" t="s">
        <v>57</v>
      </c>
      <c r="F28" s="69"/>
      <c r="G28" s="69"/>
      <c r="H28" s="70"/>
      <c r="I28" s="71"/>
      <c r="J28" s="367">
        <f>'B1.8'!J28/'B1.5'!J$17*100</f>
        <v>7375369.248641725</v>
      </c>
      <c r="K28" s="367">
        <f>'B1.8'!K28/'B1.5'!K$17*100</f>
        <v>6995561.133549906</v>
      </c>
      <c r="L28" s="367">
        <f>'B1.8'!L28/'B1.5'!L$17*100</f>
        <v>7463754.64546944</v>
      </c>
      <c r="M28" s="367">
        <f>'B1.8'!M28/'B1.5'!M$17*100</f>
        <v>9374276.944936955</v>
      </c>
      <c r="N28" s="368">
        <f>'B1.8'!N28/'B1.5'!N$17*100</f>
        <v>11689202.021037653</v>
      </c>
      <c r="O28" s="369">
        <f>'B1.8'!O28/'B1.5'!O$17*100</f>
        <v>8214554.394824413</v>
      </c>
      <c r="P28" s="370">
        <f>'B1.8'!P28/'B1.5'!P$17*100</f>
        <v>7872007.713123075</v>
      </c>
      <c r="Q28" s="219"/>
      <c r="T28" s="221"/>
    </row>
    <row r="29" spans="4:16" ht="13.5">
      <c r="D29" s="57" t="s">
        <v>102</v>
      </c>
      <c r="E29" s="58"/>
      <c r="F29" s="58"/>
      <c r="G29" s="58"/>
      <c r="H29" s="58"/>
      <c r="I29" s="57"/>
      <c r="J29" s="57"/>
      <c r="K29" s="57"/>
      <c r="L29" s="57"/>
      <c r="M29" s="57"/>
      <c r="N29" s="57"/>
      <c r="O29" s="57"/>
      <c r="P29" s="59" t="s">
        <v>2</v>
      </c>
    </row>
    <row r="30" spans="4:16" ht="12.75">
      <c r="D30" s="60" t="s">
        <v>90</v>
      </c>
      <c r="E30" s="479" t="s">
        <v>33</v>
      </c>
      <c r="F30" s="479"/>
      <c r="G30" s="479"/>
      <c r="H30" s="479"/>
      <c r="I30" s="479"/>
      <c r="J30" s="479"/>
      <c r="K30" s="479"/>
      <c r="L30" s="479"/>
      <c r="M30" s="479"/>
      <c r="N30" s="479"/>
      <c r="O30" s="479"/>
      <c r="P30" s="479"/>
    </row>
    <row r="31" spans="4:16" ht="12.75">
      <c r="D31" s="60" t="s">
        <v>22</v>
      </c>
      <c r="E31" s="479" t="s">
        <v>58</v>
      </c>
      <c r="F31" s="479"/>
      <c r="G31" s="479"/>
      <c r="H31" s="479"/>
      <c r="I31" s="479"/>
      <c r="J31" s="479"/>
      <c r="K31" s="479"/>
      <c r="L31" s="479"/>
      <c r="M31" s="479"/>
      <c r="N31" s="479"/>
      <c r="O31" s="479"/>
      <c r="P31" s="479"/>
    </row>
    <row r="32" spans="4:16" ht="12.75" customHeight="1">
      <c r="D32" s="60" t="s">
        <v>59</v>
      </c>
      <c r="E32" s="479" t="s">
        <v>60</v>
      </c>
      <c r="F32" s="479"/>
      <c r="G32" s="479"/>
      <c r="H32" s="479"/>
      <c r="I32" s="479"/>
      <c r="J32" s="479"/>
      <c r="K32" s="479"/>
      <c r="L32" s="479"/>
      <c r="M32" s="479"/>
      <c r="N32" s="479"/>
      <c r="O32" s="479"/>
      <c r="P32" s="479"/>
    </row>
    <row r="33" spans="4:16" ht="24" customHeight="1">
      <c r="D33" s="60" t="s">
        <v>137</v>
      </c>
      <c r="E33" s="508" t="s">
        <v>140</v>
      </c>
      <c r="F33" s="508"/>
      <c r="G33" s="508"/>
      <c r="H33" s="508"/>
      <c r="I33" s="508"/>
      <c r="J33" s="508"/>
      <c r="K33" s="508"/>
      <c r="L33" s="508"/>
      <c r="M33" s="508"/>
      <c r="N33" s="508"/>
      <c r="O33" s="508"/>
      <c r="P33" s="508"/>
    </row>
  </sheetData>
  <sheetProtection/>
  <mergeCells count="14">
    <mergeCell ref="E19:E21"/>
    <mergeCell ref="N7:N10"/>
    <mergeCell ref="O7:O10"/>
    <mergeCell ref="P7:P10"/>
    <mergeCell ref="D7:I11"/>
    <mergeCell ref="L7:L10"/>
    <mergeCell ref="M7:M10"/>
    <mergeCell ref="J7:J10"/>
    <mergeCell ref="K7:K10"/>
    <mergeCell ref="E26:E27"/>
    <mergeCell ref="E30:P30"/>
    <mergeCell ref="E31:P31"/>
    <mergeCell ref="E33:P33"/>
    <mergeCell ref="E32:P32"/>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codeName="List18"/>
  <dimension ref="C3:Q28"/>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75390625" style="17" customWidth="1"/>
    <col min="8" max="8" width="11.25390625" style="17" customWidth="1"/>
    <col min="9" max="9" width="1.12109375" style="17" customWidth="1"/>
    <col min="10" max="16" width="9.125" style="17" customWidth="1"/>
    <col min="17" max="25" width="1.75390625" style="17" customWidth="1"/>
    <col min="26" max="26" width="10.375" style="17" bestFit="1" customWidth="1"/>
    <col min="27" max="27" width="6.25390625" style="17" customWidth="1"/>
    <col min="28" max="28" width="1.625" style="17" customWidth="1"/>
    <col min="29" max="40" width="1.75390625" style="17" customWidth="1"/>
    <col min="41" max="16384" width="9.125" style="17" customWidth="1"/>
  </cols>
  <sheetData>
    <row r="1" ht="12.75" hidden="1"/>
    <row r="2" ht="12.75" hidden="1"/>
    <row r="3" ht="9" customHeight="1">
      <c r="C3" s="16"/>
    </row>
    <row r="4" spans="4:16" s="18" customFormat="1" ht="15.75">
      <c r="D4" s="19" t="s">
        <v>76</v>
      </c>
      <c r="E4" s="19"/>
      <c r="F4" s="19"/>
      <c r="G4" s="19"/>
      <c r="H4" s="20" t="s">
        <v>134</v>
      </c>
      <c r="I4" s="21"/>
      <c r="J4" s="19"/>
      <c r="K4" s="19"/>
      <c r="L4" s="19"/>
      <c r="M4" s="19"/>
      <c r="N4" s="19"/>
      <c r="O4" s="19"/>
      <c r="P4" s="19"/>
    </row>
    <row r="5" spans="4:16" s="18" customFormat="1" ht="15.75">
      <c r="D5" s="22" t="s">
        <v>149</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c r="Q6" s="29" t="s">
        <v>97</v>
      </c>
    </row>
    <row r="7" spans="3:17" ht="6" customHeight="1">
      <c r="C7" s="30"/>
      <c r="D7" s="488" t="s">
        <v>143</v>
      </c>
      <c r="E7" s="489"/>
      <c r="F7" s="489"/>
      <c r="G7" s="489"/>
      <c r="H7" s="489"/>
      <c r="I7" s="490"/>
      <c r="J7" s="484">
        <v>2003</v>
      </c>
      <c r="K7" s="484">
        <v>2004</v>
      </c>
      <c r="L7" s="502">
        <v>2005</v>
      </c>
      <c r="M7" s="497">
        <v>2006</v>
      </c>
      <c r="N7" s="477">
        <v>2007</v>
      </c>
      <c r="O7" s="484">
        <v>2008</v>
      </c>
      <c r="P7" s="486">
        <v>2009</v>
      </c>
      <c r="Q7" s="31"/>
    </row>
    <row r="8" spans="3:17" ht="6" customHeight="1">
      <c r="C8" s="30"/>
      <c r="D8" s="491"/>
      <c r="E8" s="492"/>
      <c r="F8" s="492"/>
      <c r="G8" s="492"/>
      <c r="H8" s="492"/>
      <c r="I8" s="493"/>
      <c r="J8" s="485"/>
      <c r="K8" s="485"/>
      <c r="L8" s="503"/>
      <c r="M8" s="498"/>
      <c r="N8" s="478"/>
      <c r="O8" s="485"/>
      <c r="P8" s="487"/>
      <c r="Q8" s="31"/>
    </row>
    <row r="9" spans="3:17" ht="6" customHeight="1">
      <c r="C9" s="30"/>
      <c r="D9" s="491"/>
      <c r="E9" s="492"/>
      <c r="F9" s="492"/>
      <c r="G9" s="492"/>
      <c r="H9" s="492"/>
      <c r="I9" s="493"/>
      <c r="J9" s="485"/>
      <c r="K9" s="485"/>
      <c r="L9" s="503"/>
      <c r="M9" s="498"/>
      <c r="N9" s="478"/>
      <c r="O9" s="485"/>
      <c r="P9" s="487"/>
      <c r="Q9" s="31"/>
    </row>
    <row r="10" spans="3:17" ht="6" customHeight="1">
      <c r="C10" s="30"/>
      <c r="D10" s="491"/>
      <c r="E10" s="492"/>
      <c r="F10" s="492"/>
      <c r="G10" s="492"/>
      <c r="H10" s="492"/>
      <c r="I10" s="493"/>
      <c r="J10" s="485"/>
      <c r="K10" s="485"/>
      <c r="L10" s="503"/>
      <c r="M10" s="498"/>
      <c r="N10" s="478"/>
      <c r="O10" s="485"/>
      <c r="P10" s="487"/>
      <c r="Q10" s="31"/>
    </row>
    <row r="11" spans="3:17" ht="15" customHeight="1" thickBot="1">
      <c r="C11" s="30"/>
      <c r="D11" s="494"/>
      <c r="E11" s="495"/>
      <c r="F11" s="495"/>
      <c r="G11" s="495"/>
      <c r="H11" s="495"/>
      <c r="I11" s="496"/>
      <c r="J11" s="72"/>
      <c r="K11" s="72"/>
      <c r="L11" s="108"/>
      <c r="M11" s="34"/>
      <c r="N11" s="164"/>
      <c r="O11" s="72"/>
      <c r="P11" s="163"/>
      <c r="Q11" s="31"/>
    </row>
    <row r="12" spans="3:17" ht="13.5" thickTop="1">
      <c r="C12" s="37"/>
      <c r="D12" s="109"/>
      <c r="E12" s="110" t="s">
        <v>45</v>
      </c>
      <c r="F12" s="110"/>
      <c r="G12" s="110"/>
      <c r="H12" s="111"/>
      <c r="I12" s="112"/>
      <c r="J12" s="372">
        <v>32597.428828365875</v>
      </c>
      <c r="K12" s="372">
        <v>33621.19329149735</v>
      </c>
      <c r="L12" s="373">
        <v>35730.90788785493</v>
      </c>
      <c r="M12" s="374">
        <v>38924.16434809805</v>
      </c>
      <c r="N12" s="375">
        <v>40491.76382821888</v>
      </c>
      <c r="O12" s="372">
        <v>41978.733172905515</v>
      </c>
      <c r="P12" s="376">
        <v>44122.81031656938</v>
      </c>
      <c r="Q12" s="31"/>
    </row>
    <row r="13" spans="3:17" ht="15">
      <c r="C13" s="37"/>
      <c r="D13" s="67"/>
      <c r="E13" s="54"/>
      <c r="F13" s="54" t="s">
        <v>67</v>
      </c>
      <c r="G13" s="54"/>
      <c r="H13" s="55"/>
      <c r="I13" s="56"/>
      <c r="J13" s="377">
        <v>32057.83330887642</v>
      </c>
      <c r="K13" s="377">
        <v>33014.296605103686</v>
      </c>
      <c r="L13" s="378">
        <v>35183.39895569234</v>
      </c>
      <c r="M13" s="379">
        <v>38271.588665920455</v>
      </c>
      <c r="N13" s="380">
        <v>39946.13269935917</v>
      </c>
      <c r="O13" s="377">
        <v>41518.59807102758</v>
      </c>
      <c r="P13" s="381">
        <v>43651.19973253725</v>
      </c>
      <c r="Q13" s="31"/>
    </row>
    <row r="14" spans="3:17" ht="12.75" customHeight="1">
      <c r="C14" s="37"/>
      <c r="D14" s="44"/>
      <c r="E14" s="45" t="s">
        <v>68</v>
      </c>
      <c r="F14" s="45"/>
      <c r="G14" s="45"/>
      <c r="H14" s="45"/>
      <c r="I14" s="202"/>
      <c r="J14" s="382">
        <v>37533.98839770103</v>
      </c>
      <c r="K14" s="382">
        <v>40570.93775645349</v>
      </c>
      <c r="L14" s="383">
        <v>42236.69068047225</v>
      </c>
      <c r="M14" s="384">
        <v>46962.204614962204</v>
      </c>
      <c r="N14" s="385">
        <v>50370.710492801496</v>
      </c>
      <c r="O14" s="382">
        <v>52572.37797594019</v>
      </c>
      <c r="P14" s="386">
        <v>57642.8309624349</v>
      </c>
      <c r="Q14" s="31"/>
    </row>
    <row r="15" spans="3:17" ht="15">
      <c r="C15" s="37"/>
      <c r="D15" s="67"/>
      <c r="E15" s="10"/>
      <c r="F15" s="54" t="s">
        <v>69</v>
      </c>
      <c r="G15" s="10"/>
      <c r="H15" s="10"/>
      <c r="I15" s="56"/>
      <c r="J15" s="377">
        <v>35555.83544228999</v>
      </c>
      <c r="K15" s="377">
        <v>38377.208515022336</v>
      </c>
      <c r="L15" s="378">
        <v>40635.01224939772</v>
      </c>
      <c r="M15" s="379">
        <v>44373.89301371208</v>
      </c>
      <c r="N15" s="380">
        <v>46299.76447772799</v>
      </c>
      <c r="O15" s="377">
        <v>49739.994987042606</v>
      </c>
      <c r="P15" s="381">
        <v>54598.90616533933</v>
      </c>
      <c r="Q15" s="31"/>
    </row>
    <row r="16" spans="3:17" ht="12.75">
      <c r="C16" s="37"/>
      <c r="D16" s="44"/>
      <c r="E16" s="45" t="s">
        <v>70</v>
      </c>
      <c r="F16" s="45"/>
      <c r="G16" s="45"/>
      <c r="H16" s="46"/>
      <c r="I16" s="47"/>
      <c r="J16" s="382">
        <v>43686.2885080502</v>
      </c>
      <c r="K16" s="382">
        <v>44972.25581940032</v>
      </c>
      <c r="L16" s="383">
        <v>47291.91613952178</v>
      </c>
      <c r="M16" s="384">
        <v>50514.83017509384</v>
      </c>
      <c r="N16" s="385">
        <v>53018.37126996815</v>
      </c>
      <c r="O16" s="382">
        <v>54812.8443644825</v>
      </c>
      <c r="P16" s="386">
        <v>57271.47679763307</v>
      </c>
      <c r="Q16" s="31"/>
    </row>
    <row r="17" spans="3:17" ht="15">
      <c r="C17" s="37"/>
      <c r="D17" s="48"/>
      <c r="E17" s="514" t="s">
        <v>25</v>
      </c>
      <c r="F17" s="49" t="s">
        <v>71</v>
      </c>
      <c r="G17" s="49"/>
      <c r="H17" s="50"/>
      <c r="I17" s="51"/>
      <c r="J17" s="387">
        <v>35515.477973488916</v>
      </c>
      <c r="K17" s="387">
        <v>37524.628204068715</v>
      </c>
      <c r="L17" s="388">
        <v>39927.186322012276</v>
      </c>
      <c r="M17" s="389">
        <v>43114.405690961044</v>
      </c>
      <c r="N17" s="390">
        <v>45484.37691328211</v>
      </c>
      <c r="O17" s="387">
        <v>47765.737593879305</v>
      </c>
      <c r="P17" s="391">
        <v>49668.045689806975</v>
      </c>
      <c r="Q17" s="31"/>
    </row>
    <row r="18" spans="3:17" ht="15">
      <c r="C18" s="37"/>
      <c r="D18" s="52"/>
      <c r="E18" s="519"/>
      <c r="F18" s="49" t="s">
        <v>199</v>
      </c>
      <c r="G18" s="49"/>
      <c r="H18" s="50"/>
      <c r="I18" s="51"/>
      <c r="J18" s="387">
        <v>40073.410086160155</v>
      </c>
      <c r="K18" s="387">
        <v>40981.25647274903</v>
      </c>
      <c r="L18" s="388">
        <v>43015.676921543556</v>
      </c>
      <c r="M18" s="389">
        <v>47724.16254511099</v>
      </c>
      <c r="N18" s="390">
        <v>48372.1526116228</v>
      </c>
      <c r="O18" s="387">
        <v>49484.37926796324</v>
      </c>
      <c r="P18" s="391">
        <v>52415.521989304725</v>
      </c>
      <c r="Q18" s="31"/>
    </row>
    <row r="19" spans="3:17" ht="15">
      <c r="C19" s="37"/>
      <c r="D19" s="52"/>
      <c r="E19" s="521"/>
      <c r="F19" s="113" t="s">
        <v>72</v>
      </c>
      <c r="G19" s="113"/>
      <c r="H19" s="114"/>
      <c r="I19" s="115"/>
      <c r="J19" s="392" t="s">
        <v>91</v>
      </c>
      <c r="K19" s="392" t="s">
        <v>91</v>
      </c>
      <c r="L19" s="393" t="s">
        <v>91</v>
      </c>
      <c r="M19" s="394" t="s">
        <v>91</v>
      </c>
      <c r="N19" s="395">
        <v>154800.46625155665</v>
      </c>
      <c r="O19" s="396">
        <v>160971.8425866416</v>
      </c>
      <c r="P19" s="397">
        <v>178499.0990362826</v>
      </c>
      <c r="Q19" s="31"/>
    </row>
    <row r="20" spans="3:17" ht="15">
      <c r="C20" s="37"/>
      <c r="D20" s="53"/>
      <c r="E20" s="520"/>
      <c r="F20" s="54" t="s">
        <v>73</v>
      </c>
      <c r="G20" s="54"/>
      <c r="H20" s="55"/>
      <c r="I20" s="56"/>
      <c r="J20" s="377">
        <v>52216.22583730001</v>
      </c>
      <c r="K20" s="377">
        <v>53375.47503067511</v>
      </c>
      <c r="L20" s="378">
        <v>57072.36613310868</v>
      </c>
      <c r="M20" s="379">
        <v>58888.14042571103</v>
      </c>
      <c r="N20" s="380">
        <v>61375.55175308489</v>
      </c>
      <c r="O20" s="377">
        <v>63050.5060668837</v>
      </c>
      <c r="P20" s="381">
        <v>65486.069370147336</v>
      </c>
      <c r="Q20" s="31"/>
    </row>
    <row r="21" spans="3:17" ht="13.5" thickBot="1">
      <c r="C21" s="37"/>
      <c r="D21" s="68"/>
      <c r="E21" s="69" t="s">
        <v>64</v>
      </c>
      <c r="F21" s="69"/>
      <c r="G21" s="69"/>
      <c r="H21" s="70"/>
      <c r="I21" s="71"/>
      <c r="J21" s="398">
        <v>77993.58731885176</v>
      </c>
      <c r="K21" s="398">
        <v>81955.82353186037</v>
      </c>
      <c r="L21" s="399">
        <v>88315.0713560173</v>
      </c>
      <c r="M21" s="400" t="s">
        <v>91</v>
      </c>
      <c r="N21" s="401" t="s">
        <v>113</v>
      </c>
      <c r="O21" s="402" t="s">
        <v>91</v>
      </c>
      <c r="P21" s="403" t="s">
        <v>91</v>
      </c>
      <c r="Q21" s="31"/>
    </row>
    <row r="22" spans="4:17" ht="13.5">
      <c r="D22" s="57" t="s">
        <v>102</v>
      </c>
      <c r="E22" s="58"/>
      <c r="F22" s="58"/>
      <c r="G22" s="58"/>
      <c r="H22" s="58"/>
      <c r="I22" s="57"/>
      <c r="J22" s="57"/>
      <c r="K22" s="57"/>
      <c r="L22" s="57"/>
      <c r="M22" s="57"/>
      <c r="N22" s="57"/>
      <c r="O22" s="57"/>
      <c r="P22" s="59" t="s">
        <v>3</v>
      </c>
      <c r="Q22" s="17" t="s">
        <v>97</v>
      </c>
    </row>
    <row r="23" spans="4:16" ht="12.75">
      <c r="D23" s="60"/>
      <c r="E23" s="479" t="s">
        <v>4</v>
      </c>
      <c r="F23" s="479"/>
      <c r="G23" s="479"/>
      <c r="H23" s="479"/>
      <c r="I23" s="479"/>
      <c r="J23" s="479"/>
      <c r="K23" s="479"/>
      <c r="L23" s="479"/>
      <c r="M23" s="479"/>
      <c r="N23" s="479"/>
      <c r="O23" s="479"/>
      <c r="P23" s="479"/>
    </row>
    <row r="24" spans="4:16" ht="24.75" customHeight="1">
      <c r="D24" s="60"/>
      <c r="E24" s="479" t="s">
        <v>17</v>
      </c>
      <c r="F24" s="479"/>
      <c r="G24" s="479"/>
      <c r="H24" s="479"/>
      <c r="I24" s="479"/>
      <c r="J24" s="479"/>
      <c r="K24" s="479"/>
      <c r="L24" s="479"/>
      <c r="M24" s="479"/>
      <c r="N24" s="479"/>
      <c r="O24" s="479"/>
      <c r="P24" s="479"/>
    </row>
    <row r="25" spans="4:16" ht="24" customHeight="1">
      <c r="D25" s="60"/>
      <c r="E25" s="479" t="s">
        <v>74</v>
      </c>
      <c r="F25" s="479"/>
      <c r="G25" s="479"/>
      <c r="H25" s="479"/>
      <c r="I25" s="479"/>
      <c r="J25" s="479"/>
      <c r="K25" s="479"/>
      <c r="L25" s="479"/>
      <c r="M25" s="479"/>
      <c r="N25" s="479"/>
      <c r="O25" s="479"/>
      <c r="P25" s="479"/>
    </row>
    <row r="26" spans="4:16" ht="24" customHeight="1">
      <c r="D26" s="60"/>
      <c r="E26" s="479" t="s">
        <v>138</v>
      </c>
      <c r="F26" s="479"/>
      <c r="G26" s="479"/>
      <c r="H26" s="479"/>
      <c r="I26" s="479"/>
      <c r="J26" s="479"/>
      <c r="K26" s="479"/>
      <c r="L26" s="479"/>
      <c r="M26" s="479"/>
      <c r="N26" s="479"/>
      <c r="O26" s="479"/>
      <c r="P26" s="479"/>
    </row>
    <row r="27" spans="4:16" ht="13.5" customHeight="1">
      <c r="D27" s="60" t="s">
        <v>90</v>
      </c>
      <c r="E27" s="479" t="s">
        <v>58</v>
      </c>
      <c r="F27" s="479"/>
      <c r="G27" s="479"/>
      <c r="H27" s="479"/>
      <c r="I27" s="479"/>
      <c r="J27" s="479"/>
      <c r="K27" s="479"/>
      <c r="L27" s="479"/>
      <c r="M27" s="479"/>
      <c r="N27" s="479"/>
      <c r="O27" s="479"/>
      <c r="P27" s="479"/>
    </row>
    <row r="28" spans="4:16" ht="13.5" customHeight="1">
      <c r="D28" s="60" t="s">
        <v>22</v>
      </c>
      <c r="E28" s="479" t="s">
        <v>75</v>
      </c>
      <c r="F28" s="479"/>
      <c r="G28" s="479"/>
      <c r="H28" s="479"/>
      <c r="I28" s="479"/>
      <c r="J28" s="479"/>
      <c r="K28" s="479"/>
      <c r="L28" s="479"/>
      <c r="M28" s="479"/>
      <c r="N28" s="479"/>
      <c r="O28" s="479"/>
      <c r="P28" s="479"/>
    </row>
  </sheetData>
  <sheetProtection/>
  <mergeCells count="15">
    <mergeCell ref="E28:P28"/>
    <mergeCell ref="E17:E20"/>
    <mergeCell ref="E23:P23"/>
    <mergeCell ref="E24:P24"/>
    <mergeCell ref="E25:P25"/>
    <mergeCell ref="E27:P27"/>
    <mergeCell ref="E26:P26"/>
    <mergeCell ref="N7:N10"/>
    <mergeCell ref="O7:O10"/>
    <mergeCell ref="P7:P10"/>
    <mergeCell ref="D7:I11"/>
    <mergeCell ref="J7:J10"/>
    <mergeCell ref="K7:K10"/>
    <mergeCell ref="L7:L10"/>
    <mergeCell ref="M7:M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28"/>
  <dimension ref="C3:AP40"/>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75390625" style="17" customWidth="1"/>
    <col min="8" max="8" width="10.375" style="17" customWidth="1"/>
    <col min="9" max="9" width="1.12109375" style="17" customWidth="1"/>
    <col min="10" max="14" width="8.375" style="17" customWidth="1"/>
    <col min="15" max="15" width="9.00390625" style="17" customWidth="1"/>
    <col min="16" max="16" width="9.625" style="17" customWidth="1"/>
    <col min="17" max="40" width="1.75390625" style="17" customWidth="1"/>
    <col min="41" max="41" width="10.625" style="17" bestFit="1" customWidth="1"/>
    <col min="42" max="16384" width="9.125" style="17" customWidth="1"/>
  </cols>
  <sheetData>
    <row r="1" ht="12.75" hidden="1"/>
    <row r="2" ht="12.75" hidden="1"/>
    <row r="3" ht="9" customHeight="1">
      <c r="C3" s="16"/>
    </row>
    <row r="4" spans="4:16" s="18" customFormat="1" ht="15.75">
      <c r="D4" s="19" t="s">
        <v>78</v>
      </c>
      <c r="E4" s="19"/>
      <c r="F4" s="19"/>
      <c r="G4" s="19"/>
      <c r="H4" s="20" t="s">
        <v>127</v>
      </c>
      <c r="I4" s="21"/>
      <c r="J4" s="19"/>
      <c r="K4" s="19"/>
      <c r="L4" s="19"/>
      <c r="M4" s="19"/>
      <c r="N4" s="19"/>
      <c r="O4" s="19"/>
      <c r="P4" s="19"/>
    </row>
    <row r="5" spans="4:16" s="18" customFormat="1" ht="15.75">
      <c r="D5" s="22" t="s">
        <v>189</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c r="Q6" s="29" t="s">
        <v>97</v>
      </c>
    </row>
    <row r="7" spans="3:17" ht="6" customHeight="1">
      <c r="C7" s="30"/>
      <c r="D7" s="488" t="s">
        <v>143</v>
      </c>
      <c r="E7" s="489"/>
      <c r="F7" s="489"/>
      <c r="G7" s="489"/>
      <c r="H7" s="489"/>
      <c r="I7" s="490"/>
      <c r="J7" s="484">
        <v>2003</v>
      </c>
      <c r="K7" s="484">
        <v>2004</v>
      </c>
      <c r="L7" s="502">
        <v>2005</v>
      </c>
      <c r="M7" s="497">
        <v>2006</v>
      </c>
      <c r="N7" s="477">
        <v>2007</v>
      </c>
      <c r="O7" s="484">
        <v>2008</v>
      </c>
      <c r="P7" s="486">
        <v>2009</v>
      </c>
      <c r="Q7" s="31"/>
    </row>
    <row r="8" spans="3:17" ht="6" customHeight="1">
      <c r="C8" s="30"/>
      <c r="D8" s="491"/>
      <c r="E8" s="492"/>
      <c r="F8" s="492"/>
      <c r="G8" s="492"/>
      <c r="H8" s="492"/>
      <c r="I8" s="493"/>
      <c r="J8" s="485"/>
      <c r="K8" s="485"/>
      <c r="L8" s="503"/>
      <c r="M8" s="498"/>
      <c r="N8" s="478"/>
      <c r="O8" s="485"/>
      <c r="P8" s="487"/>
      <c r="Q8" s="31"/>
    </row>
    <row r="9" spans="3:17" ht="6" customHeight="1">
      <c r="C9" s="30"/>
      <c r="D9" s="491"/>
      <c r="E9" s="492"/>
      <c r="F9" s="492"/>
      <c r="G9" s="492"/>
      <c r="H9" s="492"/>
      <c r="I9" s="493"/>
      <c r="J9" s="485"/>
      <c r="K9" s="485"/>
      <c r="L9" s="503"/>
      <c r="M9" s="498"/>
      <c r="N9" s="478"/>
      <c r="O9" s="485"/>
      <c r="P9" s="487"/>
      <c r="Q9" s="31"/>
    </row>
    <row r="10" spans="3:17" ht="6" customHeight="1">
      <c r="C10" s="30"/>
      <c r="D10" s="491"/>
      <c r="E10" s="492"/>
      <c r="F10" s="492"/>
      <c r="G10" s="492"/>
      <c r="H10" s="492"/>
      <c r="I10" s="493"/>
      <c r="J10" s="485"/>
      <c r="K10" s="485"/>
      <c r="L10" s="503"/>
      <c r="M10" s="498"/>
      <c r="N10" s="478"/>
      <c r="O10" s="485"/>
      <c r="P10" s="487"/>
      <c r="Q10" s="31"/>
    </row>
    <row r="11" spans="3:17" ht="15" customHeight="1" thickBot="1">
      <c r="C11" s="30"/>
      <c r="D11" s="494"/>
      <c r="E11" s="495"/>
      <c r="F11" s="495"/>
      <c r="G11" s="495"/>
      <c r="H11" s="495"/>
      <c r="I11" s="496"/>
      <c r="J11" s="72"/>
      <c r="K11" s="108"/>
      <c r="L11" s="108"/>
      <c r="M11" s="34"/>
      <c r="N11" s="164"/>
      <c r="O11" s="72"/>
      <c r="P11" s="163"/>
      <c r="Q11" s="31"/>
    </row>
    <row r="12" spans="3:42" ht="13.5" thickTop="1">
      <c r="C12" s="37"/>
      <c r="D12" s="105"/>
      <c r="E12" s="97" t="s">
        <v>45</v>
      </c>
      <c r="F12" s="97"/>
      <c r="G12" s="97"/>
      <c r="H12" s="98"/>
      <c r="I12" s="99"/>
      <c r="J12" s="372">
        <f>'B1.10'!J12/'B1.11'!J$23*100</f>
        <v>30553.06673234358</v>
      </c>
      <c r="K12" s="373">
        <f>'B1.10'!K12/'B1.11'!K$23*100</f>
        <v>30654.304821577865</v>
      </c>
      <c r="L12" s="373">
        <f>'B1.10'!L12/'B1.11'!L$23*100</f>
        <v>31970.41071154288</v>
      </c>
      <c r="M12" s="374">
        <f>'B1.10'!M12/'B1.11'!M$23*100</f>
        <v>33978.13960430881</v>
      </c>
      <c r="N12" s="404">
        <f>'B1.10'!N12/'B1.11'!N$23*100</f>
        <v>34383.800574014735</v>
      </c>
      <c r="O12" s="372">
        <f>'B1.10'!O12/'B1.11'!O$23*100</f>
        <v>33533.8369210394</v>
      </c>
      <c r="P12" s="376">
        <f>'B1.10'!P12/'B1.11'!P$23*100</f>
        <v>34890.77977078043</v>
      </c>
      <c r="Q12" s="31"/>
      <c r="AO12" s="174"/>
      <c r="AP12" s="171"/>
    </row>
    <row r="13" spans="3:42" ht="15">
      <c r="C13" s="37"/>
      <c r="D13" s="67"/>
      <c r="E13" s="54"/>
      <c r="F13" s="54" t="s">
        <v>67</v>
      </c>
      <c r="G13" s="54"/>
      <c r="H13" s="55"/>
      <c r="I13" s="56"/>
      <c r="J13" s="377">
        <f>'B1.10'!J13/'B1.11'!J$23*100</f>
        <v>30047.312183350175</v>
      </c>
      <c r="K13" s="378">
        <f>'B1.10'!K13/'B1.11'!K$23*100</f>
        <v>30100.963485396856</v>
      </c>
      <c r="L13" s="378">
        <f>'B1.10'!L13/'B1.11'!L$23*100</f>
        <v>31480.52432286184</v>
      </c>
      <c r="M13" s="379">
        <f>'B1.10'!M13/'B1.11'!M$23*100</f>
        <v>33408.48556027817</v>
      </c>
      <c r="N13" s="405">
        <f>'B1.10'!N13/'B1.11'!N$23*100</f>
        <v>33920.47494559121</v>
      </c>
      <c r="O13" s="377">
        <f>'B1.10'!O13/'B1.11'!O$23*100</f>
        <v>33166.267575760074</v>
      </c>
      <c r="P13" s="381">
        <f>'B1.10'!P13/'B1.11'!P$23*100</f>
        <v>34517.84656668542</v>
      </c>
      <c r="Q13" s="31"/>
      <c r="AO13" s="174"/>
      <c r="AP13" s="171"/>
    </row>
    <row r="14" spans="3:42" ht="12.75">
      <c r="C14" s="37"/>
      <c r="D14" s="44"/>
      <c r="E14" s="45" t="s">
        <v>68</v>
      </c>
      <c r="F14" s="45"/>
      <c r="G14" s="45"/>
      <c r="H14" s="46"/>
      <c r="I14" s="47"/>
      <c r="J14" s="382">
        <f>'B1.10'!J14/'B1.11'!J$23*100</f>
        <v>35180.027795568254</v>
      </c>
      <c r="K14" s="383">
        <f>'B1.10'!K14/'B1.11'!K$23*100</f>
        <v>36990.77192474626</v>
      </c>
      <c r="L14" s="383">
        <f>'B1.10'!L14/'B1.11'!L$23*100</f>
        <v>37791.49279915369</v>
      </c>
      <c r="M14" s="384">
        <f>'B1.10'!M14/'B1.11'!M$23*100</f>
        <v>40994.80030613094</v>
      </c>
      <c r="N14" s="406">
        <f>'B1.10'!N14/'B1.11'!N$23*100</f>
        <v>42772.561642496905</v>
      </c>
      <c r="O14" s="382">
        <f>'B1.10'!O14/'B1.11'!O$23*100</f>
        <v>41996.349492849666</v>
      </c>
      <c r="P14" s="386">
        <f>'B1.10'!P14/'B1.11'!P$23*100</f>
        <v>45581.940634442646</v>
      </c>
      <c r="Q14" s="31"/>
      <c r="AO14" s="174"/>
      <c r="AP14" s="171"/>
    </row>
    <row r="15" spans="3:42" ht="15">
      <c r="C15" s="37"/>
      <c r="D15" s="67"/>
      <c r="E15" s="54"/>
      <c r="F15" s="54" t="s">
        <v>69</v>
      </c>
      <c r="G15" s="54"/>
      <c r="H15" s="55"/>
      <c r="I15" s="56"/>
      <c r="J15" s="377">
        <f>'B1.10'!J15/'B1.11'!J$23*100</f>
        <v>33325.935573396935</v>
      </c>
      <c r="K15" s="378">
        <f>'B1.10'!K15/'B1.11'!K$23*100</f>
        <v>34990.62742422831</v>
      </c>
      <c r="L15" s="378">
        <f>'B1.10'!L15/'B1.11'!L$23*100</f>
        <v>36358.3829148488</v>
      </c>
      <c r="M15" s="379">
        <f>'B1.10'!M15/'B1.11'!M$23*100</f>
        <v>38735.3808837837</v>
      </c>
      <c r="N15" s="405">
        <f>'B1.10'!N15/'B1.11'!N$23*100</f>
        <v>39315.69578395609</v>
      </c>
      <c r="O15" s="377">
        <f>'B1.10'!O15/'B1.11'!O$23*100</f>
        <v>39733.75931757202</v>
      </c>
      <c r="P15" s="381">
        <f>'B1.10'!P15/'B1.11'!P$23*100</f>
        <v>43174.91105105285</v>
      </c>
      <c r="Q15" s="31"/>
      <c r="AO15" s="174"/>
      <c r="AP15" s="171"/>
    </row>
    <row r="16" spans="3:42" ht="12.75">
      <c r="C16" s="37"/>
      <c r="D16" s="44"/>
      <c r="E16" s="45" t="s">
        <v>70</v>
      </c>
      <c r="F16" s="45"/>
      <c r="G16" s="45"/>
      <c r="H16" s="46"/>
      <c r="I16" s="47"/>
      <c r="J16" s="382">
        <f>'B1.10'!J16/'B1.11'!J$23*100</f>
        <v>40946.48369669541</v>
      </c>
      <c r="K16" s="383">
        <f>'B1.10'!K16/'B1.11'!K$23*100</f>
        <v>41003.697472882865</v>
      </c>
      <c r="L16" s="383">
        <f>'B1.10'!L16/'B1.11'!L$23*100</f>
        <v>42314.68136946695</v>
      </c>
      <c r="M16" s="384">
        <f>'B1.10'!M16/'B1.11'!M$23*100</f>
        <v>44096.00001756128</v>
      </c>
      <c r="N16" s="406">
        <f>'B1.10'!N16/'B1.11'!N$23*100</f>
        <v>45020.83713219773</v>
      </c>
      <c r="O16" s="382">
        <f>'B1.10'!O16/'B1.11'!O$23*100</f>
        <v>43786.0994167216</v>
      </c>
      <c r="P16" s="386">
        <f>'B1.10'!P16/'B1.11'!P$23*100</f>
        <v>45288.286710585555</v>
      </c>
      <c r="Q16" s="31"/>
      <c r="AO16" s="174"/>
      <c r="AP16" s="171"/>
    </row>
    <row r="17" spans="3:42" ht="15" customHeight="1">
      <c r="C17" s="37"/>
      <c r="D17" s="48"/>
      <c r="E17" s="514" t="s">
        <v>25</v>
      </c>
      <c r="F17" s="49" t="s">
        <v>71</v>
      </c>
      <c r="G17" s="49"/>
      <c r="H17" s="50"/>
      <c r="I17" s="51"/>
      <c r="J17" s="387">
        <f>'B1.10'!J17/'B1.11'!J$23*100</f>
        <v>33288.10914101419</v>
      </c>
      <c r="K17" s="388">
        <f>'B1.10'!K17/'B1.11'!K$23*100</f>
        <v>34213.282714590736</v>
      </c>
      <c r="L17" s="388">
        <f>'B1.10'!L17/'B1.11'!L$23*100</f>
        <v>35725.05208312697</v>
      </c>
      <c r="M17" s="389">
        <f>'B1.10'!M17/'B1.11'!M$23*100</f>
        <v>37635.93438829631</v>
      </c>
      <c r="N17" s="407">
        <f>'B1.10'!N17/'B1.11'!N$23*100</f>
        <v>38623.30501714785</v>
      </c>
      <c r="O17" s="387">
        <f>'B1.10'!O17/'B1.11'!O$23*100</f>
        <v>38156.66490669959</v>
      </c>
      <c r="P17" s="391">
        <f>'B1.10'!P17/'B1.11'!P$23*100</f>
        <v>39275.75853338924</v>
      </c>
      <c r="Q17" s="31"/>
      <c r="AO17" s="174"/>
      <c r="AP17" s="171"/>
    </row>
    <row r="18" spans="3:42" ht="15">
      <c r="C18" s="37"/>
      <c r="D18" s="52"/>
      <c r="E18" s="519"/>
      <c r="F18" s="49" t="s">
        <v>199</v>
      </c>
      <c r="G18" s="49"/>
      <c r="H18" s="50"/>
      <c r="I18" s="51"/>
      <c r="J18" s="387">
        <f>'B1.10'!J18/'B1.11'!J$23*100</f>
        <v>37560.18853516428</v>
      </c>
      <c r="K18" s="388">
        <f>'B1.10'!K18/'B1.11'!K$23*100</f>
        <v>37364.88223351103</v>
      </c>
      <c r="L18" s="388">
        <f>'B1.10'!L18/'B1.11'!L$23*100</f>
        <v>38488.49468177744</v>
      </c>
      <c r="M18" s="389">
        <f>'B1.10'!M18/'B1.11'!M$23*100</f>
        <v>41659.93758927651</v>
      </c>
      <c r="N18" s="407">
        <f>'B1.10'!N18/'B1.11'!N$23*100</f>
        <v>41075.47539272025</v>
      </c>
      <c r="O18" s="387">
        <f>'B1.10'!O18/'B1.11'!O$23*100</f>
        <v>39529.56602277306</v>
      </c>
      <c r="P18" s="391">
        <f>'B1.10'!P18/'B1.11'!P$23*100</f>
        <v>41448.366982475636</v>
      </c>
      <c r="Q18" s="31"/>
      <c r="AO18" s="174"/>
      <c r="AP18" s="171"/>
    </row>
    <row r="19" spans="3:42" ht="15">
      <c r="C19" s="37"/>
      <c r="D19" s="52"/>
      <c r="E19" s="521"/>
      <c r="F19" s="113" t="s">
        <v>72</v>
      </c>
      <c r="G19" s="113"/>
      <c r="H19" s="114"/>
      <c r="I19" s="115"/>
      <c r="J19" s="396" t="s">
        <v>113</v>
      </c>
      <c r="K19" s="408" t="s">
        <v>113</v>
      </c>
      <c r="L19" s="408" t="s">
        <v>113</v>
      </c>
      <c r="M19" s="409" t="s">
        <v>113</v>
      </c>
      <c r="N19" s="410" t="s">
        <v>113</v>
      </c>
      <c r="O19" s="396">
        <f>'B1.10'!O19/'B1.11'!O$23*100</f>
        <v>128589.00472165078</v>
      </c>
      <c r="P19" s="397">
        <f>'B1.10'!P19/'B1.11'!P$23*100</f>
        <v>141150.86299067579</v>
      </c>
      <c r="Q19" s="31"/>
      <c r="AO19" s="174"/>
      <c r="AP19" s="171"/>
    </row>
    <row r="20" spans="3:42" ht="15">
      <c r="C20" s="37"/>
      <c r="D20" s="53"/>
      <c r="E20" s="520"/>
      <c r="F20" s="54" t="s">
        <v>73</v>
      </c>
      <c r="G20" s="54"/>
      <c r="H20" s="55"/>
      <c r="I20" s="56"/>
      <c r="J20" s="377">
        <f>'B1.10'!J20/'B1.11'!J$23*100</f>
        <v>48941.4622520744</v>
      </c>
      <c r="K20" s="378">
        <f>'B1.10'!K20/'B1.11'!K$23*100</f>
        <v>48665.3780370317</v>
      </c>
      <c r="L20" s="378">
        <f>'B1.10'!L20/'B1.11'!L$23*100</f>
        <v>51065.78851233814</v>
      </c>
      <c r="M20" s="379">
        <f>'B1.10'!M20/'B1.11'!M$23*100</f>
        <v>51405.328539075526</v>
      </c>
      <c r="N20" s="405">
        <f>'B1.10'!N20/'B1.11'!N$23*100</f>
        <v>52117.38220520533</v>
      </c>
      <c r="O20" s="377">
        <f>'B1.10'!O20/'B1.11'!O$23*100</f>
        <v>50366.58394447549</v>
      </c>
      <c r="P20" s="381">
        <f>'B1.10'!P20/'B1.11'!P$23*100</f>
        <v>51784.100061954334</v>
      </c>
      <c r="Q20" s="31"/>
      <c r="AO20" s="174"/>
      <c r="AP20" s="171"/>
    </row>
    <row r="21" spans="3:42" ht="13.5" thickBot="1">
      <c r="C21" s="37"/>
      <c r="D21" s="68"/>
      <c r="E21" s="69" t="s">
        <v>77</v>
      </c>
      <c r="F21" s="69"/>
      <c r="G21" s="69"/>
      <c r="H21" s="70"/>
      <c r="I21" s="71"/>
      <c r="J21" s="398">
        <f>'B1.10'!J21/'B1.11'!J$23*100</f>
        <v>73102.18516296403</v>
      </c>
      <c r="K21" s="399">
        <f>'B1.10'!K21/'B1.11'!K$23*100</f>
        <v>74723.66535795864</v>
      </c>
      <c r="L21" s="399">
        <f>'B1.10'!L21/'B1.11'!L$23*100</f>
        <v>79020.3571690043</v>
      </c>
      <c r="M21" s="411" t="s">
        <v>113</v>
      </c>
      <c r="N21" s="412" t="s">
        <v>113</v>
      </c>
      <c r="O21" s="398" t="s">
        <v>113</v>
      </c>
      <c r="P21" s="413" t="s">
        <v>113</v>
      </c>
      <c r="Q21" s="31"/>
      <c r="AO21" s="174"/>
      <c r="AP21" s="171"/>
    </row>
    <row r="22" spans="3:42" ht="13.5" thickBot="1">
      <c r="C22" s="37"/>
      <c r="D22" s="86" t="s">
        <v>96</v>
      </c>
      <c r="E22" s="116"/>
      <c r="F22" s="116"/>
      <c r="G22" s="116"/>
      <c r="H22" s="116"/>
      <c r="I22" s="116"/>
      <c r="J22" s="117"/>
      <c r="K22" s="117"/>
      <c r="L22" s="117"/>
      <c r="M22" s="166"/>
      <c r="N22" s="117"/>
      <c r="O22" s="165"/>
      <c r="P22" s="118"/>
      <c r="Q22" s="31"/>
      <c r="AO22" s="174"/>
      <c r="AP22" s="171"/>
    </row>
    <row r="23" spans="3:42" ht="12.75">
      <c r="C23" s="37"/>
      <c r="D23" s="105"/>
      <c r="E23" s="97" t="s">
        <v>166</v>
      </c>
      <c r="F23" s="97"/>
      <c r="G23" s="97"/>
      <c r="H23" s="98"/>
      <c r="I23" s="99"/>
      <c r="J23" s="414">
        <v>106.69118459999999</v>
      </c>
      <c r="K23" s="415">
        <v>109.67853776879998</v>
      </c>
      <c r="L23" s="415">
        <v>111.76242998640717</v>
      </c>
      <c r="M23" s="416">
        <v>114.55649073606735</v>
      </c>
      <c r="N23" s="417">
        <v>117.76407247667723</v>
      </c>
      <c r="O23" s="414">
        <v>125.18320904270789</v>
      </c>
      <c r="P23" s="418">
        <v>126.4598</v>
      </c>
      <c r="Q23" s="31"/>
      <c r="AO23" s="174"/>
      <c r="AP23" s="171"/>
    </row>
    <row r="24" spans="3:42" ht="13.5" thickBot="1">
      <c r="C24" s="37"/>
      <c r="D24" s="119"/>
      <c r="E24" s="49" t="s">
        <v>165</v>
      </c>
      <c r="F24" s="49"/>
      <c r="G24" s="49"/>
      <c r="H24" s="50"/>
      <c r="I24" s="51"/>
      <c r="J24" s="419">
        <v>0.001</v>
      </c>
      <c r="K24" s="420">
        <v>0.028</v>
      </c>
      <c r="L24" s="420">
        <v>0.019</v>
      </c>
      <c r="M24" s="421">
        <v>0.025</v>
      </c>
      <c r="N24" s="422">
        <v>0.028</v>
      </c>
      <c r="O24" s="419">
        <v>0.063</v>
      </c>
      <c r="P24" s="423">
        <v>0.01</v>
      </c>
      <c r="Q24" s="31"/>
      <c r="AO24" s="174"/>
      <c r="AP24" s="171"/>
    </row>
    <row r="25" spans="4:42" ht="13.5">
      <c r="D25" s="57" t="s">
        <v>102</v>
      </c>
      <c r="E25" s="58"/>
      <c r="F25" s="58"/>
      <c r="G25" s="58"/>
      <c r="H25" s="58"/>
      <c r="I25" s="57"/>
      <c r="J25" s="57"/>
      <c r="K25" s="57"/>
      <c r="L25" s="57"/>
      <c r="M25" s="57"/>
      <c r="N25" s="57"/>
      <c r="O25" s="57"/>
      <c r="P25" s="59" t="s">
        <v>3</v>
      </c>
      <c r="Q25" s="17" t="s">
        <v>97</v>
      </c>
      <c r="AO25" s="174"/>
      <c r="AP25" s="171"/>
    </row>
    <row r="26" spans="4:16" ht="12.75" customHeight="1">
      <c r="D26" s="60"/>
      <c r="E26" s="479" t="s">
        <v>4</v>
      </c>
      <c r="F26" s="479"/>
      <c r="G26" s="479"/>
      <c r="H26" s="479"/>
      <c r="I26" s="479"/>
      <c r="J26" s="479"/>
      <c r="K26" s="479"/>
      <c r="L26" s="479"/>
      <c r="M26" s="479"/>
      <c r="N26" s="479"/>
      <c r="O26" s="479"/>
      <c r="P26" s="479"/>
    </row>
    <row r="27" spans="4:16" ht="24.75" customHeight="1">
      <c r="D27" s="60"/>
      <c r="E27" s="479" t="s">
        <v>17</v>
      </c>
      <c r="F27" s="479"/>
      <c r="G27" s="479"/>
      <c r="H27" s="479"/>
      <c r="I27" s="479"/>
      <c r="J27" s="479"/>
      <c r="K27" s="479"/>
      <c r="L27" s="479"/>
      <c r="M27" s="479"/>
      <c r="N27" s="479"/>
      <c r="O27" s="479"/>
      <c r="P27" s="479"/>
    </row>
    <row r="28" spans="4:16" ht="24" customHeight="1">
      <c r="D28" s="60"/>
      <c r="E28" s="479" t="s">
        <v>74</v>
      </c>
      <c r="F28" s="479"/>
      <c r="G28" s="479"/>
      <c r="H28" s="479"/>
      <c r="I28" s="479"/>
      <c r="J28" s="479"/>
      <c r="K28" s="479"/>
      <c r="L28" s="479"/>
      <c r="M28" s="479"/>
      <c r="N28" s="479"/>
      <c r="O28" s="479"/>
      <c r="P28" s="479"/>
    </row>
    <row r="29" spans="4:16" ht="24" customHeight="1">
      <c r="D29" s="60"/>
      <c r="E29" s="479" t="s">
        <v>138</v>
      </c>
      <c r="F29" s="479"/>
      <c r="G29" s="479"/>
      <c r="H29" s="479"/>
      <c r="I29" s="479"/>
      <c r="J29" s="479"/>
      <c r="K29" s="479"/>
      <c r="L29" s="479"/>
      <c r="M29" s="479"/>
      <c r="N29" s="479"/>
      <c r="O29" s="479"/>
      <c r="P29" s="479"/>
    </row>
    <row r="30" spans="4:16" ht="10.5" customHeight="1">
      <c r="D30" s="60" t="s">
        <v>90</v>
      </c>
      <c r="E30" s="479" t="s">
        <v>58</v>
      </c>
      <c r="F30" s="479"/>
      <c r="G30" s="479"/>
      <c r="H30" s="479"/>
      <c r="I30" s="479"/>
      <c r="J30" s="479"/>
      <c r="K30" s="479"/>
      <c r="L30" s="479"/>
      <c r="M30" s="479"/>
      <c r="N30" s="479"/>
      <c r="O30" s="479"/>
      <c r="P30" s="479"/>
    </row>
    <row r="31" spans="4:16" ht="12.75">
      <c r="D31" s="60" t="s">
        <v>22</v>
      </c>
      <c r="E31" s="479" t="s">
        <v>75</v>
      </c>
      <c r="F31" s="479"/>
      <c r="G31" s="479"/>
      <c r="H31" s="479"/>
      <c r="I31" s="479"/>
      <c r="J31" s="479"/>
      <c r="K31" s="479"/>
      <c r="L31" s="479"/>
      <c r="M31" s="479"/>
      <c r="N31" s="479"/>
      <c r="O31" s="479"/>
      <c r="P31" s="479"/>
    </row>
    <row r="32" ht="12.75">
      <c r="O32" s="170"/>
    </row>
    <row r="33" ht="12.75">
      <c r="O33" s="170"/>
    </row>
    <row r="34" ht="12.75">
      <c r="O34" s="170"/>
    </row>
    <row r="35" ht="12.75">
      <c r="O35" s="170"/>
    </row>
    <row r="36" ht="12.75">
      <c r="O36" s="170"/>
    </row>
    <row r="37" ht="12.75">
      <c r="O37" s="170"/>
    </row>
    <row r="38" ht="12.75">
      <c r="O38" s="170"/>
    </row>
    <row r="39" ht="12.75">
      <c r="O39" s="170"/>
    </row>
    <row r="40" ht="12.75">
      <c r="O40" s="170"/>
    </row>
  </sheetData>
  <sheetProtection/>
  <mergeCells count="15">
    <mergeCell ref="N7:N10"/>
    <mergeCell ref="O7:O10"/>
    <mergeCell ref="E30:P30"/>
    <mergeCell ref="E31:P31"/>
    <mergeCell ref="E26:P26"/>
    <mergeCell ref="E27:P27"/>
    <mergeCell ref="E28:P28"/>
    <mergeCell ref="E29:P29"/>
    <mergeCell ref="P7:P10"/>
    <mergeCell ref="E17:E20"/>
    <mergeCell ref="D7:I11"/>
    <mergeCell ref="J7:J10"/>
    <mergeCell ref="L7:L10"/>
    <mergeCell ref="M7:M10"/>
    <mergeCell ref="K7:K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8"/>
  <dimension ref="C3:Q20"/>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16.75390625" style="17" customWidth="1"/>
    <col min="9" max="9" width="1.12109375" style="17" customWidth="1"/>
    <col min="10" max="16" width="8.25390625" style="17" customWidth="1"/>
    <col min="17" max="40" width="1.75390625" style="17" customWidth="1"/>
    <col min="41" max="16384" width="9.125" style="17" customWidth="1"/>
  </cols>
  <sheetData>
    <row r="1" ht="12.75" hidden="1"/>
    <row r="2" ht="12.75" hidden="1"/>
    <row r="3" ht="9" customHeight="1">
      <c r="C3" s="16"/>
    </row>
    <row r="4" spans="4:16" s="18" customFormat="1" ht="15.75">
      <c r="D4" s="19" t="s">
        <v>81</v>
      </c>
      <c r="E4" s="19"/>
      <c r="F4" s="19"/>
      <c r="G4" s="19"/>
      <c r="H4" s="20" t="s">
        <v>131</v>
      </c>
      <c r="I4" s="21"/>
      <c r="J4" s="19"/>
      <c r="K4" s="19"/>
      <c r="L4" s="19"/>
      <c r="M4" s="19"/>
      <c r="N4" s="19"/>
      <c r="O4" s="19"/>
      <c r="P4" s="19"/>
    </row>
    <row r="5" spans="4:16" s="18" customFormat="1" ht="15.75">
      <c r="D5" s="22" t="s">
        <v>150</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t="s">
        <v>94</v>
      </c>
      <c r="Q6" s="29" t="s">
        <v>97</v>
      </c>
    </row>
    <row r="7" spans="3:17" ht="6" customHeight="1">
      <c r="C7" s="30"/>
      <c r="D7" s="488" t="s">
        <v>92</v>
      </c>
      <c r="E7" s="489"/>
      <c r="F7" s="489"/>
      <c r="G7" s="489"/>
      <c r="H7" s="489"/>
      <c r="I7" s="490"/>
      <c r="J7" s="484">
        <v>2003</v>
      </c>
      <c r="K7" s="484">
        <v>2004</v>
      </c>
      <c r="L7" s="484">
        <v>2005</v>
      </c>
      <c r="M7" s="484">
        <v>2006</v>
      </c>
      <c r="N7" s="484">
        <v>2007</v>
      </c>
      <c r="O7" s="484">
        <v>2008</v>
      </c>
      <c r="P7" s="486">
        <v>2009</v>
      </c>
      <c r="Q7" s="31"/>
    </row>
    <row r="8" spans="3:17" ht="6" customHeight="1">
      <c r="C8" s="30"/>
      <c r="D8" s="491"/>
      <c r="E8" s="492"/>
      <c r="F8" s="492"/>
      <c r="G8" s="492"/>
      <c r="H8" s="492"/>
      <c r="I8" s="493"/>
      <c r="J8" s="485"/>
      <c r="K8" s="485"/>
      <c r="L8" s="485"/>
      <c r="M8" s="485"/>
      <c r="N8" s="485"/>
      <c r="O8" s="485"/>
      <c r="P8" s="487"/>
      <c r="Q8" s="31"/>
    </row>
    <row r="9" spans="3:17" ht="6" customHeight="1">
      <c r="C9" s="30"/>
      <c r="D9" s="491"/>
      <c r="E9" s="492"/>
      <c r="F9" s="492"/>
      <c r="G9" s="492"/>
      <c r="H9" s="492"/>
      <c r="I9" s="493"/>
      <c r="J9" s="485"/>
      <c r="K9" s="485"/>
      <c r="L9" s="485"/>
      <c r="M9" s="485"/>
      <c r="N9" s="485"/>
      <c r="O9" s="485"/>
      <c r="P9" s="487"/>
      <c r="Q9" s="31"/>
    </row>
    <row r="10" spans="3:17" ht="6" customHeight="1">
      <c r="C10" s="30"/>
      <c r="D10" s="491"/>
      <c r="E10" s="492"/>
      <c r="F10" s="492"/>
      <c r="G10" s="492"/>
      <c r="H10" s="492"/>
      <c r="I10" s="493"/>
      <c r="J10" s="485"/>
      <c r="K10" s="485"/>
      <c r="L10" s="485"/>
      <c r="M10" s="485"/>
      <c r="N10" s="485"/>
      <c r="O10" s="485"/>
      <c r="P10" s="487"/>
      <c r="Q10" s="31"/>
    </row>
    <row r="11" spans="3:17" ht="15" customHeight="1" thickBot="1">
      <c r="C11" s="30"/>
      <c r="D11" s="494"/>
      <c r="E11" s="495"/>
      <c r="F11" s="495"/>
      <c r="G11" s="495"/>
      <c r="H11" s="495"/>
      <c r="I11" s="496"/>
      <c r="J11" s="72"/>
      <c r="K11" s="72"/>
      <c r="L11" s="72"/>
      <c r="M11" s="72"/>
      <c r="N11" s="72"/>
      <c r="O11" s="72"/>
      <c r="P11" s="73"/>
      <c r="Q11" s="31"/>
    </row>
    <row r="12" spans="3:17" ht="13.5" thickTop="1">
      <c r="C12" s="37"/>
      <c r="D12" s="91"/>
      <c r="E12" s="92" t="s">
        <v>79</v>
      </c>
      <c r="F12" s="92"/>
      <c r="G12" s="92"/>
      <c r="H12" s="93"/>
      <c r="I12" s="94"/>
      <c r="J12" s="424">
        <v>3341562.91</v>
      </c>
      <c r="K12" s="424">
        <v>3580016.647</v>
      </c>
      <c r="L12" s="424">
        <v>3849801.81762</v>
      </c>
      <c r="M12" s="424">
        <v>4243343.94595</v>
      </c>
      <c r="N12" s="424">
        <v>4528406.722</v>
      </c>
      <c r="O12" s="424">
        <v>4889100.714505</v>
      </c>
      <c r="P12" s="425">
        <f>P13+P14</f>
        <v>5026755.7833</v>
      </c>
      <c r="Q12" s="31"/>
    </row>
    <row r="13" spans="3:17" ht="12.75">
      <c r="C13" s="37"/>
      <c r="D13" s="120"/>
      <c r="E13" s="522" t="s">
        <v>109</v>
      </c>
      <c r="F13" s="45" t="s">
        <v>111</v>
      </c>
      <c r="G13" s="45"/>
      <c r="H13" s="46"/>
      <c r="I13" s="47"/>
      <c r="J13" s="254">
        <v>2723177.65</v>
      </c>
      <c r="K13" s="254">
        <v>2912555.879</v>
      </c>
      <c r="L13" s="254">
        <v>3123623.988</v>
      </c>
      <c r="M13" s="254">
        <v>3461196.8389499993</v>
      </c>
      <c r="N13" s="254">
        <v>3672308.7029999997</v>
      </c>
      <c r="O13" s="254">
        <v>3941870</v>
      </c>
      <c r="P13" s="362">
        <v>3999147.458</v>
      </c>
      <c r="Q13" s="31"/>
    </row>
    <row r="14" spans="3:17" ht="13.5" thickBot="1">
      <c r="C14" s="37"/>
      <c r="D14" s="103"/>
      <c r="E14" s="513"/>
      <c r="F14" s="49" t="s">
        <v>112</v>
      </c>
      <c r="G14" s="49"/>
      <c r="H14" s="50"/>
      <c r="I14" s="51"/>
      <c r="J14" s="426">
        <v>618385.26</v>
      </c>
      <c r="K14" s="426">
        <v>667460.7679999999</v>
      </c>
      <c r="L14" s="426">
        <v>726177.82962</v>
      </c>
      <c r="M14" s="426">
        <v>782147.107</v>
      </c>
      <c r="N14" s="426">
        <v>856098.019</v>
      </c>
      <c r="O14" s="426">
        <v>947230.7145049999</v>
      </c>
      <c r="P14" s="427">
        <v>1027608.3253</v>
      </c>
      <c r="Q14" s="31"/>
    </row>
    <row r="15" spans="4:17" ht="13.5">
      <c r="D15" s="57"/>
      <c r="E15" s="58"/>
      <c r="F15" s="58"/>
      <c r="G15" s="58"/>
      <c r="H15" s="58"/>
      <c r="I15" s="57"/>
      <c r="J15" s="57"/>
      <c r="K15" s="57"/>
      <c r="L15" s="57"/>
      <c r="M15" s="57"/>
      <c r="N15" s="57"/>
      <c r="O15" s="57"/>
      <c r="P15" s="59" t="s">
        <v>80</v>
      </c>
      <c r="Q15" s="17" t="s">
        <v>97</v>
      </c>
    </row>
    <row r="16" ht="12" customHeight="1"/>
    <row r="18" ht="12.75">
      <c r="P18" s="174"/>
    </row>
    <row r="20" ht="12.75">
      <c r="E20" s="17" t="s">
        <v>176</v>
      </c>
    </row>
  </sheetData>
  <sheetProtection/>
  <mergeCells count="9">
    <mergeCell ref="M7:M10"/>
    <mergeCell ref="N7:N10"/>
    <mergeCell ref="O7:O10"/>
    <mergeCell ref="P7:P10"/>
    <mergeCell ref="E13:E14"/>
    <mergeCell ref="D7:I11"/>
    <mergeCell ref="J7:J10"/>
    <mergeCell ref="L7:L10"/>
    <mergeCell ref="K7:K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9"/>
  <dimension ref="D4:V32"/>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625" style="17" customWidth="1"/>
    <col min="4" max="4" width="1.37890625" style="17" customWidth="1"/>
    <col min="5" max="5" width="3.625" style="17" customWidth="1"/>
    <col min="6" max="6" width="16.125" style="17" customWidth="1"/>
    <col min="7" max="7" width="4.375" style="17" customWidth="1"/>
    <col min="8" max="8" width="10.125" style="17" customWidth="1"/>
    <col min="9" max="9" width="1.12109375" style="17" customWidth="1"/>
    <col min="10" max="16" width="7.25390625" style="17" customWidth="1"/>
    <col min="17" max="40" width="1.75390625" style="17" customWidth="1"/>
    <col min="41" max="16384" width="9.125" style="17" customWidth="1"/>
  </cols>
  <sheetData>
    <row r="1" ht="12.75" hidden="1"/>
    <row r="2" ht="12.75" hidden="1"/>
    <row r="3" ht="9" customHeight="1"/>
    <row r="4" spans="4:16" s="18" customFormat="1" ht="15.75">
      <c r="D4" s="19" t="s">
        <v>87</v>
      </c>
      <c r="E4" s="19"/>
      <c r="F4" s="19"/>
      <c r="G4" s="19"/>
      <c r="H4" s="20" t="s">
        <v>128</v>
      </c>
      <c r="I4" s="21"/>
      <c r="J4" s="19"/>
      <c r="K4" s="19"/>
      <c r="L4" s="19"/>
      <c r="M4" s="19"/>
      <c r="N4" s="19"/>
      <c r="O4" s="19"/>
      <c r="P4" s="19"/>
    </row>
    <row r="5" spans="4:22" s="18" customFormat="1" ht="15.75">
      <c r="D5" s="169" t="s">
        <v>146</v>
      </c>
      <c r="E5" s="23"/>
      <c r="F5" s="23"/>
      <c r="G5" s="23"/>
      <c r="H5" s="23"/>
      <c r="I5" s="23"/>
      <c r="J5" s="23"/>
      <c r="K5" s="23"/>
      <c r="L5" s="23"/>
      <c r="M5" s="23"/>
      <c r="N5" s="23"/>
      <c r="O5" s="23"/>
      <c r="P5" s="23"/>
      <c r="V5" s="24"/>
    </row>
    <row r="6" spans="4:17" s="24" customFormat="1" ht="21" customHeight="1" thickBot="1">
      <c r="D6" s="25"/>
      <c r="E6" s="26"/>
      <c r="F6" s="26"/>
      <c r="G6" s="26"/>
      <c r="H6" s="26"/>
      <c r="I6" s="27"/>
      <c r="J6" s="27"/>
      <c r="K6" s="27"/>
      <c r="L6" s="27"/>
      <c r="M6" s="27"/>
      <c r="N6" s="27"/>
      <c r="O6" s="27"/>
      <c r="P6" s="28"/>
      <c r="Q6" s="29" t="s">
        <v>97</v>
      </c>
    </row>
    <row r="7" spans="4:17" ht="6" customHeight="1">
      <c r="D7" s="488"/>
      <c r="E7" s="489"/>
      <c r="F7" s="489"/>
      <c r="G7" s="489"/>
      <c r="H7" s="489"/>
      <c r="I7" s="490"/>
      <c r="J7" s="484">
        <v>2003</v>
      </c>
      <c r="K7" s="484">
        <v>2004</v>
      </c>
      <c r="L7" s="484">
        <v>2005</v>
      </c>
      <c r="M7" s="484">
        <v>2006</v>
      </c>
      <c r="N7" s="484">
        <v>2007</v>
      </c>
      <c r="O7" s="484">
        <v>2008</v>
      </c>
      <c r="P7" s="486">
        <v>2009</v>
      </c>
      <c r="Q7" s="31"/>
    </row>
    <row r="8" spans="4:17" ht="6" customHeight="1">
      <c r="D8" s="491"/>
      <c r="E8" s="492"/>
      <c r="F8" s="492"/>
      <c r="G8" s="492"/>
      <c r="H8" s="492"/>
      <c r="I8" s="493"/>
      <c r="J8" s="485"/>
      <c r="K8" s="485"/>
      <c r="L8" s="485"/>
      <c r="M8" s="485"/>
      <c r="N8" s="485"/>
      <c r="O8" s="485"/>
      <c r="P8" s="487"/>
      <c r="Q8" s="31"/>
    </row>
    <row r="9" spans="4:17" ht="6" customHeight="1">
      <c r="D9" s="491"/>
      <c r="E9" s="492"/>
      <c r="F9" s="492"/>
      <c r="G9" s="492"/>
      <c r="H9" s="492"/>
      <c r="I9" s="493"/>
      <c r="J9" s="485"/>
      <c r="K9" s="485"/>
      <c r="L9" s="485"/>
      <c r="M9" s="485"/>
      <c r="N9" s="485"/>
      <c r="O9" s="485"/>
      <c r="P9" s="487"/>
      <c r="Q9" s="31"/>
    </row>
    <row r="10" spans="4:17" ht="6" customHeight="1">
      <c r="D10" s="491"/>
      <c r="E10" s="492"/>
      <c r="F10" s="492"/>
      <c r="G10" s="492"/>
      <c r="H10" s="492"/>
      <c r="I10" s="493"/>
      <c r="J10" s="485"/>
      <c r="K10" s="485"/>
      <c r="L10" s="485"/>
      <c r="M10" s="485"/>
      <c r="N10" s="485"/>
      <c r="O10" s="485"/>
      <c r="P10" s="487"/>
      <c r="Q10" s="31"/>
    </row>
    <row r="11" spans="4:17" ht="15" customHeight="1" thickBot="1">
      <c r="D11" s="494"/>
      <c r="E11" s="495"/>
      <c r="F11" s="495"/>
      <c r="G11" s="495"/>
      <c r="H11" s="495"/>
      <c r="I11" s="496"/>
      <c r="J11" s="72"/>
      <c r="K11" s="72"/>
      <c r="L11" s="72"/>
      <c r="M11" s="72"/>
      <c r="N11" s="72"/>
      <c r="O11" s="72"/>
      <c r="P11" s="73"/>
      <c r="Q11" s="31"/>
    </row>
    <row r="12" spans="4:17" ht="14.25" thickBot="1" thickTop="1">
      <c r="D12" s="121" t="s">
        <v>18</v>
      </c>
      <c r="E12" s="122"/>
      <c r="F12" s="122"/>
      <c r="G12" s="122"/>
      <c r="H12" s="122"/>
      <c r="I12" s="122"/>
      <c r="J12" s="122"/>
      <c r="K12" s="122"/>
      <c r="L12" s="122"/>
      <c r="M12" s="122"/>
      <c r="N12" s="122"/>
      <c r="O12" s="122"/>
      <c r="P12" s="123"/>
      <c r="Q12" s="31"/>
    </row>
    <row r="13" spans="4:17" ht="12.75">
      <c r="D13" s="44"/>
      <c r="E13" s="124" t="s">
        <v>167</v>
      </c>
      <c r="F13" s="45"/>
      <c r="G13" s="45"/>
      <c r="H13" s="46"/>
      <c r="I13" s="47"/>
      <c r="J13" s="428">
        <v>276992.802</v>
      </c>
      <c r="K13" s="428">
        <v>274522.581</v>
      </c>
      <c r="L13" s="428">
        <v>272617</v>
      </c>
      <c r="M13" s="428">
        <v>271763.247</v>
      </c>
      <c r="N13" s="428">
        <v>271496.95400000014</v>
      </c>
      <c r="O13" s="428">
        <v>270439.55800000334</v>
      </c>
      <c r="P13" s="429">
        <v>270377.9059999996</v>
      </c>
      <c r="Q13" s="31"/>
    </row>
    <row r="14" spans="4:17" ht="12.75">
      <c r="D14" s="48"/>
      <c r="E14" s="524" t="s">
        <v>109</v>
      </c>
      <c r="F14" s="49" t="s">
        <v>82</v>
      </c>
      <c r="G14" s="49"/>
      <c r="H14" s="50"/>
      <c r="I14" s="51"/>
      <c r="J14" s="234">
        <v>244248.254</v>
      </c>
      <c r="K14" s="234">
        <v>241290.158</v>
      </c>
      <c r="L14" s="234">
        <v>238113.30000000054</v>
      </c>
      <c r="M14" s="234">
        <v>236084.974</v>
      </c>
      <c r="N14" s="234">
        <v>234899.47900000014</v>
      </c>
      <c r="O14" s="234">
        <v>233315.31700000333</v>
      </c>
      <c r="P14" s="238">
        <v>232614.73</v>
      </c>
      <c r="Q14" s="31"/>
    </row>
    <row r="15" spans="4:17" ht="15">
      <c r="D15" s="53"/>
      <c r="E15" s="525"/>
      <c r="F15" s="54" t="s">
        <v>83</v>
      </c>
      <c r="G15" s="54"/>
      <c r="H15" s="55"/>
      <c r="I15" s="56"/>
      <c r="J15" s="261">
        <v>32744.548</v>
      </c>
      <c r="K15" s="261">
        <v>33232.423</v>
      </c>
      <c r="L15" s="261">
        <v>34503.596</v>
      </c>
      <c r="M15" s="261">
        <v>35678.273</v>
      </c>
      <c r="N15" s="261">
        <v>36597.475</v>
      </c>
      <c r="O15" s="261">
        <v>37124.24100000001</v>
      </c>
      <c r="P15" s="361">
        <v>37763.17599999999</v>
      </c>
      <c r="Q15" s="31"/>
    </row>
    <row r="16" spans="4:17" ht="15">
      <c r="D16" s="125"/>
      <c r="E16" s="126" t="s">
        <v>168</v>
      </c>
      <c r="F16" s="126"/>
      <c r="G16" s="126"/>
      <c r="H16" s="127"/>
      <c r="I16" s="128"/>
      <c r="J16" s="430">
        <v>1057.539</v>
      </c>
      <c r="K16" s="430">
        <v>1064.248</v>
      </c>
      <c r="L16" s="430">
        <v>916.569</v>
      </c>
      <c r="M16" s="430">
        <v>918.658</v>
      </c>
      <c r="N16" s="430">
        <v>917.918</v>
      </c>
      <c r="O16" s="430">
        <v>840.519</v>
      </c>
      <c r="P16" s="431">
        <v>976.345</v>
      </c>
      <c r="Q16" s="31"/>
    </row>
    <row r="17" spans="4:17" ht="15">
      <c r="D17" s="120"/>
      <c r="E17" s="524" t="s">
        <v>109</v>
      </c>
      <c r="F17" s="129" t="s">
        <v>159</v>
      </c>
      <c r="G17" s="45"/>
      <c r="H17" s="46"/>
      <c r="I17" s="130"/>
      <c r="J17" s="432">
        <v>1057.539</v>
      </c>
      <c r="K17" s="432">
        <v>1064.248</v>
      </c>
      <c r="L17" s="432">
        <v>916.569</v>
      </c>
      <c r="M17" s="432">
        <v>918.658</v>
      </c>
      <c r="N17" s="432">
        <v>884.846</v>
      </c>
      <c r="O17" s="432">
        <v>807.7939999999999</v>
      </c>
      <c r="P17" s="433">
        <v>944.99</v>
      </c>
      <c r="Q17" s="31"/>
    </row>
    <row r="18" spans="4:17" ht="15">
      <c r="D18" s="53"/>
      <c r="E18" s="525"/>
      <c r="F18" s="107" t="s">
        <v>85</v>
      </c>
      <c r="G18" s="54"/>
      <c r="H18" s="55"/>
      <c r="I18" s="131"/>
      <c r="J18" s="434" t="s">
        <v>93</v>
      </c>
      <c r="K18" s="434" t="s">
        <v>93</v>
      </c>
      <c r="L18" s="434" t="s">
        <v>93</v>
      </c>
      <c r="M18" s="434" t="s">
        <v>93</v>
      </c>
      <c r="N18" s="434">
        <v>33.072</v>
      </c>
      <c r="O18" s="434">
        <v>32.725</v>
      </c>
      <c r="P18" s="435">
        <v>31.355</v>
      </c>
      <c r="Q18" s="31"/>
    </row>
    <row r="19" spans="4:17" ht="15.75" thickBot="1">
      <c r="D19" s="132"/>
      <c r="E19" s="133" t="s">
        <v>169</v>
      </c>
      <c r="F19" s="133"/>
      <c r="G19" s="133"/>
      <c r="H19" s="134"/>
      <c r="I19" s="135"/>
      <c r="J19" s="436">
        <v>98</v>
      </c>
      <c r="K19" s="436">
        <v>96</v>
      </c>
      <c r="L19" s="436">
        <v>94</v>
      </c>
      <c r="M19" s="436">
        <v>138.49</v>
      </c>
      <c r="N19" s="436">
        <v>141.58</v>
      </c>
      <c r="O19" s="436">
        <v>161.863</v>
      </c>
      <c r="P19" s="437">
        <v>111.254</v>
      </c>
      <c r="Q19" s="31"/>
    </row>
    <row r="20" spans="4:16" ht="13.5">
      <c r="D20" s="57" t="s">
        <v>102</v>
      </c>
      <c r="E20" s="58"/>
      <c r="F20" s="58"/>
      <c r="G20" s="58"/>
      <c r="H20" s="58"/>
      <c r="I20" s="57"/>
      <c r="J20" s="57"/>
      <c r="K20" s="57"/>
      <c r="L20" s="57"/>
      <c r="M20" s="57"/>
      <c r="N20" s="57"/>
      <c r="O20" s="57"/>
      <c r="P20" s="59" t="s">
        <v>104</v>
      </c>
    </row>
    <row r="21" spans="4:16" ht="12.75">
      <c r="D21" s="60" t="s">
        <v>90</v>
      </c>
      <c r="E21" s="526" t="s">
        <v>86</v>
      </c>
      <c r="F21" s="526"/>
      <c r="G21" s="526"/>
      <c r="H21" s="526"/>
      <c r="I21" s="526"/>
      <c r="J21" s="526"/>
      <c r="K21" s="526"/>
      <c r="L21" s="526"/>
      <c r="M21" s="526"/>
      <c r="N21" s="526"/>
      <c r="O21" s="526"/>
      <c r="P21" s="526"/>
    </row>
    <row r="22" spans="4:16" ht="12.75">
      <c r="D22" s="60" t="s">
        <v>22</v>
      </c>
      <c r="E22" s="479" t="s">
        <v>5</v>
      </c>
      <c r="F22" s="523"/>
      <c r="G22" s="523"/>
      <c r="H22" s="523"/>
      <c r="I22" s="523"/>
      <c r="J22" s="523"/>
      <c r="K22" s="523"/>
      <c r="L22" s="523"/>
      <c r="M22" s="523"/>
      <c r="N22" s="523"/>
      <c r="O22" s="523"/>
      <c r="P22" s="523"/>
    </row>
    <row r="23" spans="4:16" ht="12.75">
      <c r="D23" s="60"/>
      <c r="E23" s="523"/>
      <c r="F23" s="523"/>
      <c r="G23" s="523"/>
      <c r="H23" s="523"/>
      <c r="I23" s="523"/>
      <c r="J23" s="523"/>
      <c r="K23" s="523"/>
      <c r="L23" s="523"/>
      <c r="M23" s="523"/>
      <c r="N23" s="523"/>
      <c r="O23" s="523"/>
      <c r="P23" s="523"/>
    </row>
    <row r="24" spans="4:16" ht="13.5">
      <c r="D24" s="60" t="s">
        <v>59</v>
      </c>
      <c r="E24" s="138" t="s">
        <v>123</v>
      </c>
      <c r="F24" s="137"/>
      <c r="G24" s="137"/>
      <c r="H24" s="137"/>
      <c r="I24" s="137"/>
      <c r="J24" s="137"/>
      <c r="K24" s="137"/>
      <c r="L24" s="137"/>
      <c r="M24" s="137"/>
      <c r="N24" s="137"/>
      <c r="O24" s="137"/>
      <c r="P24" s="137"/>
    </row>
    <row r="25" spans="4:16" ht="13.5">
      <c r="D25" s="60" t="s">
        <v>137</v>
      </c>
      <c r="E25" s="138" t="s">
        <v>160</v>
      </c>
      <c r="F25" s="139"/>
      <c r="G25" s="139"/>
      <c r="H25" s="139"/>
      <c r="I25" s="139"/>
      <c r="J25" s="139"/>
      <c r="K25" s="139"/>
      <c r="L25" s="139"/>
      <c r="M25" s="139"/>
      <c r="N25" s="139"/>
      <c r="O25" s="137"/>
      <c r="P25" s="137"/>
    </row>
    <row r="26" spans="11:16" ht="12.75">
      <c r="K26" s="106"/>
      <c r="L26" s="106"/>
      <c r="M26" s="106"/>
      <c r="N26" s="106"/>
      <c r="O26" s="106"/>
      <c r="P26" s="106"/>
    </row>
    <row r="27" spans="11:16" ht="12.75">
      <c r="K27" s="106"/>
      <c r="L27" s="106"/>
      <c r="M27" s="106"/>
      <c r="N27" s="106"/>
      <c r="O27" s="106"/>
      <c r="P27" s="106"/>
    </row>
    <row r="28" spans="11:16" ht="12.75">
      <c r="K28" s="106"/>
      <c r="L28" s="106"/>
      <c r="M28" s="106"/>
      <c r="N28" s="106"/>
      <c r="O28" s="106"/>
      <c r="P28" s="106"/>
    </row>
    <row r="29" spans="13:16" ht="12.75">
      <c r="M29" s="106"/>
      <c r="N29" s="106"/>
      <c r="P29" s="106"/>
    </row>
    <row r="30" ht="12.75">
      <c r="M30" s="106"/>
    </row>
    <row r="31" ht="12.75">
      <c r="M31" s="106"/>
    </row>
    <row r="32" ht="12.75">
      <c r="P32" s="106"/>
    </row>
  </sheetData>
  <sheetProtection/>
  <mergeCells count="12">
    <mergeCell ref="N7:N10"/>
    <mergeCell ref="O7:O10"/>
    <mergeCell ref="P7:P10"/>
    <mergeCell ref="J7:J10"/>
    <mergeCell ref="E22:P23"/>
    <mergeCell ref="E17:E18"/>
    <mergeCell ref="E21:P21"/>
    <mergeCell ref="E14:E15"/>
    <mergeCell ref="D7:I11"/>
    <mergeCell ref="L7:L10"/>
    <mergeCell ref="M7:M10"/>
    <mergeCell ref="K7:K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0"/>
  <dimension ref="C4:AO56"/>
  <sheetViews>
    <sheetView showGridLines="0" showOutlineSymbol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23.75390625" style="17" customWidth="1"/>
    <col min="9" max="9" width="1.12109375" style="17" customWidth="1"/>
    <col min="10" max="16" width="8.375" style="17" customWidth="1"/>
    <col min="17" max="40" width="1.75390625" style="17" customWidth="1"/>
    <col min="41" max="16384" width="9.125" style="17" customWidth="1"/>
  </cols>
  <sheetData>
    <row r="1" ht="12.75" hidden="1"/>
    <row r="2" ht="12.75" hidden="1"/>
    <row r="4" spans="4:16" s="18" customFormat="1" ht="15.75">
      <c r="D4" s="19" t="s">
        <v>174</v>
      </c>
      <c r="E4" s="19"/>
      <c r="F4" s="19"/>
      <c r="G4" s="19"/>
      <c r="H4" s="20" t="s">
        <v>129</v>
      </c>
      <c r="I4" s="21"/>
      <c r="J4" s="19"/>
      <c r="K4" s="19"/>
      <c r="L4" s="19"/>
      <c r="M4" s="19"/>
      <c r="N4" s="19"/>
      <c r="O4" s="19"/>
      <c r="P4" s="19"/>
    </row>
    <row r="5" spans="4:16" s="18" customFormat="1" ht="15.75">
      <c r="D5" s="168" t="s">
        <v>146</v>
      </c>
      <c r="E5" s="19"/>
      <c r="F5" s="19"/>
      <c r="G5" s="19"/>
      <c r="H5" s="20"/>
      <c r="I5" s="21"/>
      <c r="J5" s="19"/>
      <c r="K5" s="19"/>
      <c r="L5" s="19"/>
      <c r="M5" s="19"/>
      <c r="N5" s="19"/>
      <c r="O5" s="19"/>
      <c r="P5" s="19"/>
    </row>
    <row r="6" spans="4:17" s="24" customFormat="1" ht="21" customHeight="1" thickBot="1">
      <c r="D6" s="25" t="s">
        <v>6</v>
      </c>
      <c r="E6" s="26"/>
      <c r="F6" s="26"/>
      <c r="G6" s="26"/>
      <c r="H6" s="26"/>
      <c r="I6" s="27"/>
      <c r="J6" s="27"/>
      <c r="K6" s="27"/>
      <c r="L6" s="27"/>
      <c r="M6" s="27"/>
      <c r="N6" s="27"/>
      <c r="O6" s="27"/>
      <c r="P6" s="28"/>
      <c r="Q6" s="29" t="s">
        <v>97</v>
      </c>
    </row>
    <row r="7" spans="3:17" ht="6" customHeight="1">
      <c r="C7" s="30"/>
      <c r="D7" s="488"/>
      <c r="E7" s="489"/>
      <c r="F7" s="489"/>
      <c r="G7" s="489"/>
      <c r="H7" s="489"/>
      <c r="I7" s="490"/>
      <c r="J7" s="484">
        <v>2003</v>
      </c>
      <c r="K7" s="484">
        <v>2004</v>
      </c>
      <c r="L7" s="484">
        <v>2005</v>
      </c>
      <c r="M7" s="484">
        <v>2006</v>
      </c>
      <c r="N7" s="502">
        <v>2007</v>
      </c>
      <c r="O7" s="497">
        <v>2008</v>
      </c>
      <c r="P7" s="486">
        <v>2009</v>
      </c>
      <c r="Q7" s="31"/>
    </row>
    <row r="8" spans="3:17" ht="6" customHeight="1">
      <c r="C8" s="30"/>
      <c r="D8" s="491"/>
      <c r="E8" s="492"/>
      <c r="F8" s="492"/>
      <c r="G8" s="492"/>
      <c r="H8" s="492"/>
      <c r="I8" s="493"/>
      <c r="J8" s="485"/>
      <c r="K8" s="485"/>
      <c r="L8" s="485"/>
      <c r="M8" s="485"/>
      <c r="N8" s="503"/>
      <c r="O8" s="498"/>
      <c r="P8" s="487"/>
      <c r="Q8" s="31"/>
    </row>
    <row r="9" spans="3:17" ht="6" customHeight="1">
      <c r="C9" s="30"/>
      <c r="D9" s="491"/>
      <c r="E9" s="492"/>
      <c r="F9" s="492"/>
      <c r="G9" s="492"/>
      <c r="H9" s="492"/>
      <c r="I9" s="493"/>
      <c r="J9" s="485"/>
      <c r="K9" s="485"/>
      <c r="L9" s="485"/>
      <c r="M9" s="485"/>
      <c r="N9" s="503"/>
      <c r="O9" s="498"/>
      <c r="P9" s="487"/>
      <c r="Q9" s="31"/>
    </row>
    <row r="10" spans="3:17" ht="6" customHeight="1">
      <c r="C10" s="30"/>
      <c r="D10" s="491"/>
      <c r="E10" s="492"/>
      <c r="F10" s="492"/>
      <c r="G10" s="492"/>
      <c r="H10" s="492"/>
      <c r="I10" s="493"/>
      <c r="J10" s="485"/>
      <c r="K10" s="485"/>
      <c r="L10" s="485"/>
      <c r="M10" s="485"/>
      <c r="N10" s="503"/>
      <c r="O10" s="498"/>
      <c r="P10" s="487"/>
      <c r="Q10" s="31"/>
    </row>
    <row r="11" spans="3:17" ht="15" customHeight="1" thickBot="1">
      <c r="C11" s="30"/>
      <c r="D11" s="491"/>
      <c r="E11" s="492"/>
      <c r="F11" s="492"/>
      <c r="G11" s="492"/>
      <c r="H11" s="492"/>
      <c r="I11" s="493"/>
      <c r="J11" s="72"/>
      <c r="K11" s="72"/>
      <c r="L11" s="72"/>
      <c r="M11" s="72"/>
      <c r="N11" s="108"/>
      <c r="O11" s="176" t="s">
        <v>180</v>
      </c>
      <c r="P11" s="73" t="s">
        <v>180</v>
      </c>
      <c r="Q11" s="31"/>
    </row>
    <row r="12" spans="3:17" ht="15" customHeight="1" thickBot="1" thickTop="1">
      <c r="C12" s="30"/>
      <c r="D12" s="121" t="s">
        <v>18</v>
      </c>
      <c r="E12" s="140"/>
      <c r="F12" s="140"/>
      <c r="G12" s="140"/>
      <c r="H12" s="140"/>
      <c r="I12" s="140"/>
      <c r="J12" s="141"/>
      <c r="K12" s="141"/>
      <c r="L12" s="141"/>
      <c r="M12" s="141"/>
      <c r="N12" s="141"/>
      <c r="O12" s="216"/>
      <c r="P12" s="142"/>
      <c r="Q12" s="31"/>
    </row>
    <row r="13" spans="3:17" ht="13.5" thickBot="1">
      <c r="C13" s="30"/>
      <c r="D13" s="143" t="s">
        <v>95</v>
      </c>
      <c r="E13" s="144"/>
      <c r="F13" s="144"/>
      <c r="G13" s="144"/>
      <c r="H13" s="144"/>
      <c r="I13" s="144"/>
      <c r="J13" s="87"/>
      <c r="K13" s="87"/>
      <c r="L13" s="87"/>
      <c r="M13" s="87"/>
      <c r="N13" s="87"/>
      <c r="O13" s="86"/>
      <c r="P13" s="145"/>
      <c r="Q13" s="31"/>
    </row>
    <row r="14" spans="3:17" ht="15">
      <c r="C14" s="37"/>
      <c r="D14" s="146"/>
      <c r="E14" s="147" t="s">
        <v>181</v>
      </c>
      <c r="F14" s="147"/>
      <c r="G14" s="147"/>
      <c r="H14" s="148"/>
      <c r="I14" s="149"/>
      <c r="J14" s="438">
        <v>17446</v>
      </c>
      <c r="K14" s="438">
        <v>18583</v>
      </c>
      <c r="L14" s="438">
        <v>19584</v>
      </c>
      <c r="M14" s="438">
        <v>20844</v>
      </c>
      <c r="N14" s="439">
        <v>22384</v>
      </c>
      <c r="O14" s="440">
        <v>22691</v>
      </c>
      <c r="P14" s="441">
        <v>23598</v>
      </c>
      <c r="Q14" s="31"/>
    </row>
    <row r="15" spans="3:17" ht="15.75" thickBot="1">
      <c r="C15" s="37"/>
      <c r="D15" s="150"/>
      <c r="E15" s="151" t="s">
        <v>182</v>
      </c>
      <c r="F15" s="151"/>
      <c r="G15" s="151"/>
      <c r="H15" s="152"/>
      <c r="I15" s="153"/>
      <c r="J15" s="442">
        <v>17692</v>
      </c>
      <c r="K15" s="442">
        <v>18715</v>
      </c>
      <c r="L15" s="442">
        <v>19876</v>
      </c>
      <c r="M15" s="442">
        <v>20975</v>
      </c>
      <c r="N15" s="443">
        <v>22387</v>
      </c>
      <c r="O15" s="444">
        <v>23337</v>
      </c>
      <c r="P15" s="445">
        <v>24433</v>
      </c>
      <c r="Q15" s="31"/>
    </row>
    <row r="16" spans="3:17" ht="12.75">
      <c r="C16" s="37"/>
      <c r="D16" s="44"/>
      <c r="E16" s="124" t="s">
        <v>167</v>
      </c>
      <c r="F16" s="45"/>
      <c r="G16" s="45"/>
      <c r="H16" s="46"/>
      <c r="I16" s="47"/>
      <c r="J16" s="438">
        <v>16211.682</v>
      </c>
      <c r="K16" s="438">
        <v>17368.008</v>
      </c>
      <c r="L16" s="438">
        <v>18668.766222582086</v>
      </c>
      <c r="M16" s="438">
        <v>19864</v>
      </c>
      <c r="N16" s="439">
        <v>21107.957801741402</v>
      </c>
      <c r="O16" s="440">
        <v>21893.95764142108</v>
      </c>
      <c r="P16" s="441">
        <v>23272.004655155957</v>
      </c>
      <c r="Q16" s="31"/>
    </row>
    <row r="17" spans="3:17" ht="12.75">
      <c r="C17" s="37"/>
      <c r="D17" s="48"/>
      <c r="E17" s="524" t="s">
        <v>109</v>
      </c>
      <c r="F17" s="49" t="s">
        <v>82</v>
      </c>
      <c r="G17" s="49"/>
      <c r="H17" s="50"/>
      <c r="I17" s="51"/>
      <c r="J17" s="387">
        <v>15707.912</v>
      </c>
      <c r="K17" s="387">
        <v>16698.908</v>
      </c>
      <c r="L17" s="387">
        <v>17712.680593650057</v>
      </c>
      <c r="M17" s="387">
        <v>18787</v>
      </c>
      <c r="N17" s="388">
        <v>19841.654276295743</v>
      </c>
      <c r="O17" s="389">
        <v>20519.08244376705</v>
      </c>
      <c r="P17" s="446">
        <v>21890.625309569397</v>
      </c>
      <c r="Q17" s="31"/>
    </row>
    <row r="18" spans="3:41" ht="15">
      <c r="C18" s="37"/>
      <c r="D18" s="53"/>
      <c r="E18" s="529"/>
      <c r="F18" s="54" t="s">
        <v>83</v>
      </c>
      <c r="G18" s="54"/>
      <c r="H18" s="55"/>
      <c r="I18" s="56"/>
      <c r="J18" s="377">
        <v>19969.411</v>
      </c>
      <c r="K18" s="377">
        <v>22226.131</v>
      </c>
      <c r="L18" s="377">
        <v>25266.82354355181</v>
      </c>
      <c r="M18" s="377">
        <v>26991</v>
      </c>
      <c r="N18" s="378">
        <v>29235.678044273092</v>
      </c>
      <c r="O18" s="379">
        <v>30534.65800149286</v>
      </c>
      <c r="P18" s="447">
        <v>31781.066061992948</v>
      </c>
      <c r="Q18" s="31"/>
      <c r="AO18" s="170"/>
    </row>
    <row r="19" spans="3:41" ht="15">
      <c r="C19" s="37"/>
      <c r="D19" s="125"/>
      <c r="E19" s="126" t="s">
        <v>168</v>
      </c>
      <c r="F19" s="126"/>
      <c r="G19" s="126"/>
      <c r="H19" s="127"/>
      <c r="I19" s="128"/>
      <c r="J19" s="448">
        <v>17516.08</v>
      </c>
      <c r="K19" s="448">
        <v>18144.003</v>
      </c>
      <c r="L19" s="448">
        <v>19608.188799752115</v>
      </c>
      <c r="M19" s="448">
        <v>20960</v>
      </c>
      <c r="N19" s="449">
        <v>21968.478756635486</v>
      </c>
      <c r="O19" s="450">
        <v>23528.113681348474</v>
      </c>
      <c r="P19" s="451">
        <v>26621.531750218073</v>
      </c>
      <c r="Q19" s="31"/>
      <c r="AO19" s="170"/>
    </row>
    <row r="20" spans="3:41" ht="12.75">
      <c r="C20" s="37"/>
      <c r="D20" s="48"/>
      <c r="E20" s="524" t="s">
        <v>109</v>
      </c>
      <c r="F20" s="129" t="s">
        <v>84</v>
      </c>
      <c r="G20" s="45"/>
      <c r="H20" s="46"/>
      <c r="I20" s="130"/>
      <c r="J20" s="452">
        <v>17516.08</v>
      </c>
      <c r="K20" s="452">
        <v>18144.003</v>
      </c>
      <c r="L20" s="452">
        <v>19608.188799752115</v>
      </c>
      <c r="M20" s="452">
        <v>20960</v>
      </c>
      <c r="N20" s="453">
        <v>21839.692161121824</v>
      </c>
      <c r="O20" s="454">
        <v>23353.329768067935</v>
      </c>
      <c r="P20" s="455">
        <v>26560.0984313767</v>
      </c>
      <c r="Q20" s="31"/>
      <c r="AO20" s="170"/>
    </row>
    <row r="21" spans="3:17" ht="15">
      <c r="C21" s="37"/>
      <c r="D21" s="53"/>
      <c r="E21" s="529"/>
      <c r="F21" s="107" t="s">
        <v>85</v>
      </c>
      <c r="G21" s="54"/>
      <c r="H21" s="55"/>
      <c r="I21" s="131"/>
      <c r="J21" s="456" t="s">
        <v>93</v>
      </c>
      <c r="K21" s="456" t="s">
        <v>93</v>
      </c>
      <c r="L21" s="456" t="s">
        <v>93</v>
      </c>
      <c r="M21" s="456" t="s">
        <v>93</v>
      </c>
      <c r="N21" s="457">
        <v>25414.182188356717</v>
      </c>
      <c r="O21" s="458">
        <v>27842.53374076903</v>
      </c>
      <c r="P21" s="459">
        <v>28473.03460373146</v>
      </c>
      <c r="Q21" s="31"/>
    </row>
    <row r="22" spans="3:17" ht="15.75" thickBot="1">
      <c r="C22" s="37"/>
      <c r="D22" s="136"/>
      <c r="E22" s="133" t="s">
        <v>169</v>
      </c>
      <c r="F22" s="133"/>
      <c r="G22" s="133"/>
      <c r="H22" s="134"/>
      <c r="I22" s="135"/>
      <c r="J22" s="460">
        <v>16560.78</v>
      </c>
      <c r="K22" s="460">
        <v>18605.035</v>
      </c>
      <c r="L22" s="460">
        <v>19459.656028368794</v>
      </c>
      <c r="M22" s="460">
        <v>22117</v>
      </c>
      <c r="N22" s="461">
        <v>23609.621768611385</v>
      </c>
      <c r="O22" s="462">
        <v>24405.51268665476</v>
      </c>
      <c r="P22" s="463">
        <v>26855.576728327367</v>
      </c>
      <c r="Q22" s="31"/>
    </row>
    <row r="23" spans="3:17" ht="13.5" thickBot="1">
      <c r="C23" s="37"/>
      <c r="D23" s="86" t="s">
        <v>121</v>
      </c>
      <c r="E23" s="87"/>
      <c r="F23" s="87"/>
      <c r="G23" s="87"/>
      <c r="H23" s="87"/>
      <c r="I23" s="87"/>
      <c r="J23" s="154"/>
      <c r="K23" s="154"/>
      <c r="L23" s="154"/>
      <c r="M23" s="154"/>
      <c r="N23" s="154"/>
      <c r="O23" s="217"/>
      <c r="P23" s="155"/>
      <c r="Q23" s="31"/>
    </row>
    <row r="24" spans="3:17" ht="12.75">
      <c r="C24" s="37"/>
      <c r="D24" s="146"/>
      <c r="E24" s="147" t="s">
        <v>170</v>
      </c>
      <c r="F24" s="147"/>
      <c r="G24" s="147"/>
      <c r="H24" s="148"/>
      <c r="I24" s="149"/>
      <c r="J24" s="438">
        <f aca="true" t="shared" si="0" ref="J24:P30">J14/J$34*100</f>
        <v>16351.86643152147</v>
      </c>
      <c r="K24" s="438">
        <f t="shared" si="0"/>
        <v>16943.150754956787</v>
      </c>
      <c r="L24" s="438">
        <f t="shared" si="0"/>
        <v>17522.88313915674</v>
      </c>
      <c r="M24" s="438">
        <f t="shared" si="0"/>
        <v>18195.389773263545</v>
      </c>
      <c r="N24" s="439">
        <f t="shared" si="0"/>
        <v>19007.494840527936</v>
      </c>
      <c r="O24" s="440">
        <f t="shared" si="0"/>
        <v>18126.23288180659</v>
      </c>
      <c r="P24" s="441">
        <f t="shared" si="0"/>
        <v>18660.475502887086</v>
      </c>
      <c r="Q24" s="31"/>
    </row>
    <row r="25" spans="3:17" ht="13.5" thickBot="1">
      <c r="C25" s="37"/>
      <c r="D25" s="150"/>
      <c r="E25" s="151" t="s">
        <v>171</v>
      </c>
      <c r="F25" s="151"/>
      <c r="G25" s="151"/>
      <c r="H25" s="152"/>
      <c r="I25" s="153"/>
      <c r="J25" s="442">
        <f t="shared" si="0"/>
        <v>16582.438433249903</v>
      </c>
      <c r="K25" s="442">
        <f t="shared" si="0"/>
        <v>17063.502468870276</v>
      </c>
      <c r="L25" s="442">
        <f t="shared" si="0"/>
        <v>17784.151617334526</v>
      </c>
      <c r="M25" s="442">
        <f t="shared" si="0"/>
        <v>18309.74383487828</v>
      </c>
      <c r="N25" s="443">
        <f t="shared" si="0"/>
        <v>19010.04230677711</v>
      </c>
      <c r="O25" s="444">
        <f t="shared" si="0"/>
        <v>18642.276530903022</v>
      </c>
      <c r="P25" s="445">
        <f t="shared" si="0"/>
        <v>19320.764385203835</v>
      </c>
      <c r="Q25" s="31"/>
    </row>
    <row r="26" spans="3:17" ht="12.75">
      <c r="C26" s="37"/>
      <c r="D26" s="44"/>
      <c r="E26" s="124" t="s">
        <v>167</v>
      </c>
      <c r="F26" s="45"/>
      <c r="G26" s="45"/>
      <c r="H26" s="46"/>
      <c r="I26" s="47"/>
      <c r="J26" s="438">
        <f t="shared" si="0"/>
        <v>15194.959228149768</v>
      </c>
      <c r="K26" s="438">
        <f t="shared" si="0"/>
        <v>15835.37522775093</v>
      </c>
      <c r="L26" s="438">
        <f t="shared" si="0"/>
        <v>16703.97308366741</v>
      </c>
      <c r="M26" s="438">
        <f t="shared" si="0"/>
        <v>17339.916640573167</v>
      </c>
      <c r="N26" s="439">
        <f t="shared" si="0"/>
        <v>17923.936696331355</v>
      </c>
      <c r="O26" s="440">
        <f t="shared" si="0"/>
        <v>17489.53218953803</v>
      </c>
      <c r="P26" s="441">
        <f t="shared" si="0"/>
        <v>18402.689752123566</v>
      </c>
      <c r="Q26" s="31"/>
    </row>
    <row r="27" spans="3:17" ht="12.75">
      <c r="C27" s="37"/>
      <c r="D27" s="48"/>
      <c r="E27" s="524" t="s">
        <v>109</v>
      </c>
      <c r="F27" s="49" t="s">
        <v>82</v>
      </c>
      <c r="G27" s="49"/>
      <c r="H27" s="50"/>
      <c r="I27" s="51"/>
      <c r="J27" s="387">
        <f t="shared" si="0"/>
        <v>14722.783385423207</v>
      </c>
      <c r="K27" s="387">
        <f t="shared" si="0"/>
        <v>15225.31968396674</v>
      </c>
      <c r="L27" s="387">
        <f t="shared" si="0"/>
        <v>15848.510627233427</v>
      </c>
      <c r="M27" s="387">
        <f t="shared" si="0"/>
        <v>16399.7691263818</v>
      </c>
      <c r="N27" s="388">
        <f t="shared" si="0"/>
        <v>16848.648198902356</v>
      </c>
      <c r="O27" s="389">
        <f t="shared" si="0"/>
        <v>16391.24176531271</v>
      </c>
      <c r="P27" s="446">
        <f t="shared" si="0"/>
        <v>17310.343136371714</v>
      </c>
      <c r="Q27" s="31"/>
    </row>
    <row r="28" spans="3:17" ht="15">
      <c r="C28" s="37"/>
      <c r="D28" s="53"/>
      <c r="E28" s="529"/>
      <c r="F28" s="54" t="s">
        <v>83</v>
      </c>
      <c r="G28" s="54"/>
      <c r="H28" s="55"/>
      <c r="I28" s="56"/>
      <c r="J28" s="377">
        <f t="shared" si="0"/>
        <v>18717.020600031843</v>
      </c>
      <c r="K28" s="377">
        <f t="shared" si="0"/>
        <v>20264.795147845798</v>
      </c>
      <c r="L28" s="377">
        <f t="shared" si="0"/>
        <v>22607.618272638512</v>
      </c>
      <c r="M28" s="377">
        <f t="shared" si="0"/>
        <v>23561.30135147555</v>
      </c>
      <c r="N28" s="378">
        <f t="shared" si="0"/>
        <v>24825.634363199457</v>
      </c>
      <c r="O28" s="379">
        <f t="shared" si="0"/>
        <v>24391.975756968783</v>
      </c>
      <c r="P28" s="447">
        <f t="shared" si="0"/>
        <v>25131.358789111597</v>
      </c>
      <c r="Q28" s="31"/>
    </row>
    <row r="29" spans="3:17" ht="15">
      <c r="C29" s="37"/>
      <c r="D29" s="125"/>
      <c r="E29" s="126" t="s">
        <v>168</v>
      </c>
      <c r="F29" s="126"/>
      <c r="G29" s="126"/>
      <c r="H29" s="127"/>
      <c r="I29" s="128"/>
      <c r="J29" s="448">
        <f t="shared" si="0"/>
        <v>16417.551333477277</v>
      </c>
      <c r="K29" s="448">
        <f t="shared" si="0"/>
        <v>16542.892865919832</v>
      </c>
      <c r="L29" s="448">
        <f t="shared" si="0"/>
        <v>17544.526190184763</v>
      </c>
      <c r="M29" s="448">
        <f t="shared" si="0"/>
        <v>18296.64985835751</v>
      </c>
      <c r="N29" s="449">
        <f t="shared" si="0"/>
        <v>18654.652726098844</v>
      </c>
      <c r="O29" s="450">
        <f t="shared" si="0"/>
        <v>18794.943715911253</v>
      </c>
      <c r="P29" s="451">
        <f t="shared" si="0"/>
        <v>21051.378975941818</v>
      </c>
      <c r="Q29" s="31"/>
    </row>
    <row r="30" spans="3:17" ht="12.75">
      <c r="C30" s="37"/>
      <c r="D30" s="48"/>
      <c r="E30" s="524" t="s">
        <v>109</v>
      </c>
      <c r="F30" s="129" t="s">
        <v>84</v>
      </c>
      <c r="G30" s="45"/>
      <c r="H30" s="46"/>
      <c r="I30" s="130"/>
      <c r="J30" s="452">
        <f t="shared" si="0"/>
        <v>16417.551333477277</v>
      </c>
      <c r="K30" s="452">
        <f t="shared" si="0"/>
        <v>16542.892865919832</v>
      </c>
      <c r="L30" s="452">
        <f t="shared" si="0"/>
        <v>17544.526190184763</v>
      </c>
      <c r="M30" s="452">
        <f t="shared" si="0"/>
        <v>18296.64985835751</v>
      </c>
      <c r="N30" s="453">
        <f t="shared" si="0"/>
        <v>18545.292890959678</v>
      </c>
      <c r="O30" s="454">
        <f t="shared" si="0"/>
        <v>18655.3212261084</v>
      </c>
      <c r="P30" s="455">
        <f t="shared" si="0"/>
        <v>21002.799649672626</v>
      </c>
      <c r="Q30" s="31"/>
    </row>
    <row r="31" spans="3:17" ht="15">
      <c r="C31" s="37"/>
      <c r="D31" s="53"/>
      <c r="E31" s="529"/>
      <c r="F31" s="107" t="s">
        <v>85</v>
      </c>
      <c r="G31" s="54"/>
      <c r="H31" s="55"/>
      <c r="I31" s="131"/>
      <c r="J31" s="456" t="s">
        <v>93</v>
      </c>
      <c r="K31" s="456" t="s">
        <v>93</v>
      </c>
      <c r="L31" s="456" t="s">
        <v>93</v>
      </c>
      <c r="M31" s="456" t="s">
        <v>93</v>
      </c>
      <c r="N31" s="457">
        <f aca="true" t="shared" si="1" ref="N31:P32">N21/N$34*100</f>
        <v>21580.59045842688</v>
      </c>
      <c r="O31" s="458">
        <f t="shared" si="1"/>
        <v>22241.428346249046</v>
      </c>
      <c r="P31" s="459">
        <f t="shared" si="1"/>
        <v>22515.482867861137</v>
      </c>
      <c r="Q31" s="31"/>
    </row>
    <row r="32" spans="3:17" ht="15.75" thickBot="1">
      <c r="C32" s="37"/>
      <c r="D32" s="136"/>
      <c r="E32" s="133" t="s">
        <v>169</v>
      </c>
      <c r="F32" s="133"/>
      <c r="G32" s="133"/>
      <c r="H32" s="134"/>
      <c r="I32" s="135"/>
      <c r="J32" s="460">
        <f>J22/J$34*100</f>
        <v>15522.16339343185</v>
      </c>
      <c r="K32" s="460">
        <f>K22/K$34*100</f>
        <v>16963.241285381664</v>
      </c>
      <c r="L32" s="460">
        <f>L22/L$34*100</f>
        <v>17411.625741079115</v>
      </c>
      <c r="M32" s="460">
        <f>M22/M$34*100</f>
        <v>19306.63191399299</v>
      </c>
      <c r="N32" s="461">
        <f t="shared" si="1"/>
        <v>20048.23820379275</v>
      </c>
      <c r="O32" s="462">
        <f t="shared" si="1"/>
        <v>19495.83564224536</v>
      </c>
      <c r="P32" s="463">
        <f t="shared" si="1"/>
        <v>21236.45358313659</v>
      </c>
      <c r="Q32" s="31"/>
    </row>
    <row r="33" spans="3:17" ht="13.5" thickBot="1">
      <c r="C33" s="37"/>
      <c r="D33" s="86" t="s">
        <v>96</v>
      </c>
      <c r="E33" s="87"/>
      <c r="F33" s="87"/>
      <c r="G33" s="87"/>
      <c r="H33" s="87"/>
      <c r="I33" s="87"/>
      <c r="J33" s="88"/>
      <c r="K33" s="88"/>
      <c r="L33" s="88"/>
      <c r="M33" s="88"/>
      <c r="N33" s="88"/>
      <c r="O33" s="218"/>
      <c r="P33" s="89"/>
      <c r="Q33" s="31"/>
    </row>
    <row r="34" spans="3:17" ht="12.75" customHeight="1">
      <c r="C34" s="37"/>
      <c r="D34" s="105"/>
      <c r="E34" s="97" t="s">
        <v>166</v>
      </c>
      <c r="F34" s="97"/>
      <c r="G34" s="97"/>
      <c r="H34" s="98"/>
      <c r="I34" s="99"/>
      <c r="J34" s="414">
        <v>106.69118459999999</v>
      </c>
      <c r="K34" s="414">
        <v>109.67853776879998</v>
      </c>
      <c r="L34" s="414">
        <v>111.76242998640717</v>
      </c>
      <c r="M34" s="414">
        <v>114.55649073606735</v>
      </c>
      <c r="N34" s="415">
        <v>117.76407247667723</v>
      </c>
      <c r="O34" s="416">
        <v>125.18320904270789</v>
      </c>
      <c r="P34" s="464">
        <v>126.4598</v>
      </c>
      <c r="Q34" s="31"/>
    </row>
    <row r="35" spans="3:17" ht="13.5" thickBot="1">
      <c r="C35" s="37"/>
      <c r="D35" s="119"/>
      <c r="E35" s="49" t="s">
        <v>165</v>
      </c>
      <c r="F35" s="49"/>
      <c r="G35" s="49"/>
      <c r="H35" s="50"/>
      <c r="I35" s="51"/>
      <c r="J35" s="419">
        <v>0.001</v>
      </c>
      <c r="K35" s="419">
        <v>0.028</v>
      </c>
      <c r="L35" s="419">
        <v>0.019</v>
      </c>
      <c r="M35" s="419">
        <v>0.025</v>
      </c>
      <c r="N35" s="420">
        <v>0.028</v>
      </c>
      <c r="O35" s="421">
        <v>0.063</v>
      </c>
      <c r="P35" s="465">
        <v>0.01</v>
      </c>
      <c r="Q35" s="31"/>
    </row>
    <row r="36" spans="4:17" ht="13.5">
      <c r="D36" s="57" t="s">
        <v>102</v>
      </c>
      <c r="E36" s="58"/>
      <c r="F36" s="58"/>
      <c r="G36" s="58"/>
      <c r="H36" s="58"/>
      <c r="I36" s="57"/>
      <c r="J36" s="57"/>
      <c r="K36" s="57"/>
      <c r="L36" s="57"/>
      <c r="M36" s="57"/>
      <c r="N36" s="57"/>
      <c r="O36" s="57"/>
      <c r="P36" s="59" t="s">
        <v>103</v>
      </c>
      <c r="Q36" s="17" t="s">
        <v>88</v>
      </c>
    </row>
    <row r="37" spans="4:16" ht="12.75">
      <c r="D37" s="60" t="s">
        <v>90</v>
      </c>
      <c r="E37" s="526" t="s">
        <v>86</v>
      </c>
      <c r="F37" s="526"/>
      <c r="G37" s="526"/>
      <c r="H37" s="526"/>
      <c r="I37" s="526"/>
      <c r="J37" s="526"/>
      <c r="K37" s="526"/>
      <c r="L37" s="526"/>
      <c r="M37" s="526"/>
      <c r="N37" s="526"/>
      <c r="O37" s="526"/>
      <c r="P37" s="526"/>
    </row>
    <row r="38" spans="4:16" ht="12.75" customHeight="1">
      <c r="D38" s="60" t="s">
        <v>22</v>
      </c>
      <c r="E38" s="479" t="s">
        <v>7</v>
      </c>
      <c r="F38" s="523"/>
      <c r="G38" s="523"/>
      <c r="H38" s="523"/>
      <c r="I38" s="523"/>
      <c r="J38" s="523"/>
      <c r="K38" s="523"/>
      <c r="L38" s="523"/>
      <c r="M38" s="523"/>
      <c r="N38" s="523"/>
      <c r="O38" s="523"/>
      <c r="P38" s="523"/>
    </row>
    <row r="39" spans="4:16" ht="13.5" customHeight="1">
      <c r="D39" s="60" t="s">
        <v>59</v>
      </c>
      <c r="E39" s="138" t="s">
        <v>123</v>
      </c>
      <c r="F39" s="156"/>
      <c r="G39" s="156"/>
      <c r="H39" s="137"/>
      <c r="I39" s="137"/>
      <c r="J39" s="137"/>
      <c r="K39" s="137"/>
      <c r="L39" s="137"/>
      <c r="M39" s="137"/>
      <c r="N39" s="137"/>
      <c r="O39" s="137"/>
      <c r="P39" s="137"/>
    </row>
    <row r="40" spans="4:16" ht="13.5">
      <c r="D40" s="60" t="s">
        <v>137</v>
      </c>
      <c r="E40" s="138" t="s">
        <v>160</v>
      </c>
      <c r="F40" s="156"/>
      <c r="G40" s="156"/>
      <c r="H40" s="156"/>
      <c r="I40" s="156"/>
      <c r="J40" s="156"/>
      <c r="K40" s="156"/>
      <c r="L40" s="156"/>
      <c r="M40" s="139"/>
      <c r="N40" s="139"/>
      <c r="O40" s="137"/>
      <c r="P40" s="137"/>
    </row>
    <row r="41" spans="4:16" ht="24" customHeight="1">
      <c r="D41" s="60" t="s">
        <v>180</v>
      </c>
      <c r="E41" s="527" t="s">
        <v>8</v>
      </c>
      <c r="F41" s="528"/>
      <c r="G41" s="528"/>
      <c r="H41" s="528"/>
      <c r="I41" s="528"/>
      <c r="J41" s="528"/>
      <c r="K41" s="528"/>
      <c r="L41" s="528"/>
      <c r="M41" s="528"/>
      <c r="N41" s="528"/>
      <c r="O41" s="528"/>
      <c r="P41" s="528"/>
    </row>
    <row r="42" spans="10:16" ht="12.75">
      <c r="J42" s="170"/>
      <c r="K42" s="174"/>
      <c r="L42" s="174"/>
      <c r="M42" s="174"/>
      <c r="N42" s="174"/>
      <c r="O42" s="174"/>
      <c r="P42" s="174"/>
    </row>
    <row r="43" spans="10:16" ht="12.75">
      <c r="J43" s="170"/>
      <c r="K43" s="174"/>
      <c r="L43" s="174"/>
      <c r="M43" s="174"/>
      <c r="N43" s="174"/>
      <c r="O43" s="174"/>
      <c r="P43" s="174"/>
    </row>
    <row r="44" spans="10:16" ht="12.75">
      <c r="J44" s="170"/>
      <c r="K44" s="170"/>
      <c r="L44" s="170"/>
      <c r="M44" s="170"/>
      <c r="N44" s="170"/>
      <c r="O44" s="170"/>
      <c r="P44" s="170"/>
    </row>
    <row r="47" spans="10:16" ht="12.75">
      <c r="J47" s="170"/>
      <c r="K47" s="170"/>
      <c r="L47" s="170"/>
      <c r="M47" s="170"/>
      <c r="N47" s="170"/>
      <c r="O47" s="170"/>
      <c r="P47" s="170"/>
    </row>
    <row r="54" spans="15:16" ht="12.75">
      <c r="O54" s="170"/>
      <c r="P54" s="170"/>
    </row>
    <row r="56" ht="12.75">
      <c r="O56" s="171"/>
    </row>
  </sheetData>
  <sheetProtection/>
  <mergeCells count="15">
    <mergeCell ref="K7:K10"/>
    <mergeCell ref="E37:P37"/>
    <mergeCell ref="E38:P38"/>
    <mergeCell ref="E30:E31"/>
    <mergeCell ref="E27:E28"/>
    <mergeCell ref="E41:P41"/>
    <mergeCell ref="P7:P10"/>
    <mergeCell ref="E17:E18"/>
    <mergeCell ref="E20:E21"/>
    <mergeCell ref="M7:M10"/>
    <mergeCell ref="N7:N10"/>
    <mergeCell ref="O7:O10"/>
    <mergeCell ref="D7:I11"/>
    <mergeCell ref="J7:J10"/>
    <mergeCell ref="L7:L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G5">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List4"/>
  <dimension ref="D1:AB56"/>
  <sheetViews>
    <sheetView showGridLines="0" showOutlineSymbols="0" zoomScale="90" zoomScaleNormal="90" zoomScaleSheetLayoutView="70" workbookViewId="0" topLeftCell="B2">
      <pane ySplit="3" topLeftCell="BM26" activePane="bottomLeft" state="frozen"/>
      <selection pane="topLeft" activeCell="A1" sqref="A1"/>
      <selection pane="bottomLeft" activeCell="A1" sqref="A1"/>
    </sheetView>
  </sheetViews>
  <sheetFormatPr defaultColWidth="9.00390625" defaultRowHeight="12.75"/>
  <cols>
    <col min="1" max="1" width="9.125" style="3" hidden="1" customWidth="1"/>
    <col min="2" max="3" width="1.75390625" style="3" customWidth="1"/>
    <col min="4" max="4" width="97.75390625" style="11" customWidth="1"/>
    <col min="5" max="5" width="1.75390625" style="3" customWidth="1"/>
    <col min="6" max="6" width="9.125" style="3" customWidth="1"/>
    <col min="7" max="7" width="14.00390625" style="3" bestFit="1" customWidth="1"/>
    <col min="8" max="12" width="9.125" style="3" customWidth="1"/>
    <col min="13" max="26" width="9.125" style="3" hidden="1" customWidth="1"/>
    <col min="27" max="54" width="0" style="3" hidden="1" customWidth="1"/>
    <col min="55" max="16384" width="9.125" style="3" customWidth="1"/>
  </cols>
  <sheetData>
    <row r="1" spans="4:28" s="1" customFormat="1" ht="12.75" hidden="1">
      <c r="D1" s="11"/>
      <c r="AA1" s="1" t="s">
        <v>106</v>
      </c>
      <c r="AB1" s="2" t="s">
        <v>107</v>
      </c>
    </row>
    <row r="2" ht="12.75" customHeight="1"/>
    <row r="3" ht="18" customHeight="1">
      <c r="D3" s="12" t="s">
        <v>117</v>
      </c>
    </row>
    <row r="4" ht="12.75" customHeight="1"/>
    <row r="5" ht="12.75">
      <c r="D5" s="13" t="s">
        <v>108</v>
      </c>
    </row>
    <row r="6" ht="6.75" customHeight="1"/>
    <row r="7" ht="108" customHeight="1">
      <c r="D7" s="4" t="s">
        <v>186</v>
      </c>
    </row>
    <row r="8" ht="4.5" customHeight="1">
      <c r="D8" s="4"/>
    </row>
    <row r="9" ht="42" customHeight="1">
      <c r="D9" s="11" t="s">
        <v>187</v>
      </c>
    </row>
    <row r="11" ht="12.75">
      <c r="D11" s="13" t="s">
        <v>179</v>
      </c>
    </row>
    <row r="12" ht="12.75">
      <c r="D12" s="167"/>
    </row>
    <row r="13" ht="102" customHeight="1">
      <c r="D13" s="4" t="s">
        <v>194</v>
      </c>
    </row>
    <row r="14" ht="4.5" customHeight="1"/>
    <row r="15" ht="50.25" customHeight="1">
      <c r="D15" s="11" t="s">
        <v>14</v>
      </c>
    </row>
    <row r="16" ht="4.5" customHeight="1"/>
    <row r="17" ht="26.25" customHeight="1">
      <c r="D17" s="13" t="s">
        <v>114</v>
      </c>
    </row>
    <row r="18" ht="4.5" customHeight="1"/>
    <row r="19" ht="70.5" customHeight="1">
      <c r="D19" s="11" t="s">
        <v>188</v>
      </c>
    </row>
    <row r="20" ht="3.75" customHeight="1"/>
    <row r="21" ht="12.75">
      <c r="D21" s="13" t="s">
        <v>115</v>
      </c>
    </row>
    <row r="22" ht="12.75" customHeight="1">
      <c r="D22" s="14"/>
    </row>
    <row r="23" ht="94.5" customHeight="1">
      <c r="D23" s="3" t="s">
        <v>183</v>
      </c>
    </row>
    <row r="24" ht="4.5" customHeight="1">
      <c r="D24" s="3"/>
    </row>
    <row r="25" ht="64.5" customHeight="1">
      <c r="D25" s="15" t="s">
        <v>190</v>
      </c>
    </row>
    <row r="26" ht="4.5" customHeight="1">
      <c r="D26" s="14"/>
    </row>
    <row r="27" ht="63.75">
      <c r="D27" s="11" t="s">
        <v>16</v>
      </c>
    </row>
    <row r="28" ht="4.5" customHeight="1"/>
    <row r="29" ht="42" customHeight="1">
      <c r="D29" s="11" t="s">
        <v>184</v>
      </c>
    </row>
    <row r="30" ht="4.5" customHeight="1">
      <c r="D30" s="3"/>
    </row>
    <row r="31" ht="3.75" customHeight="1" hidden="1">
      <c r="D31" s="14"/>
    </row>
    <row r="32" ht="90" customHeight="1">
      <c r="D32" s="11" t="s">
        <v>191</v>
      </c>
    </row>
    <row r="33" ht="3.75" customHeight="1" hidden="1">
      <c r="D33" s="14"/>
    </row>
    <row r="34" ht="4.5" customHeight="1">
      <c r="D34" s="14"/>
    </row>
    <row r="35" ht="85.5" customHeight="1">
      <c r="D35" s="11" t="s">
        <v>185</v>
      </c>
    </row>
    <row r="36" ht="4.5" customHeight="1">
      <c r="D36" s="14"/>
    </row>
    <row r="37" ht="72.75" customHeight="1">
      <c r="D37" s="220" t="s">
        <v>192</v>
      </c>
    </row>
    <row r="38" ht="4.5" customHeight="1">
      <c r="D38" s="214"/>
    </row>
    <row r="39" ht="56.25" customHeight="1">
      <c r="D39" s="222" t="s">
        <v>193</v>
      </c>
    </row>
    <row r="40" ht="4.5" customHeight="1">
      <c r="D40" s="173"/>
    </row>
    <row r="41" ht="107.25" customHeight="1">
      <c r="D41" s="11" t="s">
        <v>0</v>
      </c>
    </row>
    <row r="42" ht="3" customHeight="1">
      <c r="D42" s="173"/>
    </row>
    <row r="43" ht="14.25" customHeight="1">
      <c r="D43" s="11" t="s">
        <v>1</v>
      </c>
    </row>
    <row r="44" ht="12.75">
      <c r="D44" s="14"/>
    </row>
    <row r="45" ht="12" customHeight="1">
      <c r="D45" s="13" t="s">
        <v>19</v>
      </c>
    </row>
    <row r="46" ht="12.75" hidden="1">
      <c r="D46" s="14"/>
    </row>
    <row r="47" ht="12" customHeight="1">
      <c r="D47" s="14"/>
    </row>
    <row r="48" ht="84.75" customHeight="1">
      <c r="D48" s="4" t="s">
        <v>195</v>
      </c>
    </row>
    <row r="49" ht="3.75" customHeight="1">
      <c r="D49" s="215"/>
    </row>
    <row r="50" ht="24" customHeight="1">
      <c r="D50" s="11" t="s">
        <v>15</v>
      </c>
    </row>
    <row r="51" ht="4.5" customHeight="1">
      <c r="D51" s="173"/>
    </row>
    <row r="52" ht="75.75" customHeight="1">
      <c r="D52" s="4" t="s">
        <v>9</v>
      </c>
    </row>
    <row r="53" ht="5.25" customHeight="1">
      <c r="D53" s="4"/>
    </row>
    <row r="54" ht="60.75" customHeight="1">
      <c r="D54" s="4" t="s">
        <v>13</v>
      </c>
    </row>
    <row r="55" ht="4.5" customHeight="1">
      <c r="D55" s="215"/>
    </row>
    <row r="56" ht="63" customHeight="1">
      <c r="D56" s="11" t="s">
        <v>196</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rowBreaks count="1" manualBreakCount="1">
    <brk id="29" min="3" max="3" man="1"/>
  </rowBreaks>
</worksheet>
</file>

<file path=xl/worksheets/sheet3.xml><?xml version="1.0" encoding="utf-8"?>
<worksheet xmlns="http://schemas.openxmlformats.org/spreadsheetml/2006/main" xmlns:r="http://schemas.openxmlformats.org/officeDocument/2006/relationships">
  <sheetPr codeName="List2"/>
  <dimension ref="C3:Q21"/>
  <sheetViews>
    <sheetView showGridLines="0" zoomScale="90" zoomScaleNormal="90" workbookViewId="0" topLeftCell="C3">
      <selection activeCell="A1" sqref="A1"/>
    </sheetView>
  </sheetViews>
  <sheetFormatPr defaultColWidth="9.00390625" defaultRowHeight="12.75"/>
  <cols>
    <col min="1" max="2" width="0" style="17" hidden="1" customWidth="1"/>
    <col min="3" max="3" width="1.75390625" style="17" customWidth="1"/>
    <col min="4" max="4" width="0.6171875" style="17" customWidth="1"/>
    <col min="5" max="5" width="2.125" style="17" customWidth="1"/>
    <col min="6" max="6" width="1.75390625" style="17" customWidth="1"/>
    <col min="7" max="7" width="11.125" style="17" customWidth="1"/>
    <col min="8" max="8" width="13.625" style="17" customWidth="1"/>
    <col min="9" max="9" width="1.12109375" style="17" customWidth="1"/>
    <col min="10" max="15" width="7.75390625" style="17" customWidth="1"/>
    <col min="16" max="16" width="6.625" style="17" customWidth="1"/>
    <col min="17" max="17" width="4.875" style="17" customWidth="1"/>
    <col min="18" max="40" width="1.75390625" style="17" customWidth="1"/>
    <col min="41" max="16384" width="9.125" style="17" customWidth="1"/>
  </cols>
  <sheetData>
    <row r="1" ht="12.75" hidden="1"/>
    <row r="2" ht="12.75" hidden="1"/>
    <row r="3" ht="9" customHeight="1">
      <c r="C3" s="16"/>
    </row>
    <row r="4" spans="4:16" s="18" customFormat="1" ht="15.75">
      <c r="D4" s="19" t="s">
        <v>20</v>
      </c>
      <c r="E4" s="19"/>
      <c r="F4" s="19"/>
      <c r="G4" s="19"/>
      <c r="H4" s="20" t="s">
        <v>124</v>
      </c>
      <c r="I4" s="21"/>
      <c r="J4" s="19"/>
      <c r="K4" s="19"/>
      <c r="L4" s="19"/>
      <c r="M4" s="19"/>
      <c r="N4" s="19"/>
      <c r="O4" s="19"/>
      <c r="P4" s="19"/>
    </row>
    <row r="5" spans="4:16" s="18" customFormat="1" ht="15.75">
      <c r="D5" s="22" t="s">
        <v>144</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c r="Q6" s="29" t="s">
        <v>97</v>
      </c>
    </row>
    <row r="7" spans="3:17" ht="6" customHeight="1">
      <c r="C7" s="30"/>
      <c r="D7" s="488" t="s">
        <v>21</v>
      </c>
      <c r="E7" s="489"/>
      <c r="F7" s="489"/>
      <c r="G7" s="489"/>
      <c r="H7" s="489"/>
      <c r="I7" s="490"/>
      <c r="J7" s="484" t="s">
        <v>98</v>
      </c>
      <c r="K7" s="480" t="s">
        <v>99</v>
      </c>
      <c r="L7" s="497" t="s">
        <v>100</v>
      </c>
      <c r="M7" s="477" t="s">
        <v>101</v>
      </c>
      <c r="N7" s="484" t="s">
        <v>89</v>
      </c>
      <c r="O7" s="484" t="s">
        <v>119</v>
      </c>
      <c r="P7" s="486" t="s">
        <v>151</v>
      </c>
      <c r="Q7" s="31"/>
    </row>
    <row r="8" spans="3:17" ht="6" customHeight="1">
      <c r="C8" s="30"/>
      <c r="D8" s="491"/>
      <c r="E8" s="492"/>
      <c r="F8" s="492"/>
      <c r="G8" s="492"/>
      <c r="H8" s="492"/>
      <c r="I8" s="493"/>
      <c r="J8" s="485"/>
      <c r="K8" s="481"/>
      <c r="L8" s="498"/>
      <c r="M8" s="478"/>
      <c r="N8" s="485"/>
      <c r="O8" s="485"/>
      <c r="P8" s="487"/>
      <c r="Q8" s="31"/>
    </row>
    <row r="9" spans="3:17" ht="6" customHeight="1">
      <c r="C9" s="30"/>
      <c r="D9" s="491"/>
      <c r="E9" s="492"/>
      <c r="F9" s="492"/>
      <c r="G9" s="492"/>
      <c r="H9" s="492"/>
      <c r="I9" s="493"/>
      <c r="J9" s="485"/>
      <c r="K9" s="481"/>
      <c r="L9" s="498"/>
      <c r="M9" s="478"/>
      <c r="N9" s="485"/>
      <c r="O9" s="485"/>
      <c r="P9" s="487"/>
      <c r="Q9" s="31"/>
    </row>
    <row r="10" spans="3:17" ht="6" customHeight="1">
      <c r="C10" s="30"/>
      <c r="D10" s="491"/>
      <c r="E10" s="492"/>
      <c r="F10" s="492"/>
      <c r="G10" s="492"/>
      <c r="H10" s="492"/>
      <c r="I10" s="493"/>
      <c r="J10" s="485"/>
      <c r="K10" s="481"/>
      <c r="L10" s="498"/>
      <c r="M10" s="478"/>
      <c r="N10" s="485"/>
      <c r="O10" s="485"/>
      <c r="P10" s="487"/>
      <c r="Q10" s="31"/>
    </row>
    <row r="11" spans="3:17" ht="15" customHeight="1" thickBot="1">
      <c r="C11" s="30"/>
      <c r="D11" s="494"/>
      <c r="E11" s="495"/>
      <c r="F11" s="495"/>
      <c r="G11" s="495"/>
      <c r="H11" s="495"/>
      <c r="I11" s="496"/>
      <c r="J11" s="32" t="s">
        <v>90</v>
      </c>
      <c r="K11" s="36" t="s">
        <v>90</v>
      </c>
      <c r="L11" s="34"/>
      <c r="M11" s="35"/>
      <c r="N11" s="32"/>
      <c r="O11" s="32"/>
      <c r="P11" s="162"/>
      <c r="Q11" s="31"/>
    </row>
    <row r="12" spans="3:17" ht="15" customHeight="1" thickTop="1">
      <c r="C12" s="30"/>
      <c r="D12" s="180"/>
      <c r="E12" s="181" t="s">
        <v>177</v>
      </c>
      <c r="F12" s="182"/>
      <c r="G12" s="182"/>
      <c r="H12" s="182"/>
      <c r="I12" s="183"/>
      <c r="J12" s="223" t="s">
        <v>91</v>
      </c>
      <c r="K12" s="224" t="s">
        <v>91</v>
      </c>
      <c r="L12" s="225">
        <v>8681</v>
      </c>
      <c r="M12" s="226">
        <v>8591</v>
      </c>
      <c r="N12" s="226">
        <v>8541</v>
      </c>
      <c r="O12" s="227">
        <v>8493</v>
      </c>
      <c r="P12" s="228">
        <v>8472</v>
      </c>
      <c r="Q12" s="31"/>
    </row>
    <row r="13" spans="3:17" ht="12.75">
      <c r="C13" s="37"/>
      <c r="D13" s="52"/>
      <c r="E13" s="482" t="s">
        <v>109</v>
      </c>
      <c r="F13" s="177" t="s">
        <v>157</v>
      </c>
      <c r="G13" s="177"/>
      <c r="H13" s="178"/>
      <c r="I13" s="179"/>
      <c r="J13" s="229">
        <v>5067</v>
      </c>
      <c r="K13" s="230">
        <v>4994</v>
      </c>
      <c r="L13" s="231">
        <v>4834</v>
      </c>
      <c r="M13" s="232">
        <v>4815</v>
      </c>
      <c r="N13" s="232">
        <v>4808</v>
      </c>
      <c r="O13" s="229">
        <v>4809</v>
      </c>
      <c r="P13" s="233">
        <v>4826</v>
      </c>
      <c r="Q13" s="31"/>
    </row>
    <row r="14" spans="3:17" ht="12.75">
      <c r="C14" s="37"/>
      <c r="D14" s="52"/>
      <c r="E14" s="483"/>
      <c r="F14" s="49" t="s">
        <v>158</v>
      </c>
      <c r="G14" s="49"/>
      <c r="H14" s="50"/>
      <c r="I14" s="51"/>
      <c r="J14" s="234">
        <v>4838</v>
      </c>
      <c r="K14" s="235">
        <v>4765</v>
      </c>
      <c r="L14" s="236">
        <v>4474</v>
      </c>
      <c r="M14" s="237">
        <v>4197</v>
      </c>
      <c r="N14" s="237">
        <v>4155</v>
      </c>
      <c r="O14" s="234">
        <v>4133</v>
      </c>
      <c r="P14" s="238">
        <v>4125</v>
      </c>
      <c r="Q14" s="31"/>
    </row>
    <row r="15" spans="3:17" ht="12.75">
      <c r="C15" s="37"/>
      <c r="D15" s="52"/>
      <c r="E15" s="483"/>
      <c r="F15" s="49" t="s">
        <v>154</v>
      </c>
      <c r="G15" s="49"/>
      <c r="H15" s="50"/>
      <c r="I15" s="51"/>
      <c r="J15" s="234">
        <v>2006</v>
      </c>
      <c r="K15" s="235">
        <v>1966</v>
      </c>
      <c r="L15" s="236">
        <v>2004</v>
      </c>
      <c r="M15" s="237">
        <v>1482</v>
      </c>
      <c r="N15" s="237">
        <v>1447</v>
      </c>
      <c r="O15" s="234">
        <v>1438</v>
      </c>
      <c r="P15" s="238">
        <v>1433</v>
      </c>
      <c r="Q15" s="31"/>
    </row>
    <row r="16" spans="3:17" ht="12.75">
      <c r="C16" s="37"/>
      <c r="D16" s="52"/>
      <c r="E16" s="483"/>
      <c r="F16" s="49" t="s">
        <v>155</v>
      </c>
      <c r="G16" s="49"/>
      <c r="H16" s="50"/>
      <c r="I16" s="51"/>
      <c r="J16" s="234">
        <v>17</v>
      </c>
      <c r="K16" s="235">
        <v>17</v>
      </c>
      <c r="L16" s="236">
        <v>17</v>
      </c>
      <c r="M16" s="237">
        <v>18</v>
      </c>
      <c r="N16" s="237">
        <v>19</v>
      </c>
      <c r="O16" s="234">
        <v>18</v>
      </c>
      <c r="P16" s="238">
        <v>17</v>
      </c>
      <c r="Q16" s="31"/>
    </row>
    <row r="17" spans="3:17" ht="12.75">
      <c r="C17" s="37"/>
      <c r="D17" s="52"/>
      <c r="E17" s="483"/>
      <c r="F17" s="113" t="s">
        <v>156</v>
      </c>
      <c r="G17" s="113"/>
      <c r="H17" s="114"/>
      <c r="I17" s="115"/>
      <c r="J17" s="239">
        <v>169</v>
      </c>
      <c r="K17" s="240">
        <v>174</v>
      </c>
      <c r="L17" s="241">
        <v>176</v>
      </c>
      <c r="M17" s="242">
        <v>174</v>
      </c>
      <c r="N17" s="242">
        <v>177</v>
      </c>
      <c r="O17" s="239">
        <v>184</v>
      </c>
      <c r="P17" s="243">
        <v>184</v>
      </c>
      <c r="Q17" s="31"/>
    </row>
    <row r="18" spans="3:17" ht="13.5" thickBot="1">
      <c r="C18" s="37"/>
      <c r="D18" s="68"/>
      <c r="E18" s="133" t="s">
        <v>162</v>
      </c>
      <c r="F18" s="69"/>
      <c r="G18" s="69"/>
      <c r="H18" s="70"/>
      <c r="I18" s="71"/>
      <c r="J18" s="244">
        <v>52</v>
      </c>
      <c r="K18" s="245">
        <v>60</v>
      </c>
      <c r="L18" s="246">
        <v>64</v>
      </c>
      <c r="M18" s="247">
        <v>63</v>
      </c>
      <c r="N18" s="247">
        <v>68</v>
      </c>
      <c r="O18" s="244">
        <v>71</v>
      </c>
      <c r="P18" s="248">
        <v>71</v>
      </c>
      <c r="Q18" s="31"/>
    </row>
    <row r="19" spans="4:17" ht="13.5">
      <c r="D19" s="57" t="s">
        <v>102</v>
      </c>
      <c r="E19" s="58"/>
      <c r="F19" s="58"/>
      <c r="G19" s="58"/>
      <c r="H19" s="58"/>
      <c r="I19" s="57"/>
      <c r="J19" s="57"/>
      <c r="K19" s="57"/>
      <c r="L19" s="57"/>
      <c r="M19" s="57"/>
      <c r="N19" s="57"/>
      <c r="O19" s="57"/>
      <c r="P19" s="59" t="s">
        <v>104</v>
      </c>
      <c r="Q19" s="17" t="s">
        <v>97</v>
      </c>
    </row>
    <row r="20" spans="4:16" ht="23.25" customHeight="1">
      <c r="D20" s="60" t="s">
        <v>90</v>
      </c>
      <c r="E20" s="479" t="s">
        <v>139</v>
      </c>
      <c r="F20" s="479"/>
      <c r="G20" s="479"/>
      <c r="H20" s="479"/>
      <c r="I20" s="479"/>
      <c r="J20" s="479"/>
      <c r="K20" s="479"/>
      <c r="L20" s="479"/>
      <c r="M20" s="479"/>
      <c r="N20" s="479"/>
      <c r="O20" s="479"/>
      <c r="P20" s="479"/>
    </row>
    <row r="21" spans="4:16" ht="12" customHeight="1">
      <c r="D21" s="60" t="s">
        <v>22</v>
      </c>
      <c r="E21" s="479" t="s">
        <v>178</v>
      </c>
      <c r="F21" s="479"/>
      <c r="G21" s="479"/>
      <c r="H21" s="479"/>
      <c r="I21" s="479"/>
      <c r="J21" s="479"/>
      <c r="K21" s="479"/>
      <c r="L21" s="479"/>
      <c r="M21" s="479"/>
      <c r="N21" s="479"/>
      <c r="O21" s="479"/>
      <c r="P21" s="479"/>
    </row>
  </sheetData>
  <sheetProtection/>
  <mergeCells count="11">
    <mergeCell ref="L7:L10"/>
    <mergeCell ref="M7:M10"/>
    <mergeCell ref="E20:P20"/>
    <mergeCell ref="E21:P21"/>
    <mergeCell ref="K7:K10"/>
    <mergeCell ref="E13:E17"/>
    <mergeCell ref="N7:N10"/>
    <mergeCell ref="O7:O10"/>
    <mergeCell ref="P7:P10"/>
    <mergeCell ref="D7:I11"/>
    <mergeCell ref="J7:J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C3:Q31"/>
  <sheetViews>
    <sheetView showGridLines="0" zoomScale="90" zoomScaleNormal="90" workbookViewId="0" topLeftCell="C3">
      <selection activeCell="A1" sqref="A1"/>
    </sheetView>
  </sheetViews>
  <sheetFormatPr defaultColWidth="9.00390625" defaultRowHeight="12.75"/>
  <cols>
    <col min="1" max="2" width="0" style="17" hidden="1" customWidth="1"/>
    <col min="3" max="3" width="1.75390625" style="17" customWidth="1"/>
    <col min="4" max="4" width="0.875" style="17" customWidth="1"/>
    <col min="5" max="5" width="2.625" style="17" customWidth="1"/>
    <col min="6" max="6" width="1.75390625" style="17" customWidth="1"/>
    <col min="7" max="7" width="11.125" style="17" customWidth="1"/>
    <col min="8" max="8" width="9.75390625" style="17" customWidth="1"/>
    <col min="9" max="9" width="1.12109375" style="17" customWidth="1"/>
    <col min="10" max="14" width="9.25390625" style="17" customWidth="1"/>
    <col min="15" max="16" width="9.75390625" style="17" customWidth="1"/>
    <col min="17" max="40" width="1.75390625" style="17" customWidth="1"/>
    <col min="41" max="16384" width="9.125" style="17" customWidth="1"/>
  </cols>
  <sheetData>
    <row r="1" ht="12.75" hidden="1"/>
    <row r="2" ht="12.75" hidden="1"/>
    <row r="3" ht="9" customHeight="1">
      <c r="C3" s="16"/>
    </row>
    <row r="4" spans="4:16" s="18" customFormat="1" ht="15.75">
      <c r="D4" s="19" t="s">
        <v>23</v>
      </c>
      <c r="E4" s="19"/>
      <c r="F4" s="19"/>
      <c r="G4" s="19"/>
      <c r="H4" s="20" t="s">
        <v>172</v>
      </c>
      <c r="I4" s="21"/>
      <c r="J4" s="19"/>
      <c r="K4" s="19"/>
      <c r="L4" s="19"/>
      <c r="M4" s="19"/>
      <c r="N4" s="19"/>
      <c r="O4" s="19"/>
      <c r="P4" s="19"/>
    </row>
    <row r="5" spans="4:16" s="18" customFormat="1" ht="15.75">
      <c r="D5" s="22" t="s">
        <v>145</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c r="Q6" s="29" t="s">
        <v>97</v>
      </c>
    </row>
    <row r="7" spans="3:17" ht="6" customHeight="1">
      <c r="C7" s="30"/>
      <c r="D7" s="488" t="s">
        <v>21</v>
      </c>
      <c r="E7" s="489"/>
      <c r="F7" s="489"/>
      <c r="G7" s="489"/>
      <c r="H7" s="489"/>
      <c r="I7" s="490"/>
      <c r="J7" s="484" t="s">
        <v>98</v>
      </c>
      <c r="K7" s="484" t="s">
        <v>99</v>
      </c>
      <c r="L7" s="484" t="s">
        <v>100</v>
      </c>
      <c r="M7" s="477" t="s">
        <v>101</v>
      </c>
      <c r="N7" s="477" t="s">
        <v>89</v>
      </c>
      <c r="O7" s="484" t="s">
        <v>119</v>
      </c>
      <c r="P7" s="486" t="s">
        <v>151</v>
      </c>
      <c r="Q7" s="65"/>
    </row>
    <row r="8" spans="3:17" ht="6" customHeight="1">
      <c r="C8" s="30"/>
      <c r="D8" s="491"/>
      <c r="E8" s="492"/>
      <c r="F8" s="492"/>
      <c r="G8" s="492"/>
      <c r="H8" s="492"/>
      <c r="I8" s="493"/>
      <c r="J8" s="485"/>
      <c r="K8" s="485"/>
      <c r="L8" s="485"/>
      <c r="M8" s="478"/>
      <c r="N8" s="478"/>
      <c r="O8" s="485"/>
      <c r="P8" s="487"/>
      <c r="Q8" s="65"/>
    </row>
    <row r="9" spans="3:17" ht="6" customHeight="1">
      <c r="C9" s="30"/>
      <c r="D9" s="491"/>
      <c r="E9" s="492"/>
      <c r="F9" s="492"/>
      <c r="G9" s="492"/>
      <c r="H9" s="492"/>
      <c r="I9" s="493"/>
      <c r="J9" s="485"/>
      <c r="K9" s="485"/>
      <c r="L9" s="485"/>
      <c r="M9" s="478"/>
      <c r="N9" s="478"/>
      <c r="O9" s="485"/>
      <c r="P9" s="487"/>
      <c r="Q9" s="65"/>
    </row>
    <row r="10" spans="3:17" ht="6" customHeight="1">
      <c r="C10" s="30"/>
      <c r="D10" s="491"/>
      <c r="E10" s="492"/>
      <c r="F10" s="492"/>
      <c r="G10" s="492"/>
      <c r="H10" s="492"/>
      <c r="I10" s="493"/>
      <c r="J10" s="485"/>
      <c r="K10" s="485"/>
      <c r="L10" s="485"/>
      <c r="M10" s="478"/>
      <c r="N10" s="478"/>
      <c r="O10" s="485"/>
      <c r="P10" s="487"/>
      <c r="Q10" s="65"/>
    </row>
    <row r="11" spans="3:17" ht="15" customHeight="1" thickBot="1">
      <c r="C11" s="30"/>
      <c r="D11" s="494"/>
      <c r="E11" s="495"/>
      <c r="F11" s="495"/>
      <c r="G11" s="495"/>
      <c r="H11" s="495"/>
      <c r="I11" s="496"/>
      <c r="J11" s="32"/>
      <c r="K11" s="32"/>
      <c r="L11" s="32"/>
      <c r="M11" s="35"/>
      <c r="N11" s="35"/>
      <c r="O11" s="32"/>
      <c r="P11" s="162"/>
      <c r="Q11" s="65"/>
    </row>
    <row r="12" spans="3:17" ht="15" customHeight="1" thickTop="1">
      <c r="C12" s="30"/>
      <c r="D12" s="180"/>
      <c r="E12" s="181" t="s">
        <v>10</v>
      </c>
      <c r="F12" s="182"/>
      <c r="G12" s="182"/>
      <c r="H12" s="182"/>
      <c r="I12" s="183"/>
      <c r="J12" s="227">
        <v>2131576</v>
      </c>
      <c r="K12" s="227">
        <v>2115535</v>
      </c>
      <c r="L12" s="227">
        <v>2098228</v>
      </c>
      <c r="M12" s="226">
        <v>2086068</v>
      </c>
      <c r="N12" s="226">
        <v>2081842</v>
      </c>
      <c r="O12" s="227">
        <v>2081735</v>
      </c>
      <c r="P12" s="249">
        <v>2086142</v>
      </c>
      <c r="Q12" s="65"/>
    </row>
    <row r="13" spans="3:17" ht="15">
      <c r="C13" s="37"/>
      <c r="D13" s="203"/>
      <c r="E13" s="197" t="s">
        <v>11</v>
      </c>
      <c r="F13" s="197"/>
      <c r="G13" s="197"/>
      <c r="H13" s="198"/>
      <c r="I13" s="199"/>
      <c r="J13" s="250">
        <v>1887775</v>
      </c>
      <c r="K13" s="250">
        <v>1850642</v>
      </c>
      <c r="L13" s="250">
        <v>1808650</v>
      </c>
      <c r="M13" s="251">
        <v>1769701</v>
      </c>
      <c r="N13" s="251">
        <v>1737704</v>
      </c>
      <c r="O13" s="252">
        <v>1713523</v>
      </c>
      <c r="P13" s="253">
        <v>1696911</v>
      </c>
      <c r="Q13" s="65"/>
    </row>
    <row r="14" spans="3:17" ht="12.75">
      <c r="C14" s="37"/>
      <c r="D14" s="120"/>
      <c r="E14" s="499" t="s">
        <v>109</v>
      </c>
      <c r="F14" s="129" t="s">
        <v>157</v>
      </c>
      <c r="G14" s="45"/>
      <c r="H14" s="46"/>
      <c r="I14" s="47"/>
      <c r="J14" s="254">
        <v>284166</v>
      </c>
      <c r="K14" s="254">
        <v>284218</v>
      </c>
      <c r="L14" s="254">
        <v>282183</v>
      </c>
      <c r="M14" s="255">
        <v>285419</v>
      </c>
      <c r="N14" s="255">
        <v>291194</v>
      </c>
      <c r="O14" s="256">
        <v>301620</v>
      </c>
      <c r="P14" s="257">
        <v>314008</v>
      </c>
      <c r="Q14" s="65"/>
    </row>
    <row r="15" spans="3:17" ht="12.75">
      <c r="C15" s="37"/>
      <c r="D15" s="52"/>
      <c r="E15" s="500"/>
      <c r="F15" s="101" t="s">
        <v>158</v>
      </c>
      <c r="G15" s="49"/>
      <c r="H15" s="50"/>
      <c r="I15" s="51"/>
      <c r="J15" s="234">
        <v>992770</v>
      </c>
      <c r="K15" s="234">
        <v>953655</v>
      </c>
      <c r="L15" s="234">
        <v>916575</v>
      </c>
      <c r="M15" s="237">
        <v>876513</v>
      </c>
      <c r="N15" s="237">
        <v>844863</v>
      </c>
      <c r="O15" s="258">
        <v>816015</v>
      </c>
      <c r="P15" s="235">
        <v>794459</v>
      </c>
      <c r="Q15" s="65"/>
    </row>
    <row r="16" spans="3:17" ht="12.75">
      <c r="C16" s="37"/>
      <c r="D16" s="52"/>
      <c r="E16" s="500"/>
      <c r="F16" s="101" t="s">
        <v>154</v>
      </c>
      <c r="G16" s="49"/>
      <c r="H16" s="50"/>
      <c r="I16" s="51"/>
      <c r="J16" s="234">
        <v>576615</v>
      </c>
      <c r="K16" s="234">
        <v>579505</v>
      </c>
      <c r="L16" s="234">
        <v>577605</v>
      </c>
      <c r="M16" s="237">
        <v>576585</v>
      </c>
      <c r="N16" s="237">
        <v>569267</v>
      </c>
      <c r="O16" s="258">
        <v>564326</v>
      </c>
      <c r="P16" s="235">
        <v>556260</v>
      </c>
      <c r="Q16" s="65"/>
    </row>
    <row r="17" spans="3:17" ht="12.75">
      <c r="C17" s="37"/>
      <c r="D17" s="52"/>
      <c r="E17" s="500"/>
      <c r="F17" s="101" t="s">
        <v>155</v>
      </c>
      <c r="G17" s="49"/>
      <c r="H17" s="50"/>
      <c r="I17" s="51"/>
      <c r="J17" s="259">
        <v>3543</v>
      </c>
      <c r="K17" s="259">
        <v>3505</v>
      </c>
      <c r="L17" s="259">
        <v>3495</v>
      </c>
      <c r="M17" s="260">
        <v>3534</v>
      </c>
      <c r="N17" s="237">
        <v>3606</v>
      </c>
      <c r="O17" s="258">
        <v>3535</v>
      </c>
      <c r="P17" s="235">
        <v>3435</v>
      </c>
      <c r="Q17" s="65"/>
    </row>
    <row r="18" spans="3:17" ht="12.75">
      <c r="C18" s="37"/>
      <c r="D18" s="53"/>
      <c r="E18" s="501"/>
      <c r="F18" s="107" t="s">
        <v>156</v>
      </c>
      <c r="G18" s="54"/>
      <c r="H18" s="55"/>
      <c r="I18" s="56"/>
      <c r="J18" s="261">
        <v>30681</v>
      </c>
      <c r="K18" s="261">
        <v>29759</v>
      </c>
      <c r="L18" s="261">
        <v>28792</v>
      </c>
      <c r="M18" s="262">
        <v>27650</v>
      </c>
      <c r="N18" s="262">
        <v>28774</v>
      </c>
      <c r="O18" s="263">
        <v>28027</v>
      </c>
      <c r="P18" s="264">
        <v>28749</v>
      </c>
      <c r="Q18" s="65"/>
    </row>
    <row r="19" spans="3:17" ht="15.75" thickBot="1">
      <c r="C19" s="37"/>
      <c r="D19" s="103"/>
      <c r="E19" s="188" t="s">
        <v>12</v>
      </c>
      <c r="F19" s="189"/>
      <c r="G19" s="189"/>
      <c r="H19" s="190"/>
      <c r="I19" s="191"/>
      <c r="J19" s="265">
        <v>243801</v>
      </c>
      <c r="K19" s="265">
        <v>264893</v>
      </c>
      <c r="L19" s="265">
        <v>289578</v>
      </c>
      <c r="M19" s="266">
        <v>316367</v>
      </c>
      <c r="N19" s="266">
        <v>344138</v>
      </c>
      <c r="O19" s="265">
        <v>368212</v>
      </c>
      <c r="P19" s="267">
        <v>389231</v>
      </c>
      <c r="Q19" s="65"/>
    </row>
    <row r="20" spans="3:17" ht="13.5" thickBot="1">
      <c r="C20" s="90"/>
      <c r="D20" s="86" t="s">
        <v>173</v>
      </c>
      <c r="E20" s="116"/>
      <c r="F20" s="116"/>
      <c r="G20" s="116"/>
      <c r="H20" s="116"/>
      <c r="I20" s="116"/>
      <c r="J20" s="117"/>
      <c r="K20" s="207"/>
      <c r="L20" s="208"/>
      <c r="M20" s="166"/>
      <c r="N20" s="117"/>
      <c r="O20" s="165"/>
      <c r="P20" s="118"/>
      <c r="Q20" s="65"/>
    </row>
    <row r="21" spans="3:17" ht="12.75" customHeight="1">
      <c r="C21" s="90"/>
      <c r="D21" s="204"/>
      <c r="E21" s="92" t="s">
        <v>10</v>
      </c>
      <c r="F21" s="205"/>
      <c r="G21" s="205"/>
      <c r="H21" s="205"/>
      <c r="I21" s="206"/>
      <c r="J21" s="268">
        <v>1045082</v>
      </c>
      <c r="K21" s="268">
        <v>1042828</v>
      </c>
      <c r="L21" s="268">
        <v>1037189</v>
      </c>
      <c r="M21" s="269">
        <v>1035592</v>
      </c>
      <c r="N21" s="269">
        <v>1038564</v>
      </c>
      <c r="O21" s="268">
        <v>1043599</v>
      </c>
      <c r="P21" s="270">
        <v>1048258</v>
      </c>
      <c r="Q21" s="65"/>
    </row>
    <row r="22" spans="3:17" ht="15">
      <c r="C22" s="90"/>
      <c r="D22" s="203"/>
      <c r="E22" s="197" t="s">
        <v>11</v>
      </c>
      <c r="F22" s="197"/>
      <c r="G22" s="197"/>
      <c r="H22" s="198"/>
      <c r="I22" s="199"/>
      <c r="J22" s="250">
        <v>924356</v>
      </c>
      <c r="K22" s="250">
        <v>908094</v>
      </c>
      <c r="L22" s="250">
        <v>886522</v>
      </c>
      <c r="M22" s="251">
        <v>867709</v>
      </c>
      <c r="N22" s="251">
        <v>852673</v>
      </c>
      <c r="O22" s="252">
        <v>841083</v>
      </c>
      <c r="P22" s="253">
        <v>831991</v>
      </c>
      <c r="Q22" s="65"/>
    </row>
    <row r="23" spans="3:17" ht="12.75">
      <c r="C23" s="90"/>
      <c r="D23" s="120"/>
      <c r="E23" s="499" t="s">
        <v>109</v>
      </c>
      <c r="F23" s="129" t="s">
        <v>157</v>
      </c>
      <c r="G23" s="45"/>
      <c r="H23" s="46"/>
      <c r="I23" s="47"/>
      <c r="J23" s="254">
        <v>135892</v>
      </c>
      <c r="K23" s="254">
        <v>136002</v>
      </c>
      <c r="L23" s="254">
        <v>134727</v>
      </c>
      <c r="M23" s="255">
        <v>136604</v>
      </c>
      <c r="N23" s="255">
        <v>139808</v>
      </c>
      <c r="O23" s="256">
        <v>144502</v>
      </c>
      <c r="P23" s="257">
        <v>150613</v>
      </c>
      <c r="Q23" s="65"/>
    </row>
    <row r="24" spans="3:17" ht="12.75">
      <c r="C24" s="90"/>
      <c r="D24" s="52"/>
      <c r="E24" s="500"/>
      <c r="F24" s="101" t="s">
        <v>158</v>
      </c>
      <c r="G24" s="49"/>
      <c r="H24" s="50"/>
      <c r="I24" s="51"/>
      <c r="J24" s="234">
        <v>481252</v>
      </c>
      <c r="K24" s="234">
        <v>461978</v>
      </c>
      <c r="L24" s="234">
        <v>442206</v>
      </c>
      <c r="M24" s="237">
        <v>422041</v>
      </c>
      <c r="N24" s="237">
        <v>406776</v>
      </c>
      <c r="O24" s="258">
        <v>392745</v>
      </c>
      <c r="P24" s="235">
        <v>382748</v>
      </c>
      <c r="Q24" s="65"/>
    </row>
    <row r="25" spans="3:17" ht="12.75">
      <c r="C25" s="90"/>
      <c r="D25" s="52"/>
      <c r="E25" s="500"/>
      <c r="F25" s="101" t="s">
        <v>154</v>
      </c>
      <c r="G25" s="49"/>
      <c r="H25" s="50"/>
      <c r="I25" s="51"/>
      <c r="J25" s="234">
        <v>284453</v>
      </c>
      <c r="K25" s="234">
        <v>287383</v>
      </c>
      <c r="L25" s="234">
        <v>287263</v>
      </c>
      <c r="M25" s="237">
        <v>287185</v>
      </c>
      <c r="N25" s="237">
        <v>283399</v>
      </c>
      <c r="O25" s="258">
        <v>281527</v>
      </c>
      <c r="P25" s="235">
        <v>275829</v>
      </c>
      <c r="Q25" s="65"/>
    </row>
    <row r="26" spans="3:17" ht="12.75">
      <c r="C26" s="90"/>
      <c r="D26" s="52"/>
      <c r="E26" s="500"/>
      <c r="F26" s="101" t="s">
        <v>155</v>
      </c>
      <c r="G26" s="49"/>
      <c r="H26" s="50"/>
      <c r="I26" s="51"/>
      <c r="J26" s="259">
        <v>2080</v>
      </c>
      <c r="K26" s="259">
        <v>2063</v>
      </c>
      <c r="L26" s="259">
        <v>2061</v>
      </c>
      <c r="M26" s="260">
        <v>2091</v>
      </c>
      <c r="N26" s="237">
        <v>2161</v>
      </c>
      <c r="O26" s="258">
        <v>2141</v>
      </c>
      <c r="P26" s="235">
        <v>2099</v>
      </c>
      <c r="Q26" s="65"/>
    </row>
    <row r="27" spans="3:17" ht="12.75">
      <c r="C27" s="90"/>
      <c r="D27" s="53"/>
      <c r="E27" s="501"/>
      <c r="F27" s="107" t="s">
        <v>156</v>
      </c>
      <c r="G27" s="54"/>
      <c r="H27" s="55"/>
      <c r="I27" s="56"/>
      <c r="J27" s="261">
        <v>20679</v>
      </c>
      <c r="K27" s="261">
        <v>20668</v>
      </c>
      <c r="L27" s="261">
        <v>20265</v>
      </c>
      <c r="M27" s="262">
        <v>19788</v>
      </c>
      <c r="N27" s="262">
        <v>20529</v>
      </c>
      <c r="O27" s="263">
        <v>20168</v>
      </c>
      <c r="P27" s="264">
        <v>20702</v>
      </c>
      <c r="Q27" s="65"/>
    </row>
    <row r="28" spans="3:17" ht="15" customHeight="1" thickBot="1">
      <c r="C28" s="90"/>
      <c r="D28" s="103"/>
      <c r="E28" s="188" t="s">
        <v>12</v>
      </c>
      <c r="F28" s="189"/>
      <c r="G28" s="189"/>
      <c r="H28" s="190"/>
      <c r="I28" s="191"/>
      <c r="J28" s="265">
        <v>120726</v>
      </c>
      <c r="K28" s="265">
        <v>134734</v>
      </c>
      <c r="L28" s="265">
        <v>150667</v>
      </c>
      <c r="M28" s="266">
        <v>167883</v>
      </c>
      <c r="N28" s="266">
        <v>185891</v>
      </c>
      <c r="O28" s="265">
        <v>202516</v>
      </c>
      <c r="P28" s="267">
        <v>216267</v>
      </c>
      <c r="Q28" s="65"/>
    </row>
    <row r="29" spans="4:17" ht="13.5">
      <c r="D29" s="57" t="s">
        <v>102</v>
      </c>
      <c r="E29" s="58"/>
      <c r="F29" s="58"/>
      <c r="G29" s="58"/>
      <c r="H29" s="58"/>
      <c r="I29" s="57"/>
      <c r="J29" s="57"/>
      <c r="K29" s="57"/>
      <c r="L29" s="57"/>
      <c r="M29" s="57"/>
      <c r="N29" s="57"/>
      <c r="O29" s="57"/>
      <c r="P29" s="59" t="s">
        <v>104</v>
      </c>
      <c r="Q29" s="17" t="s">
        <v>97</v>
      </c>
    </row>
    <row r="30" spans="4:16" ht="12.75">
      <c r="D30" s="60" t="s">
        <v>90</v>
      </c>
      <c r="E30" s="479" t="s">
        <v>197</v>
      </c>
      <c r="F30" s="479"/>
      <c r="G30" s="479"/>
      <c r="H30" s="479"/>
      <c r="I30" s="479"/>
      <c r="J30" s="479"/>
      <c r="K30" s="479"/>
      <c r="L30" s="479"/>
      <c r="M30" s="479"/>
      <c r="N30" s="479"/>
      <c r="O30" s="479"/>
      <c r="P30" s="479"/>
    </row>
    <row r="31" spans="4:16" ht="12.75">
      <c r="D31" s="60" t="s">
        <v>22</v>
      </c>
      <c r="E31" s="479" t="s">
        <v>198</v>
      </c>
      <c r="F31" s="479"/>
      <c r="G31" s="479"/>
      <c r="H31" s="479"/>
      <c r="I31" s="479"/>
      <c r="J31" s="479"/>
      <c r="K31" s="479"/>
      <c r="L31" s="479"/>
      <c r="M31" s="479"/>
      <c r="N31" s="479"/>
      <c r="O31" s="479"/>
      <c r="P31" s="479"/>
    </row>
  </sheetData>
  <sheetProtection/>
  <mergeCells count="12">
    <mergeCell ref="N7:N10"/>
    <mergeCell ref="O7:O10"/>
    <mergeCell ref="E30:P30"/>
    <mergeCell ref="E31:P31"/>
    <mergeCell ref="E23:E27"/>
    <mergeCell ref="P7:P10"/>
    <mergeCell ref="J7:J10"/>
    <mergeCell ref="L7:L10"/>
    <mergeCell ref="M7:M10"/>
    <mergeCell ref="K7:K10"/>
    <mergeCell ref="E14:E18"/>
    <mergeCell ref="D7:I11"/>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11"/>
  <dimension ref="C3:Q39"/>
  <sheetViews>
    <sheetView showGridLines="0" zoomScale="90" zoomScaleNormal="90" workbookViewId="0" topLeftCell="C3">
      <selection activeCell="A1" sqref="A1"/>
    </sheetView>
  </sheetViews>
  <sheetFormatPr defaultColWidth="9.00390625" defaultRowHeight="12.75"/>
  <cols>
    <col min="1" max="2" width="0" style="17" hidden="1" customWidth="1"/>
    <col min="3" max="3" width="1.75390625" style="17" customWidth="1"/>
    <col min="4" max="4" width="0.875" style="17" customWidth="1"/>
    <col min="5" max="5" width="2.625" style="17" customWidth="1"/>
    <col min="6" max="6" width="1.75390625" style="17" customWidth="1"/>
    <col min="7" max="7" width="11.125" style="17" customWidth="1"/>
    <col min="8" max="8" width="9.75390625" style="17" customWidth="1"/>
    <col min="9" max="9" width="1.12109375" style="17" customWidth="1"/>
    <col min="10" max="14" width="9.25390625" style="17" customWidth="1"/>
    <col min="15" max="16" width="9.75390625" style="17" customWidth="1"/>
    <col min="17" max="40" width="1.75390625" style="17" customWidth="1"/>
    <col min="41" max="16384" width="9.125" style="17" customWidth="1"/>
  </cols>
  <sheetData>
    <row r="1" ht="12.75" hidden="1"/>
    <row r="2" ht="12.75" hidden="1"/>
    <row r="3" ht="9" customHeight="1">
      <c r="C3" s="16"/>
    </row>
    <row r="4" spans="4:16" s="18" customFormat="1" ht="15.75">
      <c r="D4" s="19" t="s">
        <v>24</v>
      </c>
      <c r="E4" s="19"/>
      <c r="F4" s="19"/>
      <c r="G4" s="19"/>
      <c r="H4" s="20" t="s">
        <v>161</v>
      </c>
      <c r="I4" s="21"/>
      <c r="J4" s="19"/>
      <c r="K4" s="19"/>
      <c r="L4" s="19"/>
      <c r="M4" s="19"/>
      <c r="N4" s="19"/>
      <c r="O4" s="19"/>
      <c r="P4" s="19"/>
    </row>
    <row r="5" spans="4:16" s="18" customFormat="1" ht="15.75">
      <c r="D5" s="22" t="s">
        <v>145</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c r="Q6" s="29" t="s">
        <v>97</v>
      </c>
    </row>
    <row r="7" spans="3:17" ht="6" customHeight="1">
      <c r="C7" s="30"/>
      <c r="D7" s="488" t="s">
        <v>21</v>
      </c>
      <c r="E7" s="489"/>
      <c r="F7" s="489"/>
      <c r="G7" s="489"/>
      <c r="H7" s="489"/>
      <c r="I7" s="490"/>
      <c r="J7" s="484" t="s">
        <v>98</v>
      </c>
      <c r="K7" s="502" t="s">
        <v>99</v>
      </c>
      <c r="L7" s="497" t="s">
        <v>100</v>
      </c>
      <c r="M7" s="477" t="s">
        <v>101</v>
      </c>
      <c r="N7" s="477" t="s">
        <v>89</v>
      </c>
      <c r="O7" s="484" t="s">
        <v>119</v>
      </c>
      <c r="P7" s="486" t="s">
        <v>151</v>
      </c>
      <c r="Q7" s="65"/>
    </row>
    <row r="8" spans="3:17" ht="6" customHeight="1">
      <c r="C8" s="30"/>
      <c r="D8" s="491"/>
      <c r="E8" s="492"/>
      <c r="F8" s="492"/>
      <c r="G8" s="492"/>
      <c r="H8" s="492"/>
      <c r="I8" s="493"/>
      <c r="J8" s="485"/>
      <c r="K8" s="503"/>
      <c r="L8" s="498"/>
      <c r="M8" s="478"/>
      <c r="N8" s="478"/>
      <c r="O8" s="485"/>
      <c r="P8" s="487"/>
      <c r="Q8" s="65"/>
    </row>
    <row r="9" spans="3:17" ht="6" customHeight="1">
      <c r="C9" s="30"/>
      <c r="D9" s="491"/>
      <c r="E9" s="492"/>
      <c r="F9" s="492"/>
      <c r="G9" s="492"/>
      <c r="H9" s="492"/>
      <c r="I9" s="493"/>
      <c r="J9" s="485"/>
      <c r="K9" s="503"/>
      <c r="L9" s="498"/>
      <c r="M9" s="478"/>
      <c r="N9" s="478"/>
      <c r="O9" s="485"/>
      <c r="P9" s="487"/>
      <c r="Q9" s="65"/>
    </row>
    <row r="10" spans="3:17" ht="6" customHeight="1">
      <c r="C10" s="30"/>
      <c r="D10" s="491"/>
      <c r="E10" s="492"/>
      <c r="F10" s="492"/>
      <c r="G10" s="492"/>
      <c r="H10" s="492"/>
      <c r="I10" s="493"/>
      <c r="J10" s="485"/>
      <c r="K10" s="503"/>
      <c r="L10" s="498"/>
      <c r="M10" s="478"/>
      <c r="N10" s="478"/>
      <c r="O10" s="485"/>
      <c r="P10" s="487"/>
      <c r="Q10" s="65"/>
    </row>
    <row r="11" spans="3:17" ht="15" customHeight="1" thickBot="1">
      <c r="C11" s="30"/>
      <c r="D11" s="494"/>
      <c r="E11" s="495"/>
      <c r="F11" s="495"/>
      <c r="G11" s="495"/>
      <c r="H11" s="495"/>
      <c r="I11" s="496"/>
      <c r="J11" s="32"/>
      <c r="K11" s="33"/>
      <c r="L11" s="34"/>
      <c r="M11" s="35"/>
      <c r="N11" s="35"/>
      <c r="O11" s="32"/>
      <c r="P11" s="162"/>
      <c r="Q11" s="65"/>
    </row>
    <row r="12" spans="3:17" ht="15" customHeight="1" thickBot="1" thickTop="1">
      <c r="C12" s="30"/>
      <c r="D12" s="196"/>
      <c r="E12" s="62" t="s">
        <v>10</v>
      </c>
      <c r="F12" s="200"/>
      <c r="G12" s="200"/>
      <c r="H12" s="200"/>
      <c r="I12" s="201"/>
      <c r="J12" s="271">
        <v>33381</v>
      </c>
      <c r="K12" s="272">
        <v>37168</v>
      </c>
      <c r="L12" s="273">
        <v>41783</v>
      </c>
      <c r="M12" s="274">
        <v>45327</v>
      </c>
      <c r="N12" s="274">
        <v>49974</v>
      </c>
      <c r="O12" s="271">
        <v>54916</v>
      </c>
      <c r="P12" s="275">
        <v>60721</v>
      </c>
      <c r="Q12" s="65"/>
    </row>
    <row r="13" spans="3:17" ht="15">
      <c r="C13" s="37"/>
      <c r="D13" s="91"/>
      <c r="E13" s="197" t="s">
        <v>11</v>
      </c>
      <c r="F13" s="197"/>
      <c r="G13" s="197"/>
      <c r="H13" s="198"/>
      <c r="I13" s="199"/>
      <c r="J13" s="250">
        <v>20268</v>
      </c>
      <c r="K13" s="252">
        <v>20042</v>
      </c>
      <c r="L13" s="276">
        <v>20838</v>
      </c>
      <c r="M13" s="251">
        <v>21346</v>
      </c>
      <c r="N13" s="251">
        <v>22786</v>
      </c>
      <c r="O13" s="252">
        <v>24690</v>
      </c>
      <c r="P13" s="253">
        <v>26169</v>
      </c>
      <c r="Q13" s="65"/>
    </row>
    <row r="14" spans="3:17" ht="12.75">
      <c r="C14" s="37"/>
      <c r="D14" s="120"/>
      <c r="E14" s="499" t="s">
        <v>109</v>
      </c>
      <c r="F14" s="129" t="s">
        <v>157</v>
      </c>
      <c r="G14" s="45"/>
      <c r="H14" s="46"/>
      <c r="I14" s="47"/>
      <c r="J14" s="254">
        <v>3252</v>
      </c>
      <c r="K14" s="256">
        <v>3244</v>
      </c>
      <c r="L14" s="277">
        <v>3213</v>
      </c>
      <c r="M14" s="255">
        <v>2811</v>
      </c>
      <c r="N14" s="255">
        <v>3078</v>
      </c>
      <c r="O14" s="256">
        <v>3535</v>
      </c>
      <c r="P14" s="257">
        <v>3963</v>
      </c>
      <c r="Q14" s="65"/>
    </row>
    <row r="15" spans="3:17" ht="12.75">
      <c r="C15" s="37"/>
      <c r="D15" s="52"/>
      <c r="E15" s="500"/>
      <c r="F15" s="101" t="s">
        <v>158</v>
      </c>
      <c r="G15" s="49"/>
      <c r="H15" s="50"/>
      <c r="I15" s="51"/>
      <c r="J15" s="234">
        <v>12973</v>
      </c>
      <c r="K15" s="258">
        <v>12113</v>
      </c>
      <c r="L15" s="236">
        <v>12279</v>
      </c>
      <c r="M15" s="237">
        <v>12504</v>
      </c>
      <c r="N15" s="237">
        <v>12963</v>
      </c>
      <c r="O15" s="258">
        <v>13583</v>
      </c>
      <c r="P15" s="235">
        <v>13839</v>
      </c>
      <c r="Q15" s="65"/>
    </row>
    <row r="16" spans="3:17" ht="12.75">
      <c r="C16" s="37"/>
      <c r="D16" s="52"/>
      <c r="E16" s="500"/>
      <c r="F16" s="101" t="s">
        <v>154</v>
      </c>
      <c r="G16" s="49"/>
      <c r="H16" s="50"/>
      <c r="I16" s="51"/>
      <c r="J16" s="234">
        <v>3584</v>
      </c>
      <c r="K16" s="258">
        <v>4250</v>
      </c>
      <c r="L16" s="236">
        <v>4940</v>
      </c>
      <c r="M16" s="237">
        <v>5615</v>
      </c>
      <c r="N16" s="237">
        <v>6314</v>
      </c>
      <c r="O16" s="258">
        <v>7134</v>
      </c>
      <c r="P16" s="235">
        <v>7900</v>
      </c>
      <c r="Q16" s="65"/>
    </row>
    <row r="17" spans="3:17" ht="12.75">
      <c r="C17" s="37"/>
      <c r="D17" s="52"/>
      <c r="E17" s="500"/>
      <c r="F17" s="101" t="s">
        <v>155</v>
      </c>
      <c r="G17" s="49"/>
      <c r="H17" s="50"/>
      <c r="I17" s="51"/>
      <c r="J17" s="259">
        <v>74</v>
      </c>
      <c r="K17" s="278">
        <v>82</v>
      </c>
      <c r="L17" s="279">
        <v>93</v>
      </c>
      <c r="M17" s="260">
        <v>112</v>
      </c>
      <c r="N17" s="237">
        <v>110</v>
      </c>
      <c r="O17" s="258">
        <v>131</v>
      </c>
      <c r="P17" s="235">
        <v>118</v>
      </c>
      <c r="Q17" s="65"/>
    </row>
    <row r="18" spans="3:17" ht="12.75">
      <c r="C18" s="37"/>
      <c r="D18" s="53"/>
      <c r="E18" s="501"/>
      <c r="F18" s="107" t="s">
        <v>156</v>
      </c>
      <c r="G18" s="54"/>
      <c r="H18" s="55"/>
      <c r="I18" s="56"/>
      <c r="J18" s="261">
        <v>385</v>
      </c>
      <c r="K18" s="263">
        <v>353</v>
      </c>
      <c r="L18" s="280">
        <v>313</v>
      </c>
      <c r="M18" s="262">
        <v>304</v>
      </c>
      <c r="N18" s="262">
        <v>321</v>
      </c>
      <c r="O18" s="263">
        <v>307</v>
      </c>
      <c r="P18" s="264">
        <v>349</v>
      </c>
      <c r="Q18" s="65"/>
    </row>
    <row r="19" spans="3:17" ht="15.75" thickBot="1">
      <c r="C19" s="37"/>
      <c r="D19" s="103"/>
      <c r="E19" s="188" t="s">
        <v>12</v>
      </c>
      <c r="F19" s="189"/>
      <c r="G19" s="189"/>
      <c r="H19" s="190"/>
      <c r="I19" s="191"/>
      <c r="J19" s="265">
        <v>13113</v>
      </c>
      <c r="K19" s="281">
        <v>17126</v>
      </c>
      <c r="L19" s="282">
        <v>20945</v>
      </c>
      <c r="M19" s="266">
        <v>23981</v>
      </c>
      <c r="N19" s="266">
        <v>27188</v>
      </c>
      <c r="O19" s="265">
        <v>30226</v>
      </c>
      <c r="P19" s="267">
        <v>34552</v>
      </c>
      <c r="Q19" s="65"/>
    </row>
    <row r="20" spans="3:17" ht="13.5" thickBot="1">
      <c r="C20" s="90"/>
      <c r="D20" s="86" t="s">
        <v>173</v>
      </c>
      <c r="E20" s="116"/>
      <c r="F20" s="116"/>
      <c r="G20" s="116"/>
      <c r="H20" s="116"/>
      <c r="I20" s="116"/>
      <c r="J20" s="117"/>
      <c r="K20" s="207"/>
      <c r="L20" s="208"/>
      <c r="M20" s="166"/>
      <c r="N20" s="117"/>
      <c r="O20" s="165"/>
      <c r="P20" s="118"/>
      <c r="Q20" s="65"/>
    </row>
    <row r="21" spans="3:17" ht="13.5" thickBot="1">
      <c r="C21" s="90"/>
      <c r="D21" s="196"/>
      <c r="E21" s="188" t="s">
        <v>10</v>
      </c>
      <c r="F21" s="209"/>
      <c r="G21" s="209"/>
      <c r="H21" s="209"/>
      <c r="I21" s="210"/>
      <c r="J21" s="283">
        <v>16326</v>
      </c>
      <c r="K21" s="284">
        <v>18289</v>
      </c>
      <c r="L21" s="285">
        <v>20644</v>
      </c>
      <c r="M21" s="286">
        <v>22529</v>
      </c>
      <c r="N21" s="286">
        <v>24980</v>
      </c>
      <c r="O21" s="283">
        <v>27527</v>
      </c>
      <c r="P21" s="287">
        <v>30631</v>
      </c>
      <c r="Q21" s="65"/>
    </row>
    <row r="22" spans="3:17" ht="15">
      <c r="C22" s="90"/>
      <c r="D22" s="91"/>
      <c r="E22" s="197" t="s">
        <v>11</v>
      </c>
      <c r="F22" s="197"/>
      <c r="G22" s="197"/>
      <c r="H22" s="198"/>
      <c r="I22" s="199"/>
      <c r="J22" s="250">
        <v>9749</v>
      </c>
      <c r="K22" s="252">
        <v>9665</v>
      </c>
      <c r="L22" s="276">
        <v>10043</v>
      </c>
      <c r="M22" s="251">
        <v>10291</v>
      </c>
      <c r="N22" s="251">
        <v>11068</v>
      </c>
      <c r="O22" s="252">
        <v>12015</v>
      </c>
      <c r="P22" s="253">
        <v>12710</v>
      </c>
      <c r="Q22" s="65"/>
    </row>
    <row r="23" spans="3:17" ht="12.75">
      <c r="C23" s="90"/>
      <c r="D23" s="120"/>
      <c r="E23" s="499" t="s">
        <v>109</v>
      </c>
      <c r="F23" s="129" t="s">
        <v>157</v>
      </c>
      <c r="G23" s="45"/>
      <c r="H23" s="46"/>
      <c r="I23" s="47"/>
      <c r="J23" s="254">
        <v>1538</v>
      </c>
      <c r="K23" s="256">
        <v>1500</v>
      </c>
      <c r="L23" s="277">
        <v>1521</v>
      </c>
      <c r="M23" s="255">
        <v>1326</v>
      </c>
      <c r="N23" s="255">
        <v>1469</v>
      </c>
      <c r="O23" s="256">
        <v>1700</v>
      </c>
      <c r="P23" s="257">
        <v>1894</v>
      </c>
      <c r="Q23" s="65"/>
    </row>
    <row r="24" spans="3:17" ht="12.75">
      <c r="C24" s="90"/>
      <c r="D24" s="52"/>
      <c r="E24" s="500"/>
      <c r="F24" s="101" t="s">
        <v>158</v>
      </c>
      <c r="G24" s="49"/>
      <c r="H24" s="50"/>
      <c r="I24" s="51"/>
      <c r="J24" s="234">
        <v>6155</v>
      </c>
      <c r="K24" s="258">
        <v>5798</v>
      </c>
      <c r="L24" s="236">
        <v>5839</v>
      </c>
      <c r="M24" s="237">
        <v>5916</v>
      </c>
      <c r="N24" s="237">
        <v>6175</v>
      </c>
      <c r="O24" s="258">
        <v>6477</v>
      </c>
      <c r="P24" s="235">
        <v>6590</v>
      </c>
      <c r="Q24" s="65"/>
    </row>
    <row r="25" spans="3:17" ht="12.75">
      <c r="C25" s="90"/>
      <c r="D25" s="52"/>
      <c r="E25" s="500"/>
      <c r="F25" s="101" t="s">
        <v>154</v>
      </c>
      <c r="G25" s="49"/>
      <c r="H25" s="50"/>
      <c r="I25" s="51"/>
      <c r="J25" s="234">
        <v>1767</v>
      </c>
      <c r="K25" s="258">
        <v>2103</v>
      </c>
      <c r="L25" s="236">
        <v>2432</v>
      </c>
      <c r="M25" s="237">
        <v>2779</v>
      </c>
      <c r="N25" s="237">
        <v>3147</v>
      </c>
      <c r="O25" s="258">
        <v>3566</v>
      </c>
      <c r="P25" s="235">
        <v>3929</v>
      </c>
      <c r="Q25" s="65"/>
    </row>
    <row r="26" spans="3:17" ht="12.75">
      <c r="C26" s="90"/>
      <c r="D26" s="52"/>
      <c r="E26" s="500"/>
      <c r="F26" s="101" t="s">
        <v>155</v>
      </c>
      <c r="G26" s="49"/>
      <c r="H26" s="50"/>
      <c r="I26" s="51"/>
      <c r="J26" s="259">
        <v>46</v>
      </c>
      <c r="K26" s="278">
        <v>42</v>
      </c>
      <c r="L26" s="279">
        <v>48</v>
      </c>
      <c r="M26" s="260">
        <v>58</v>
      </c>
      <c r="N26" s="237">
        <v>53</v>
      </c>
      <c r="O26" s="258">
        <v>66</v>
      </c>
      <c r="P26" s="235">
        <v>61</v>
      </c>
      <c r="Q26" s="65"/>
    </row>
    <row r="27" spans="3:17" ht="12.75">
      <c r="C27" s="90"/>
      <c r="D27" s="53"/>
      <c r="E27" s="501"/>
      <c r="F27" s="107" t="s">
        <v>156</v>
      </c>
      <c r="G27" s="54"/>
      <c r="H27" s="55"/>
      <c r="I27" s="56"/>
      <c r="J27" s="261">
        <v>243</v>
      </c>
      <c r="K27" s="263">
        <v>222</v>
      </c>
      <c r="L27" s="280">
        <v>203</v>
      </c>
      <c r="M27" s="262">
        <v>212</v>
      </c>
      <c r="N27" s="262">
        <v>224</v>
      </c>
      <c r="O27" s="263">
        <v>206</v>
      </c>
      <c r="P27" s="264">
        <v>236</v>
      </c>
      <c r="Q27" s="65"/>
    </row>
    <row r="28" spans="3:17" ht="15.75" thickBot="1">
      <c r="C28" s="90"/>
      <c r="D28" s="103"/>
      <c r="E28" s="188" t="s">
        <v>12</v>
      </c>
      <c r="F28" s="189"/>
      <c r="G28" s="189"/>
      <c r="H28" s="190"/>
      <c r="I28" s="191"/>
      <c r="J28" s="265">
        <v>6577</v>
      </c>
      <c r="K28" s="281">
        <v>8624</v>
      </c>
      <c r="L28" s="282">
        <v>10601</v>
      </c>
      <c r="M28" s="266">
        <v>12238</v>
      </c>
      <c r="N28" s="266">
        <v>13912</v>
      </c>
      <c r="O28" s="265">
        <v>15512</v>
      </c>
      <c r="P28" s="267">
        <v>17921</v>
      </c>
      <c r="Q28" s="65"/>
    </row>
    <row r="29" spans="4:17" ht="13.5">
      <c r="D29" s="57" t="s">
        <v>102</v>
      </c>
      <c r="E29" s="58"/>
      <c r="F29" s="58"/>
      <c r="G29" s="58"/>
      <c r="H29" s="58"/>
      <c r="I29" s="57"/>
      <c r="J29" s="57"/>
      <c r="K29" s="57"/>
      <c r="L29" s="57"/>
      <c r="M29" s="59"/>
      <c r="N29" s="66"/>
      <c r="O29" s="66"/>
      <c r="P29" s="66" t="s">
        <v>104</v>
      </c>
      <c r="Q29" s="17" t="s">
        <v>97</v>
      </c>
    </row>
    <row r="30" spans="4:16" ht="12.75" customHeight="1">
      <c r="D30" s="60" t="s">
        <v>90</v>
      </c>
      <c r="E30" s="479" t="s">
        <v>197</v>
      </c>
      <c r="F30" s="479"/>
      <c r="G30" s="479"/>
      <c r="H30" s="479"/>
      <c r="I30" s="479"/>
      <c r="J30" s="479"/>
      <c r="K30" s="479"/>
      <c r="L30" s="479"/>
      <c r="M30" s="479"/>
      <c r="N30" s="479"/>
      <c r="O30" s="479"/>
      <c r="P30" s="479"/>
    </row>
    <row r="31" spans="4:16" ht="12.75">
      <c r="D31" s="60" t="s">
        <v>22</v>
      </c>
      <c r="E31" s="479" t="s">
        <v>198</v>
      </c>
      <c r="F31" s="479"/>
      <c r="G31" s="479"/>
      <c r="H31" s="479"/>
      <c r="I31" s="479"/>
      <c r="J31" s="479"/>
      <c r="K31" s="479"/>
      <c r="L31" s="479"/>
      <c r="M31" s="479"/>
      <c r="N31" s="479"/>
      <c r="O31" s="479"/>
      <c r="P31" s="479"/>
    </row>
    <row r="32" spans="10:15" ht="12.75">
      <c r="J32" s="170"/>
      <c r="K32" s="170"/>
      <c r="L32" s="170"/>
      <c r="M32" s="170"/>
      <c r="N32" s="170"/>
      <c r="O32" s="170"/>
    </row>
    <row r="33" spans="10:15" ht="12.75">
      <c r="J33" s="170"/>
      <c r="K33" s="170"/>
      <c r="L33" s="170"/>
      <c r="M33" s="170"/>
      <c r="N33" s="170"/>
      <c r="O33" s="170"/>
    </row>
    <row r="34" spans="10:15" ht="12.75">
      <c r="J34" s="170"/>
      <c r="K34" s="170"/>
      <c r="L34" s="170"/>
      <c r="M34" s="170"/>
      <c r="N34" s="170"/>
      <c r="O34" s="170"/>
    </row>
    <row r="35" spans="10:15" ht="12.75">
      <c r="J35" s="170"/>
      <c r="K35" s="170"/>
      <c r="L35" s="170"/>
      <c r="M35" s="170"/>
      <c r="N35" s="170"/>
      <c r="O35" s="170"/>
    </row>
    <row r="36" spans="10:15" ht="12.75">
      <c r="J36" s="170"/>
      <c r="K36" s="170"/>
      <c r="L36" s="170"/>
      <c r="M36" s="170"/>
      <c r="N36" s="170"/>
      <c r="O36" s="170"/>
    </row>
    <row r="37" spans="10:16" ht="12.75">
      <c r="J37" s="170"/>
      <c r="K37" s="170"/>
      <c r="L37" s="170"/>
      <c r="M37" s="170"/>
      <c r="N37" s="170"/>
      <c r="O37" s="170"/>
      <c r="P37" s="170"/>
    </row>
    <row r="38" spans="10:15" ht="12.75">
      <c r="J38" s="170"/>
      <c r="K38" s="170"/>
      <c r="L38" s="170"/>
      <c r="M38" s="170"/>
      <c r="N38" s="170"/>
      <c r="O38" s="170"/>
    </row>
    <row r="39" spans="10:15" ht="12.75">
      <c r="J39" s="170"/>
      <c r="K39" s="170"/>
      <c r="L39" s="170"/>
      <c r="M39" s="170"/>
      <c r="N39" s="170"/>
      <c r="O39" s="170"/>
    </row>
  </sheetData>
  <sheetProtection/>
  <mergeCells count="12">
    <mergeCell ref="N7:N10"/>
    <mergeCell ref="O7:O10"/>
    <mergeCell ref="E30:P30"/>
    <mergeCell ref="E31:P31"/>
    <mergeCell ref="E23:E27"/>
    <mergeCell ref="P7:P10"/>
    <mergeCell ref="J7:J10"/>
    <mergeCell ref="L7:L10"/>
    <mergeCell ref="M7:M10"/>
    <mergeCell ref="K7:K10"/>
    <mergeCell ref="E14:E18"/>
    <mergeCell ref="D7:I11"/>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26"/>
  <dimension ref="C3:Q20"/>
  <sheetViews>
    <sheetView showGridLines="0" zoomScale="90" zoomScaleNormal="90" workbookViewId="0" topLeftCell="C3">
      <selection activeCell="A1" sqref="A1"/>
    </sheetView>
  </sheetViews>
  <sheetFormatPr defaultColWidth="9.00390625" defaultRowHeight="12.75"/>
  <cols>
    <col min="1" max="2" width="0" style="17" hidden="1" customWidth="1"/>
    <col min="3" max="3" width="1.75390625" style="17" customWidth="1"/>
    <col min="4" max="4" width="1.12109375" style="17" customWidth="1"/>
    <col min="5" max="5" width="1.25" style="17" customWidth="1"/>
    <col min="6" max="6" width="1.75390625" style="17" customWidth="1"/>
    <col min="7" max="7" width="11.125" style="17" customWidth="1"/>
    <col min="8" max="8" width="4.875" style="17" customWidth="1"/>
    <col min="9" max="9" width="2.875" style="17" customWidth="1"/>
    <col min="10" max="16" width="8.75390625" style="17" customWidth="1"/>
    <col min="17" max="40" width="1.75390625" style="17" customWidth="1"/>
    <col min="41" max="16384" width="9.125" style="17" customWidth="1"/>
  </cols>
  <sheetData>
    <row r="1" ht="12.75" hidden="1"/>
    <row r="2" ht="12.75" hidden="1"/>
    <row r="3" ht="9" customHeight="1">
      <c r="C3" s="16"/>
    </row>
    <row r="4" spans="4:16" s="18" customFormat="1" ht="15.75">
      <c r="D4" s="19" t="s">
        <v>26</v>
      </c>
      <c r="E4" s="19"/>
      <c r="F4" s="19"/>
      <c r="G4" s="19"/>
      <c r="H4" s="20" t="s">
        <v>122</v>
      </c>
      <c r="I4" s="21"/>
      <c r="J4" s="19"/>
      <c r="K4" s="19"/>
      <c r="L4" s="19"/>
      <c r="M4" s="19"/>
      <c r="N4" s="19"/>
      <c r="O4" s="19"/>
      <c r="P4" s="19"/>
    </row>
    <row r="5" spans="4:16" s="18" customFormat="1" ht="15.75">
      <c r="D5" s="22" t="s">
        <v>144</v>
      </c>
      <c r="E5" s="23"/>
      <c r="F5" s="23"/>
      <c r="G5" s="23"/>
      <c r="H5" s="23"/>
      <c r="I5" s="23"/>
      <c r="J5" s="23"/>
      <c r="K5" s="23"/>
      <c r="L5" s="23"/>
      <c r="M5" s="23"/>
      <c r="N5" s="23"/>
      <c r="O5" s="23"/>
      <c r="P5" s="23"/>
    </row>
    <row r="6" spans="4:17" s="24" customFormat="1" ht="21" customHeight="1" thickBot="1">
      <c r="D6" s="25"/>
      <c r="E6" s="26"/>
      <c r="F6" s="26"/>
      <c r="G6" s="26"/>
      <c r="H6" s="26"/>
      <c r="I6" s="27"/>
      <c r="J6" s="27"/>
      <c r="K6" s="27"/>
      <c r="L6" s="27"/>
      <c r="M6" s="27"/>
      <c r="N6" s="27"/>
      <c r="O6" s="27"/>
      <c r="P6" s="28"/>
      <c r="Q6" s="29" t="s">
        <v>97</v>
      </c>
    </row>
    <row r="7" spans="3:17" ht="6" customHeight="1">
      <c r="C7" s="30"/>
      <c r="D7" s="488" t="s">
        <v>21</v>
      </c>
      <c r="E7" s="489"/>
      <c r="F7" s="489"/>
      <c r="G7" s="489"/>
      <c r="H7" s="489"/>
      <c r="I7" s="490"/>
      <c r="J7" s="484" t="s">
        <v>98</v>
      </c>
      <c r="K7" s="502" t="s">
        <v>99</v>
      </c>
      <c r="L7" s="497" t="s">
        <v>100</v>
      </c>
      <c r="M7" s="477" t="s">
        <v>101</v>
      </c>
      <c r="N7" s="484" t="s">
        <v>89</v>
      </c>
      <c r="O7" s="484" t="s">
        <v>119</v>
      </c>
      <c r="P7" s="486" t="s">
        <v>151</v>
      </c>
      <c r="Q7" s="31"/>
    </row>
    <row r="8" spans="3:17" ht="6" customHeight="1">
      <c r="C8" s="30"/>
      <c r="D8" s="491"/>
      <c r="E8" s="492"/>
      <c r="F8" s="492"/>
      <c r="G8" s="492"/>
      <c r="H8" s="492"/>
      <c r="I8" s="493"/>
      <c r="J8" s="485"/>
      <c r="K8" s="503"/>
      <c r="L8" s="498"/>
      <c r="M8" s="478"/>
      <c r="N8" s="485"/>
      <c r="O8" s="485"/>
      <c r="P8" s="487"/>
      <c r="Q8" s="31"/>
    </row>
    <row r="9" spans="3:17" ht="6" customHeight="1">
      <c r="C9" s="30"/>
      <c r="D9" s="491"/>
      <c r="E9" s="492"/>
      <c r="F9" s="492"/>
      <c r="G9" s="492"/>
      <c r="H9" s="492"/>
      <c r="I9" s="493"/>
      <c r="J9" s="485"/>
      <c r="K9" s="503"/>
      <c r="L9" s="498"/>
      <c r="M9" s="478"/>
      <c r="N9" s="485"/>
      <c r="O9" s="485"/>
      <c r="P9" s="487"/>
      <c r="Q9" s="31"/>
    </row>
    <row r="10" spans="3:17" ht="6" customHeight="1">
      <c r="C10" s="30"/>
      <c r="D10" s="491"/>
      <c r="E10" s="492"/>
      <c r="F10" s="492"/>
      <c r="G10" s="492"/>
      <c r="H10" s="492"/>
      <c r="I10" s="493"/>
      <c r="J10" s="485"/>
      <c r="K10" s="503"/>
      <c r="L10" s="498"/>
      <c r="M10" s="478"/>
      <c r="N10" s="485"/>
      <c r="O10" s="485"/>
      <c r="P10" s="487"/>
      <c r="Q10" s="31"/>
    </row>
    <row r="11" spans="3:17" ht="15" customHeight="1" thickBot="1">
      <c r="C11" s="30"/>
      <c r="D11" s="494"/>
      <c r="E11" s="495"/>
      <c r="F11" s="495"/>
      <c r="G11" s="495"/>
      <c r="H11" s="495"/>
      <c r="I11" s="496"/>
      <c r="J11" s="32" t="s">
        <v>90</v>
      </c>
      <c r="K11" s="33" t="s">
        <v>90</v>
      </c>
      <c r="L11" s="34"/>
      <c r="M11" s="35"/>
      <c r="N11" s="32"/>
      <c r="O11" s="32"/>
      <c r="P11" s="162"/>
      <c r="Q11" s="31"/>
    </row>
    <row r="12" spans="3:17" ht="13.5" thickTop="1">
      <c r="C12" s="37"/>
      <c r="D12" s="184"/>
      <c r="E12" s="185" t="s">
        <v>153</v>
      </c>
      <c r="F12" s="185"/>
      <c r="G12" s="185"/>
      <c r="H12" s="186"/>
      <c r="I12" s="187"/>
      <c r="J12" s="223" t="s">
        <v>91</v>
      </c>
      <c r="K12" s="224" t="s">
        <v>91</v>
      </c>
      <c r="L12" s="288">
        <v>135936.5</v>
      </c>
      <c r="M12" s="289">
        <v>135353.4</v>
      </c>
      <c r="N12" s="290">
        <v>133783.1</v>
      </c>
      <c r="O12" s="290">
        <v>132610.7</v>
      </c>
      <c r="P12" s="291">
        <v>132294.5</v>
      </c>
      <c r="Q12" s="31"/>
    </row>
    <row r="13" spans="3:17" ht="12.75">
      <c r="C13" s="37"/>
      <c r="D13" s="120"/>
      <c r="E13" s="504" t="s">
        <v>109</v>
      </c>
      <c r="F13" s="45" t="s">
        <v>157</v>
      </c>
      <c r="G13" s="45"/>
      <c r="H13" s="46"/>
      <c r="I13" s="47"/>
      <c r="J13" s="292" t="s">
        <v>91</v>
      </c>
      <c r="K13" s="293" t="s">
        <v>91</v>
      </c>
      <c r="L13" s="294">
        <v>22484.6</v>
      </c>
      <c r="M13" s="295">
        <v>22367.699999999903</v>
      </c>
      <c r="N13" s="296">
        <v>22744.29999999992</v>
      </c>
      <c r="O13" s="296">
        <v>23567.799999999937</v>
      </c>
      <c r="P13" s="297">
        <v>24584.3</v>
      </c>
      <c r="Q13" s="31"/>
    </row>
    <row r="14" spans="3:17" ht="12.75">
      <c r="C14" s="37"/>
      <c r="D14" s="52"/>
      <c r="E14" s="483"/>
      <c r="F14" s="49" t="s">
        <v>158</v>
      </c>
      <c r="G14" s="49"/>
      <c r="H14" s="50"/>
      <c r="I14" s="51"/>
      <c r="J14" s="298" t="s">
        <v>91</v>
      </c>
      <c r="K14" s="299" t="s">
        <v>91</v>
      </c>
      <c r="L14" s="300">
        <v>63157.6</v>
      </c>
      <c r="M14" s="301">
        <v>62657.6</v>
      </c>
      <c r="N14" s="302">
        <v>61069.200000000055</v>
      </c>
      <c r="O14" s="302">
        <v>59492.3</v>
      </c>
      <c r="P14" s="303">
        <v>58417.3</v>
      </c>
      <c r="Q14" s="31"/>
    </row>
    <row r="15" spans="3:17" ht="12.75">
      <c r="C15" s="37"/>
      <c r="D15" s="52"/>
      <c r="E15" s="483"/>
      <c r="F15" s="49" t="s">
        <v>154</v>
      </c>
      <c r="G15" s="49"/>
      <c r="H15" s="50"/>
      <c r="I15" s="51"/>
      <c r="J15" s="298" t="s">
        <v>91</v>
      </c>
      <c r="K15" s="299" t="s">
        <v>91</v>
      </c>
      <c r="L15" s="300">
        <v>47352.1</v>
      </c>
      <c r="M15" s="301">
        <v>47452</v>
      </c>
      <c r="N15" s="302">
        <v>47124.3</v>
      </c>
      <c r="O15" s="302">
        <v>46734.9</v>
      </c>
      <c r="P15" s="303">
        <v>46488.8</v>
      </c>
      <c r="Q15" s="31"/>
    </row>
    <row r="16" spans="3:17" ht="12.75">
      <c r="C16" s="37"/>
      <c r="D16" s="52"/>
      <c r="E16" s="483"/>
      <c r="F16" s="49" t="s">
        <v>155</v>
      </c>
      <c r="G16" s="49"/>
      <c r="H16" s="50"/>
      <c r="I16" s="51"/>
      <c r="J16" s="298" t="s">
        <v>91</v>
      </c>
      <c r="K16" s="299" t="s">
        <v>91</v>
      </c>
      <c r="L16" s="300">
        <v>1019.6</v>
      </c>
      <c r="M16" s="301">
        <v>1083.9</v>
      </c>
      <c r="N16" s="302">
        <v>1046.3</v>
      </c>
      <c r="O16" s="302">
        <v>1000.5</v>
      </c>
      <c r="P16" s="303">
        <v>997.9</v>
      </c>
      <c r="Q16" s="31"/>
    </row>
    <row r="17" spans="3:17" ht="12.75">
      <c r="C17" s="37"/>
      <c r="D17" s="53"/>
      <c r="E17" s="505"/>
      <c r="F17" s="54" t="s">
        <v>156</v>
      </c>
      <c r="G17" s="54"/>
      <c r="H17" s="55"/>
      <c r="I17" s="56"/>
      <c r="J17" s="304" t="s">
        <v>91</v>
      </c>
      <c r="K17" s="305" t="s">
        <v>91</v>
      </c>
      <c r="L17" s="306">
        <v>1922.6</v>
      </c>
      <c r="M17" s="307">
        <v>1792.2</v>
      </c>
      <c r="N17" s="308">
        <v>1799</v>
      </c>
      <c r="O17" s="308">
        <v>1815.2</v>
      </c>
      <c r="P17" s="309">
        <v>1806.2</v>
      </c>
      <c r="Q17" s="31"/>
    </row>
    <row r="18" spans="3:17" ht="13.5" thickBot="1">
      <c r="C18" s="37"/>
      <c r="D18" s="192"/>
      <c r="E18" s="193" t="s">
        <v>163</v>
      </c>
      <c r="F18" s="193"/>
      <c r="G18" s="193"/>
      <c r="H18" s="194"/>
      <c r="I18" s="195"/>
      <c r="J18" s="310">
        <v>14221</v>
      </c>
      <c r="K18" s="311">
        <v>14623</v>
      </c>
      <c r="L18" s="312">
        <v>15015.9</v>
      </c>
      <c r="M18" s="313">
        <v>15524.186</v>
      </c>
      <c r="N18" s="310">
        <v>16525.9</v>
      </c>
      <c r="O18" s="310">
        <v>16976.598</v>
      </c>
      <c r="P18" s="314">
        <v>17271.64299999999</v>
      </c>
      <c r="Q18" s="31"/>
    </row>
    <row r="19" spans="4:17" ht="13.5">
      <c r="D19" s="57" t="s">
        <v>102</v>
      </c>
      <c r="E19" s="58"/>
      <c r="F19" s="58"/>
      <c r="G19" s="58"/>
      <c r="H19" s="58"/>
      <c r="I19" s="57"/>
      <c r="J19" s="57"/>
      <c r="K19" s="57"/>
      <c r="L19" s="57"/>
      <c r="M19" s="57"/>
      <c r="N19" s="57"/>
      <c r="O19" s="57"/>
      <c r="P19" s="59" t="s">
        <v>104</v>
      </c>
      <c r="Q19" s="17" t="s">
        <v>97</v>
      </c>
    </row>
    <row r="20" spans="4:16" ht="25.5" customHeight="1">
      <c r="D20" s="60" t="s">
        <v>90</v>
      </c>
      <c r="E20" s="479" t="s">
        <v>141</v>
      </c>
      <c r="F20" s="479"/>
      <c r="G20" s="479"/>
      <c r="H20" s="479"/>
      <c r="I20" s="479"/>
      <c r="J20" s="479"/>
      <c r="K20" s="479"/>
      <c r="L20" s="479"/>
      <c r="M20" s="479"/>
      <c r="N20" s="479"/>
      <c r="O20" s="479"/>
      <c r="P20" s="479"/>
    </row>
  </sheetData>
  <sheetProtection/>
  <mergeCells count="10">
    <mergeCell ref="E20:P20"/>
    <mergeCell ref="K7:K10"/>
    <mergeCell ref="E13:E17"/>
    <mergeCell ref="L7:L10"/>
    <mergeCell ref="M7:M10"/>
    <mergeCell ref="D7:I11"/>
    <mergeCell ref="N7:N10"/>
    <mergeCell ref="O7:O10"/>
    <mergeCell ref="P7:P10"/>
    <mergeCell ref="J7:J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5"/>
  <dimension ref="C3:Q22"/>
  <sheetViews>
    <sheetView showGridLines="0" showOutlineSymbols="0" zoomScale="90" zoomScaleNormal="90" workbookViewId="0" topLeftCell="A1">
      <pane xSplit="9" ySplit="13" topLeftCell="J1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9.00390625" style="17" customWidth="1"/>
    <col min="9" max="9" width="1.12109375" style="17" customWidth="1"/>
    <col min="10" max="16" width="9.25390625" style="17" customWidth="1"/>
    <col min="17" max="40" width="1.75390625" style="17" customWidth="1"/>
    <col min="41" max="16384" width="9.125" style="17" customWidth="1"/>
  </cols>
  <sheetData>
    <row r="1" ht="12.75" hidden="1"/>
    <row r="2" ht="12.75" hidden="1"/>
    <row r="3" ht="9" customHeight="1">
      <c r="C3" s="16"/>
    </row>
    <row r="4" spans="4:16" s="18" customFormat="1" ht="15.75">
      <c r="D4" s="19" t="s">
        <v>34</v>
      </c>
      <c r="E4" s="19"/>
      <c r="F4" s="19"/>
      <c r="G4" s="19"/>
      <c r="H4" s="20" t="s">
        <v>132</v>
      </c>
      <c r="I4" s="21"/>
      <c r="J4" s="19"/>
      <c r="K4" s="19"/>
      <c r="L4" s="19"/>
      <c r="M4" s="19"/>
      <c r="N4" s="19"/>
      <c r="O4" s="19"/>
      <c r="P4" s="19"/>
    </row>
    <row r="5" spans="4:16" s="18" customFormat="1" ht="15.75">
      <c r="D5" s="168" t="s">
        <v>146</v>
      </c>
      <c r="E5" s="19"/>
      <c r="F5" s="19"/>
      <c r="G5" s="19"/>
      <c r="H5" s="20"/>
      <c r="I5" s="21"/>
      <c r="J5" s="19"/>
      <c r="K5" s="19"/>
      <c r="L5" s="19"/>
      <c r="M5" s="19"/>
      <c r="N5" s="19"/>
      <c r="O5" s="19"/>
      <c r="P5" s="19"/>
    </row>
    <row r="6" spans="4:17" s="24" customFormat="1" ht="21" customHeight="1" thickBot="1">
      <c r="D6" s="25" t="s">
        <v>27</v>
      </c>
      <c r="E6" s="26"/>
      <c r="F6" s="26"/>
      <c r="G6" s="26"/>
      <c r="H6" s="26"/>
      <c r="I6" s="27"/>
      <c r="J6" s="27"/>
      <c r="K6" s="27"/>
      <c r="L6" s="27"/>
      <c r="M6" s="27"/>
      <c r="N6" s="27"/>
      <c r="O6" s="27"/>
      <c r="P6" s="28" t="s">
        <v>28</v>
      </c>
      <c r="Q6" s="29" t="s">
        <v>97</v>
      </c>
    </row>
    <row r="7" spans="3:17" ht="6" customHeight="1">
      <c r="C7" s="30"/>
      <c r="D7" s="488"/>
      <c r="E7" s="489"/>
      <c r="F7" s="489"/>
      <c r="G7" s="489"/>
      <c r="H7" s="489"/>
      <c r="I7" s="490"/>
      <c r="J7" s="509">
        <v>2003</v>
      </c>
      <c r="K7" s="484">
        <v>2004</v>
      </c>
      <c r="L7" s="484">
        <v>2005</v>
      </c>
      <c r="M7" s="484">
        <v>2006</v>
      </c>
      <c r="N7" s="502">
        <v>2007</v>
      </c>
      <c r="O7" s="497">
        <v>2008</v>
      </c>
      <c r="P7" s="480">
        <v>2009</v>
      </c>
      <c r="Q7" s="31"/>
    </row>
    <row r="8" spans="3:17" ht="6" customHeight="1">
      <c r="C8" s="30"/>
      <c r="D8" s="491"/>
      <c r="E8" s="492"/>
      <c r="F8" s="492"/>
      <c r="G8" s="492"/>
      <c r="H8" s="492"/>
      <c r="I8" s="493"/>
      <c r="J8" s="510"/>
      <c r="K8" s="485"/>
      <c r="L8" s="485"/>
      <c r="M8" s="485"/>
      <c r="N8" s="503"/>
      <c r="O8" s="498"/>
      <c r="P8" s="481"/>
      <c r="Q8" s="31"/>
    </row>
    <row r="9" spans="3:17" ht="6" customHeight="1">
      <c r="C9" s="30"/>
      <c r="D9" s="491"/>
      <c r="E9" s="492"/>
      <c r="F9" s="492"/>
      <c r="G9" s="492"/>
      <c r="H9" s="492"/>
      <c r="I9" s="493"/>
      <c r="J9" s="510"/>
      <c r="K9" s="485"/>
      <c r="L9" s="485"/>
      <c r="M9" s="485"/>
      <c r="N9" s="503"/>
      <c r="O9" s="498"/>
      <c r="P9" s="481"/>
      <c r="Q9" s="31"/>
    </row>
    <row r="10" spans="3:17" ht="6" customHeight="1">
      <c r="C10" s="30"/>
      <c r="D10" s="491"/>
      <c r="E10" s="492"/>
      <c r="F10" s="492"/>
      <c r="G10" s="492"/>
      <c r="H10" s="492"/>
      <c r="I10" s="493"/>
      <c r="J10" s="510"/>
      <c r="K10" s="485"/>
      <c r="L10" s="485"/>
      <c r="M10" s="485"/>
      <c r="N10" s="503"/>
      <c r="O10" s="498"/>
      <c r="P10" s="481"/>
      <c r="Q10" s="31"/>
    </row>
    <row r="11" spans="3:17" ht="15" customHeight="1" thickBot="1">
      <c r="C11" s="30"/>
      <c r="D11" s="494"/>
      <c r="E11" s="495"/>
      <c r="F11" s="495"/>
      <c r="G11" s="495"/>
      <c r="H11" s="495"/>
      <c r="I11" s="496"/>
      <c r="J11" s="175" t="s">
        <v>90</v>
      </c>
      <c r="K11" s="32" t="s">
        <v>90</v>
      </c>
      <c r="L11" s="32" t="s">
        <v>90</v>
      </c>
      <c r="M11" s="32" t="s">
        <v>90</v>
      </c>
      <c r="N11" s="33" t="s">
        <v>90</v>
      </c>
      <c r="O11" s="34" t="s">
        <v>135</v>
      </c>
      <c r="P11" s="73"/>
      <c r="Q11" s="31"/>
    </row>
    <row r="12" spans="3:17" ht="13.5" thickTop="1">
      <c r="C12" s="37"/>
      <c r="D12" s="74"/>
      <c r="E12" s="75" t="s">
        <v>29</v>
      </c>
      <c r="F12" s="75"/>
      <c r="G12" s="75"/>
      <c r="H12" s="76"/>
      <c r="I12" s="77"/>
      <c r="J12" s="315">
        <v>2577.627</v>
      </c>
      <c r="K12" s="315">
        <v>2811.155</v>
      </c>
      <c r="L12" s="315">
        <v>2982.007</v>
      </c>
      <c r="M12" s="315">
        <v>3225.628</v>
      </c>
      <c r="N12" s="316">
        <v>3539.061</v>
      </c>
      <c r="O12" s="317">
        <v>3687.34</v>
      </c>
      <c r="P12" s="318">
        <v>3630.39</v>
      </c>
      <c r="Q12" s="31"/>
    </row>
    <row r="13" spans="3:17" ht="12.75">
      <c r="C13" s="37"/>
      <c r="D13" s="78"/>
      <c r="E13" s="79" t="s">
        <v>30</v>
      </c>
      <c r="F13" s="79"/>
      <c r="G13" s="79"/>
      <c r="H13" s="80"/>
      <c r="I13" s="81"/>
      <c r="J13" s="319">
        <v>115.85659442999999</v>
      </c>
      <c r="K13" s="319">
        <v>123.04163344999998</v>
      </c>
      <c r="L13" s="319">
        <v>130.31916268999996</v>
      </c>
      <c r="M13" s="319">
        <v>142.83409172</v>
      </c>
      <c r="N13" s="320">
        <v>152.98776882</v>
      </c>
      <c r="O13" s="294">
        <v>151.00299028999996</v>
      </c>
      <c r="P13" s="321">
        <v>160.46419504000005</v>
      </c>
      <c r="Q13" s="31"/>
    </row>
    <row r="14" spans="3:17" ht="12.75" customHeight="1">
      <c r="C14" s="37"/>
      <c r="D14" s="82"/>
      <c r="E14" s="83" t="s">
        <v>31</v>
      </c>
      <c r="F14" s="83"/>
      <c r="G14" s="83"/>
      <c r="H14" s="84"/>
      <c r="I14" s="85"/>
      <c r="J14" s="322">
        <f aca="true" t="shared" si="0" ref="J14:P14">J13/J12</f>
        <v>0.04494699754076133</v>
      </c>
      <c r="K14" s="322">
        <f t="shared" si="0"/>
        <v>0.04376906767858762</v>
      </c>
      <c r="L14" s="322">
        <f t="shared" si="0"/>
        <v>0.04370182990516117</v>
      </c>
      <c r="M14" s="322">
        <f t="shared" si="0"/>
        <v>0.04428101805911903</v>
      </c>
      <c r="N14" s="323">
        <f t="shared" si="0"/>
        <v>0.043228350350559094</v>
      </c>
      <c r="O14" s="324">
        <f t="shared" si="0"/>
        <v>0.04095174035754771</v>
      </c>
      <c r="P14" s="325">
        <f t="shared" si="0"/>
        <v>0.04420026361906022</v>
      </c>
      <c r="Q14" s="31"/>
    </row>
    <row r="15" spans="3:17" ht="13.5" thickBot="1">
      <c r="C15" s="37"/>
      <c r="D15" s="82"/>
      <c r="E15" s="83" t="s">
        <v>32</v>
      </c>
      <c r="F15" s="83"/>
      <c r="G15" s="83"/>
      <c r="H15" s="84"/>
      <c r="I15" s="85"/>
      <c r="J15" s="326">
        <v>808.718</v>
      </c>
      <c r="K15" s="326">
        <v>862.89167487</v>
      </c>
      <c r="L15" s="326">
        <v>922.79801823</v>
      </c>
      <c r="M15" s="326">
        <v>1020.64022353</v>
      </c>
      <c r="N15" s="327">
        <v>1092.27457687</v>
      </c>
      <c r="O15" s="328">
        <v>1083.94364485</v>
      </c>
      <c r="P15" s="329">
        <v>1167.00905443</v>
      </c>
      <c r="Q15" s="31"/>
    </row>
    <row r="16" spans="3:17" ht="13.5" thickBot="1">
      <c r="C16" s="37"/>
      <c r="D16" s="86" t="s">
        <v>96</v>
      </c>
      <c r="E16" s="87"/>
      <c r="F16" s="87"/>
      <c r="G16" s="87"/>
      <c r="H16" s="87"/>
      <c r="I16" s="87"/>
      <c r="J16" s="89"/>
      <c r="K16" s="89"/>
      <c r="L16" s="89"/>
      <c r="M16" s="89"/>
      <c r="N16" s="88"/>
      <c r="O16" s="211"/>
      <c r="P16" s="212"/>
      <c r="Q16" s="31"/>
    </row>
    <row r="17" spans="3:17" ht="25.5" customHeight="1">
      <c r="C17" s="37"/>
      <c r="D17" s="38"/>
      <c r="E17" s="506" t="s">
        <v>164</v>
      </c>
      <c r="F17" s="507"/>
      <c r="G17" s="507"/>
      <c r="H17" s="507"/>
      <c r="I17" s="39"/>
      <c r="J17" s="330">
        <v>106.69118459999999</v>
      </c>
      <c r="K17" s="330">
        <v>109.67853776879998</v>
      </c>
      <c r="L17" s="330">
        <v>111.76242998640717</v>
      </c>
      <c r="M17" s="330">
        <v>114.55649073606735</v>
      </c>
      <c r="N17" s="331">
        <v>117.76407247667723</v>
      </c>
      <c r="O17" s="332">
        <v>125.18320904270789</v>
      </c>
      <c r="P17" s="333">
        <v>126.4598</v>
      </c>
      <c r="Q17" s="31"/>
    </row>
    <row r="18" spans="3:17" ht="13.5" thickBot="1">
      <c r="C18" s="37"/>
      <c r="D18" s="68"/>
      <c r="E18" s="69" t="s">
        <v>165</v>
      </c>
      <c r="F18" s="69"/>
      <c r="G18" s="69"/>
      <c r="H18" s="70"/>
      <c r="I18" s="71"/>
      <c r="J18" s="334">
        <v>0.001</v>
      </c>
      <c r="K18" s="334">
        <v>0.028</v>
      </c>
      <c r="L18" s="334">
        <v>0.019</v>
      </c>
      <c r="M18" s="334">
        <v>0.025</v>
      </c>
      <c r="N18" s="335">
        <v>0.028</v>
      </c>
      <c r="O18" s="336">
        <v>0.063</v>
      </c>
      <c r="P18" s="337">
        <v>0.01</v>
      </c>
      <c r="Q18" s="31"/>
    </row>
    <row r="19" spans="3:17" ht="13.5">
      <c r="C19" s="90"/>
      <c r="D19" s="57" t="s">
        <v>102</v>
      </c>
      <c r="E19" s="58"/>
      <c r="F19" s="58"/>
      <c r="G19" s="58"/>
      <c r="H19" s="58"/>
      <c r="I19" s="57"/>
      <c r="J19" s="57"/>
      <c r="K19" s="57"/>
      <c r="L19" s="57"/>
      <c r="M19" s="57"/>
      <c r="N19" s="57"/>
      <c r="O19" s="57"/>
      <c r="P19" s="59" t="s">
        <v>130</v>
      </c>
      <c r="Q19" s="65"/>
    </row>
    <row r="20" spans="3:17" ht="12.75" customHeight="1">
      <c r="C20" s="90"/>
      <c r="D20" s="60" t="s">
        <v>90</v>
      </c>
      <c r="E20" s="508" t="s">
        <v>33</v>
      </c>
      <c r="F20" s="508"/>
      <c r="G20" s="508"/>
      <c r="H20" s="508"/>
      <c r="I20" s="508"/>
      <c r="J20" s="508"/>
      <c r="K20" s="508"/>
      <c r="L20" s="508"/>
      <c r="M20" s="508"/>
      <c r="N20" s="508"/>
      <c r="O20" s="508"/>
      <c r="P20" s="508"/>
      <c r="Q20" s="65"/>
    </row>
    <row r="21" spans="3:17" ht="26.25" customHeight="1">
      <c r="C21" s="37"/>
      <c r="D21" s="60" t="s">
        <v>22</v>
      </c>
      <c r="E21" s="508" t="s">
        <v>140</v>
      </c>
      <c r="F21" s="508"/>
      <c r="G21" s="508"/>
      <c r="H21" s="508"/>
      <c r="I21" s="508"/>
      <c r="J21" s="508"/>
      <c r="K21" s="508"/>
      <c r="L21" s="508"/>
      <c r="M21" s="508"/>
      <c r="N21" s="508"/>
      <c r="O21" s="508"/>
      <c r="P21" s="508"/>
      <c r="Q21" s="65"/>
    </row>
    <row r="22" spans="10:16" ht="12.75">
      <c r="J22" s="213"/>
      <c r="K22" s="213"/>
      <c r="L22" s="213"/>
      <c r="M22" s="213"/>
      <c r="N22" s="213"/>
      <c r="O22" s="213"/>
      <c r="P22" s="213"/>
    </row>
  </sheetData>
  <sheetProtection/>
  <mergeCells count="11">
    <mergeCell ref="P7:P10"/>
    <mergeCell ref="E17:H17"/>
    <mergeCell ref="E21:P21"/>
    <mergeCell ref="L7:L10"/>
    <mergeCell ref="M7:M10"/>
    <mergeCell ref="N7:N10"/>
    <mergeCell ref="O7:O10"/>
    <mergeCell ref="D7:I11"/>
    <mergeCell ref="E20:P20"/>
    <mergeCell ref="K7:K10"/>
    <mergeCell ref="J7:J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G5">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17"/>
  <dimension ref="C3:Q22"/>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9.75390625" style="17" customWidth="1"/>
    <col min="9" max="9" width="1.12109375" style="17" customWidth="1"/>
    <col min="10" max="16" width="9.25390625" style="17" customWidth="1"/>
    <col min="17" max="40" width="1.75390625" style="17" customWidth="1"/>
    <col min="41" max="16384" width="9.125" style="17" customWidth="1"/>
  </cols>
  <sheetData>
    <row r="1" ht="12.75" hidden="1"/>
    <row r="2" ht="12.75" hidden="1"/>
    <row r="3" ht="9" customHeight="1">
      <c r="C3" s="16"/>
    </row>
    <row r="4" spans="4:16" s="18" customFormat="1" ht="15.75">
      <c r="D4" s="19" t="s">
        <v>36</v>
      </c>
      <c r="E4" s="19"/>
      <c r="F4" s="19"/>
      <c r="G4" s="19"/>
      <c r="H4" s="20" t="s">
        <v>120</v>
      </c>
      <c r="I4" s="21"/>
      <c r="J4" s="19"/>
      <c r="K4" s="19"/>
      <c r="L4" s="19"/>
      <c r="M4" s="19"/>
      <c r="N4" s="19"/>
      <c r="O4" s="19"/>
      <c r="P4" s="19"/>
    </row>
    <row r="5" spans="4:16" s="18" customFormat="1" ht="15.75">
      <c r="D5" s="22" t="s">
        <v>146</v>
      </c>
      <c r="E5" s="23"/>
      <c r="F5" s="23"/>
      <c r="G5" s="23"/>
      <c r="H5" s="23"/>
      <c r="I5" s="23"/>
      <c r="J5" s="23"/>
      <c r="K5" s="23"/>
      <c r="L5" s="23"/>
      <c r="M5" s="23"/>
      <c r="N5" s="23"/>
      <c r="O5" s="23"/>
      <c r="P5" s="23"/>
    </row>
    <row r="6" spans="4:17" s="24" customFormat="1" ht="21" customHeight="1" thickBot="1">
      <c r="D6" s="25" t="s">
        <v>27</v>
      </c>
      <c r="E6" s="26"/>
      <c r="F6" s="26"/>
      <c r="G6" s="26"/>
      <c r="H6" s="26"/>
      <c r="I6" s="27"/>
      <c r="J6" s="27"/>
      <c r="K6" s="27"/>
      <c r="L6" s="27"/>
      <c r="M6" s="27"/>
      <c r="N6" s="27"/>
      <c r="O6" s="27"/>
      <c r="P6" s="28" t="s">
        <v>28</v>
      </c>
      <c r="Q6" s="29" t="s">
        <v>97</v>
      </c>
    </row>
    <row r="7" spans="3:17" ht="6" customHeight="1">
      <c r="C7" s="30"/>
      <c r="D7" s="488"/>
      <c r="E7" s="489"/>
      <c r="F7" s="489"/>
      <c r="G7" s="489"/>
      <c r="H7" s="489"/>
      <c r="I7" s="490"/>
      <c r="J7" s="484">
        <v>2003</v>
      </c>
      <c r="K7" s="484">
        <v>2004</v>
      </c>
      <c r="L7" s="484">
        <v>2005</v>
      </c>
      <c r="M7" s="484">
        <v>2006</v>
      </c>
      <c r="N7" s="502">
        <v>2007</v>
      </c>
      <c r="O7" s="497">
        <v>2008</v>
      </c>
      <c r="P7" s="486">
        <v>2009</v>
      </c>
      <c r="Q7" s="31"/>
    </row>
    <row r="8" spans="3:17" ht="6" customHeight="1">
      <c r="C8" s="30"/>
      <c r="D8" s="491"/>
      <c r="E8" s="492"/>
      <c r="F8" s="492"/>
      <c r="G8" s="492"/>
      <c r="H8" s="492"/>
      <c r="I8" s="493"/>
      <c r="J8" s="485"/>
      <c r="K8" s="485"/>
      <c r="L8" s="485"/>
      <c r="M8" s="485"/>
      <c r="N8" s="503"/>
      <c r="O8" s="498"/>
      <c r="P8" s="487"/>
      <c r="Q8" s="31"/>
    </row>
    <row r="9" spans="3:17" ht="6" customHeight="1">
      <c r="C9" s="30"/>
      <c r="D9" s="491"/>
      <c r="E9" s="492"/>
      <c r="F9" s="492"/>
      <c r="G9" s="492"/>
      <c r="H9" s="492"/>
      <c r="I9" s="493"/>
      <c r="J9" s="485"/>
      <c r="K9" s="485"/>
      <c r="L9" s="485"/>
      <c r="M9" s="485"/>
      <c r="N9" s="503"/>
      <c r="O9" s="498"/>
      <c r="P9" s="487"/>
      <c r="Q9" s="31"/>
    </row>
    <row r="10" spans="3:17" ht="6" customHeight="1">
      <c r="C10" s="30"/>
      <c r="D10" s="491"/>
      <c r="E10" s="492"/>
      <c r="F10" s="492"/>
      <c r="G10" s="492"/>
      <c r="H10" s="492"/>
      <c r="I10" s="493"/>
      <c r="J10" s="485"/>
      <c r="K10" s="485"/>
      <c r="L10" s="485"/>
      <c r="M10" s="485"/>
      <c r="N10" s="503"/>
      <c r="O10" s="498"/>
      <c r="P10" s="487"/>
      <c r="Q10" s="31"/>
    </row>
    <row r="11" spans="3:17" ht="15" customHeight="1" thickBot="1">
      <c r="C11" s="30"/>
      <c r="D11" s="494"/>
      <c r="E11" s="495"/>
      <c r="F11" s="495"/>
      <c r="G11" s="495"/>
      <c r="H11" s="495"/>
      <c r="I11" s="496"/>
      <c r="J11" s="72" t="s">
        <v>90</v>
      </c>
      <c r="K11" s="72" t="s">
        <v>90</v>
      </c>
      <c r="L11" s="72" t="s">
        <v>90</v>
      </c>
      <c r="M11" s="72" t="s">
        <v>90</v>
      </c>
      <c r="N11" s="108" t="s">
        <v>90</v>
      </c>
      <c r="O11" s="176" t="s">
        <v>135</v>
      </c>
      <c r="P11" s="163"/>
      <c r="Q11" s="31"/>
    </row>
    <row r="12" spans="3:17" ht="15.75" thickTop="1">
      <c r="C12" s="37"/>
      <c r="D12" s="91"/>
      <c r="E12" s="92" t="s">
        <v>35</v>
      </c>
      <c r="F12" s="92"/>
      <c r="G12" s="92"/>
      <c r="H12" s="93"/>
      <c r="I12" s="94"/>
      <c r="J12" s="338">
        <f>'B1.5'!J15/'B1.5'!J17*100</f>
        <v>757.9988946903117</v>
      </c>
      <c r="K12" s="338">
        <f>'B1.5'!K15/'B1.5'!K17*100</f>
        <v>786.7461514566845</v>
      </c>
      <c r="L12" s="338">
        <f>'B1.5'!L15/'B1.5'!L17*100</f>
        <v>825.6781982480454</v>
      </c>
      <c r="M12" s="338">
        <f>'B1.5'!M15/'B1.5'!M17*100</f>
        <v>890.9492748704271</v>
      </c>
      <c r="N12" s="339">
        <f>'B1.5'!N15/'B1.5'!N17*100</f>
        <v>927.5108731368994</v>
      </c>
      <c r="O12" s="340">
        <f>'B1.5'!O15/'B1.5'!O17*100</f>
        <v>865.8858109957849</v>
      </c>
      <c r="P12" s="341">
        <f>'B1.5'!P15/'B1.5'!P17*100</f>
        <v>922.8300649139095</v>
      </c>
      <c r="Q12" s="31"/>
    </row>
    <row r="13" spans="3:17" ht="13.5" thickBot="1">
      <c r="C13" s="37"/>
      <c r="D13" s="44"/>
      <c r="E13" s="45" t="s">
        <v>30</v>
      </c>
      <c r="F13" s="45"/>
      <c r="G13" s="45"/>
      <c r="H13" s="46"/>
      <c r="I13" s="47"/>
      <c r="J13" s="319">
        <f>'B1.5'!J13/'B1.5'!J17*100</f>
        <v>108.5905971185552</v>
      </c>
      <c r="K13" s="319">
        <f>'B1.5'!K13/'B1.5'!K17*100</f>
        <v>112.1838747607751</v>
      </c>
      <c r="L13" s="319">
        <f>'B1.5'!L13/'B1.5'!L17*100</f>
        <v>116.60373052540976</v>
      </c>
      <c r="M13" s="319">
        <f>'B1.5'!M13/'B1.5'!M17*100</f>
        <v>124.68441622315656</v>
      </c>
      <c r="N13" s="320">
        <f>'B1.5'!N13/'B1.5'!N17*100</f>
        <v>129.91039253529445</v>
      </c>
      <c r="O13" s="342">
        <f>'B1.5'!O13/'B1.5'!O17*100</f>
        <v>120.62559463424789</v>
      </c>
      <c r="P13" s="343">
        <f>'B1.5'!P13/'B1.5'!P17*100</f>
        <v>126.88948981415442</v>
      </c>
      <c r="Q13" s="31"/>
    </row>
    <row r="14" spans="3:17" ht="12.75" customHeight="1">
      <c r="C14" s="90"/>
      <c r="D14" s="57" t="s">
        <v>102</v>
      </c>
      <c r="E14" s="58"/>
      <c r="F14" s="58"/>
      <c r="G14" s="58"/>
      <c r="H14" s="58"/>
      <c r="I14" s="57"/>
      <c r="J14" s="57"/>
      <c r="K14" s="57"/>
      <c r="L14" s="57"/>
      <c r="M14" s="57"/>
      <c r="N14" s="57"/>
      <c r="O14" s="57"/>
      <c r="P14" s="59" t="s">
        <v>130</v>
      </c>
      <c r="Q14" s="65"/>
    </row>
    <row r="15" spans="3:17" ht="12.75" customHeight="1">
      <c r="C15" s="90"/>
      <c r="D15" s="95" t="s">
        <v>90</v>
      </c>
      <c r="E15" s="508" t="s">
        <v>33</v>
      </c>
      <c r="F15" s="508"/>
      <c r="G15" s="508"/>
      <c r="H15" s="508"/>
      <c r="I15" s="508"/>
      <c r="J15" s="508"/>
      <c r="K15" s="508"/>
      <c r="L15" s="508"/>
      <c r="M15" s="508"/>
      <c r="N15" s="508"/>
      <c r="O15" s="508"/>
      <c r="P15" s="508"/>
      <c r="Q15" s="65"/>
    </row>
    <row r="16" spans="3:17" ht="24.75" customHeight="1">
      <c r="C16" s="90"/>
      <c r="D16" s="60" t="s">
        <v>22</v>
      </c>
      <c r="E16" s="508" t="s">
        <v>140</v>
      </c>
      <c r="F16" s="508"/>
      <c r="G16" s="508"/>
      <c r="H16" s="508"/>
      <c r="I16" s="508"/>
      <c r="J16" s="508"/>
      <c r="K16" s="508"/>
      <c r="L16" s="508"/>
      <c r="M16" s="508"/>
      <c r="N16" s="508"/>
      <c r="O16" s="508"/>
      <c r="P16" s="508"/>
      <c r="Q16" s="65"/>
    </row>
    <row r="17" ht="24" customHeight="1"/>
    <row r="18" spans="10:15" ht="24" customHeight="1">
      <c r="J18" s="172"/>
      <c r="K18" s="172"/>
      <c r="L18" s="172"/>
      <c r="M18" s="172"/>
      <c r="N18" s="172"/>
      <c r="O18" s="172"/>
    </row>
    <row r="21" spans="10:16" ht="12.75">
      <c r="J21" s="172"/>
      <c r="K21" s="172"/>
      <c r="L21" s="172"/>
      <c r="M21" s="172"/>
      <c r="N21" s="172"/>
      <c r="O21" s="172"/>
      <c r="P21" s="172"/>
    </row>
    <row r="22" spans="10:16" ht="12.75">
      <c r="J22" s="172"/>
      <c r="K22" s="172"/>
      <c r="L22" s="172"/>
      <c r="M22" s="172"/>
      <c r="N22" s="172"/>
      <c r="O22" s="172"/>
      <c r="P22" s="170"/>
    </row>
  </sheetData>
  <sheetProtection/>
  <mergeCells count="10">
    <mergeCell ref="P7:P10"/>
    <mergeCell ref="E16:P16"/>
    <mergeCell ref="L7:L10"/>
    <mergeCell ref="M7:M10"/>
    <mergeCell ref="N7:N10"/>
    <mergeCell ref="O7:O10"/>
    <mergeCell ref="J7:J10"/>
    <mergeCell ref="D7:I11"/>
    <mergeCell ref="E15:P15"/>
    <mergeCell ref="K7:K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6"/>
  <dimension ref="C3:U20"/>
  <sheetViews>
    <sheetView showGridLines="0" zoomScale="90" zoomScaleNormal="9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7" hidden="1" customWidth="1"/>
    <col min="3" max="3" width="1.75390625" style="17" customWidth="1"/>
    <col min="4" max="4" width="1.12109375" style="17" customWidth="1"/>
    <col min="5" max="5" width="2.125" style="17" customWidth="1"/>
    <col min="6" max="6" width="1.75390625" style="17" customWidth="1"/>
    <col min="7" max="7" width="15.25390625" style="17" customWidth="1"/>
    <col min="8" max="8" width="12.25390625" style="17" customWidth="1"/>
    <col min="9" max="9" width="1.12109375" style="17" customWidth="1"/>
    <col min="10" max="16" width="8.875" style="17" customWidth="1"/>
    <col min="17" max="20" width="1.75390625" style="17" customWidth="1"/>
    <col min="21" max="21" width="8.25390625" style="17" bestFit="1" customWidth="1"/>
    <col min="22" max="25" width="1.75390625" style="17" customWidth="1"/>
    <col min="26" max="26" width="8.375" style="17" customWidth="1"/>
    <col min="27" max="40" width="1.75390625" style="17" customWidth="1"/>
    <col min="41" max="16384" width="9.125" style="17" customWidth="1"/>
  </cols>
  <sheetData>
    <row r="1" ht="12.75" hidden="1"/>
    <row r="2" ht="12.75" hidden="1"/>
    <row r="3" ht="9" customHeight="1">
      <c r="C3" s="16"/>
    </row>
    <row r="4" spans="4:16" s="18" customFormat="1" ht="15.75">
      <c r="D4" s="19" t="s">
        <v>44</v>
      </c>
      <c r="E4" s="19"/>
      <c r="F4" s="19"/>
      <c r="G4" s="19"/>
      <c r="H4" s="20" t="s">
        <v>125</v>
      </c>
      <c r="I4" s="21"/>
      <c r="J4" s="19"/>
      <c r="K4" s="19"/>
      <c r="L4" s="19"/>
      <c r="M4" s="19"/>
      <c r="N4" s="19"/>
      <c r="O4" s="19"/>
      <c r="P4" s="19"/>
    </row>
    <row r="5" spans="4:16" s="18" customFormat="1" ht="15.75">
      <c r="D5" s="22" t="s">
        <v>147</v>
      </c>
      <c r="E5" s="23"/>
      <c r="F5" s="23"/>
      <c r="G5" s="23"/>
      <c r="H5" s="23"/>
      <c r="I5" s="23"/>
      <c r="J5" s="23"/>
      <c r="K5" s="23"/>
      <c r="L5" s="23"/>
      <c r="M5" s="23"/>
      <c r="N5" s="23"/>
      <c r="O5" s="23"/>
      <c r="P5" s="23"/>
    </row>
    <row r="6" spans="4:17" s="24" customFormat="1" ht="21" customHeight="1" thickBot="1">
      <c r="D6" s="25" t="s">
        <v>27</v>
      </c>
      <c r="E6" s="26"/>
      <c r="F6" s="26"/>
      <c r="G6" s="26"/>
      <c r="H6" s="26"/>
      <c r="I6" s="27"/>
      <c r="J6" s="27"/>
      <c r="K6" s="27"/>
      <c r="L6" s="27"/>
      <c r="M6" s="27"/>
      <c r="N6" s="27"/>
      <c r="O6" s="27"/>
      <c r="P6" s="28" t="s">
        <v>28</v>
      </c>
      <c r="Q6" s="29" t="s">
        <v>97</v>
      </c>
    </row>
    <row r="7" spans="3:17" ht="6" customHeight="1">
      <c r="C7" s="30"/>
      <c r="D7" s="488"/>
      <c r="E7" s="489"/>
      <c r="F7" s="489"/>
      <c r="G7" s="489"/>
      <c r="H7" s="489"/>
      <c r="I7" s="490"/>
      <c r="J7" s="484">
        <v>2003</v>
      </c>
      <c r="K7" s="484">
        <v>2004</v>
      </c>
      <c r="L7" s="484">
        <v>2005</v>
      </c>
      <c r="M7" s="484">
        <v>2006</v>
      </c>
      <c r="N7" s="502">
        <v>2007</v>
      </c>
      <c r="O7" s="497">
        <v>2008</v>
      </c>
      <c r="P7" s="480">
        <v>2009</v>
      </c>
      <c r="Q7" s="31"/>
    </row>
    <row r="8" spans="3:17" ht="6" customHeight="1">
      <c r="C8" s="30"/>
      <c r="D8" s="491"/>
      <c r="E8" s="492"/>
      <c r="F8" s="492"/>
      <c r="G8" s="492"/>
      <c r="H8" s="492"/>
      <c r="I8" s="493"/>
      <c r="J8" s="485"/>
      <c r="K8" s="485"/>
      <c r="L8" s="485"/>
      <c r="M8" s="485"/>
      <c r="N8" s="503"/>
      <c r="O8" s="498"/>
      <c r="P8" s="481"/>
      <c r="Q8" s="31"/>
    </row>
    <row r="9" spans="3:17" ht="6" customHeight="1">
      <c r="C9" s="30"/>
      <c r="D9" s="491"/>
      <c r="E9" s="492"/>
      <c r="F9" s="492"/>
      <c r="G9" s="492"/>
      <c r="H9" s="492"/>
      <c r="I9" s="493"/>
      <c r="J9" s="485"/>
      <c r="K9" s="485"/>
      <c r="L9" s="485"/>
      <c r="M9" s="485"/>
      <c r="N9" s="503"/>
      <c r="O9" s="498"/>
      <c r="P9" s="481"/>
      <c r="Q9" s="31"/>
    </row>
    <row r="10" spans="3:17" ht="6" customHeight="1">
      <c r="C10" s="30"/>
      <c r="D10" s="491"/>
      <c r="E10" s="492"/>
      <c r="F10" s="492"/>
      <c r="G10" s="492"/>
      <c r="H10" s="492"/>
      <c r="I10" s="493"/>
      <c r="J10" s="485"/>
      <c r="K10" s="485"/>
      <c r="L10" s="485"/>
      <c r="M10" s="485"/>
      <c r="N10" s="503"/>
      <c r="O10" s="498"/>
      <c r="P10" s="481"/>
      <c r="Q10" s="31"/>
    </row>
    <row r="11" spans="3:17" ht="15" customHeight="1" thickBot="1">
      <c r="C11" s="30"/>
      <c r="D11" s="494"/>
      <c r="E11" s="495"/>
      <c r="F11" s="495"/>
      <c r="G11" s="495"/>
      <c r="H11" s="495"/>
      <c r="I11" s="496"/>
      <c r="J11" s="72"/>
      <c r="K11" s="72"/>
      <c r="L11" s="72"/>
      <c r="M11" s="72"/>
      <c r="N11" s="108"/>
      <c r="O11" s="176" t="s">
        <v>22</v>
      </c>
      <c r="P11" s="73"/>
      <c r="Q11" s="31"/>
    </row>
    <row r="12" spans="3:21" ht="13.5" thickTop="1">
      <c r="C12" s="37"/>
      <c r="D12" s="96"/>
      <c r="E12" s="511" t="s">
        <v>37</v>
      </c>
      <c r="F12" s="97" t="s">
        <v>38</v>
      </c>
      <c r="G12" s="97"/>
      <c r="H12" s="98"/>
      <c r="I12" s="99"/>
      <c r="J12" s="344">
        <v>90.55035892</v>
      </c>
      <c r="K12" s="344">
        <v>95.59806376</v>
      </c>
      <c r="L12" s="344">
        <v>102.5772496</v>
      </c>
      <c r="M12" s="344">
        <v>110.88192273</v>
      </c>
      <c r="N12" s="345">
        <v>123.19915426</v>
      </c>
      <c r="O12" s="346">
        <v>119.38269835000001</v>
      </c>
      <c r="P12" s="347">
        <v>127.64959669999999</v>
      </c>
      <c r="Q12" s="31"/>
      <c r="U12" s="100"/>
    </row>
    <row r="13" spans="3:17" ht="12.75">
      <c r="C13" s="37"/>
      <c r="D13" s="52"/>
      <c r="E13" s="512"/>
      <c r="F13" s="101" t="s">
        <v>39</v>
      </c>
      <c r="G13" s="49"/>
      <c r="H13" s="50"/>
      <c r="I13" s="51"/>
      <c r="J13" s="348">
        <v>56.46254527999999</v>
      </c>
      <c r="K13" s="348">
        <v>59.34352731999999</v>
      </c>
      <c r="L13" s="348">
        <v>26.262040000000002</v>
      </c>
      <c r="M13" s="348">
        <v>30.321037579999988</v>
      </c>
      <c r="N13" s="349">
        <v>28.94832135</v>
      </c>
      <c r="O13" s="300">
        <v>31.88567351</v>
      </c>
      <c r="P13" s="350">
        <v>35.18268089</v>
      </c>
      <c r="Q13" s="31"/>
    </row>
    <row r="14" spans="3:17" ht="12.75">
      <c r="C14" s="37"/>
      <c r="D14" s="52"/>
      <c r="E14" s="512"/>
      <c r="F14" s="101" t="s">
        <v>40</v>
      </c>
      <c r="G14" s="49"/>
      <c r="H14" s="50"/>
      <c r="I14" s="51"/>
      <c r="J14" s="348">
        <v>30.189487159999995</v>
      </c>
      <c r="K14" s="348">
        <v>32.01729367</v>
      </c>
      <c r="L14" s="348">
        <v>68.41896678</v>
      </c>
      <c r="M14" s="348">
        <v>72.73313529</v>
      </c>
      <c r="N14" s="349">
        <v>75.25639084</v>
      </c>
      <c r="O14" s="300">
        <v>77.53711407000004</v>
      </c>
      <c r="P14" s="350">
        <v>79.94246881000001</v>
      </c>
      <c r="Q14" s="31"/>
    </row>
    <row r="15" spans="3:17" ht="15">
      <c r="C15" s="37"/>
      <c r="D15" s="52"/>
      <c r="E15" s="512"/>
      <c r="F15" s="101" t="s">
        <v>41</v>
      </c>
      <c r="G15" s="49"/>
      <c r="H15" s="50"/>
      <c r="I15" s="51"/>
      <c r="J15" s="348">
        <v>-62.954618860000004</v>
      </c>
      <c r="K15" s="348">
        <v>-65.61084507999999</v>
      </c>
      <c r="L15" s="348">
        <v>-68.7040819</v>
      </c>
      <c r="M15" s="348">
        <v>-72.68765616</v>
      </c>
      <c r="N15" s="349">
        <v>-75.81887675</v>
      </c>
      <c r="O15" s="300">
        <v>-79.00575911</v>
      </c>
      <c r="P15" s="350">
        <v>-83.45005755</v>
      </c>
      <c r="Q15" s="31"/>
    </row>
    <row r="16" spans="3:17" ht="13.5" thickBot="1">
      <c r="C16" s="37"/>
      <c r="D16" s="103"/>
      <c r="E16" s="513"/>
      <c r="F16" s="49" t="s">
        <v>42</v>
      </c>
      <c r="G16" s="49"/>
      <c r="H16" s="50"/>
      <c r="I16" s="51"/>
      <c r="J16" s="351">
        <v>1.60087268</v>
      </c>
      <c r="K16" s="351">
        <v>1.69042778</v>
      </c>
      <c r="L16" s="351">
        <v>1.76198821</v>
      </c>
      <c r="M16" s="351">
        <v>1.58250428</v>
      </c>
      <c r="N16" s="352">
        <v>1.40277912</v>
      </c>
      <c r="O16" s="353">
        <v>1.20327347</v>
      </c>
      <c r="P16" s="354">
        <v>1.13950619</v>
      </c>
      <c r="Q16" s="31"/>
    </row>
    <row r="17" spans="4:17" ht="13.5">
      <c r="D17" s="57" t="s">
        <v>102</v>
      </c>
      <c r="E17" s="58"/>
      <c r="F17" s="58"/>
      <c r="G17" s="58"/>
      <c r="H17" s="58"/>
      <c r="I17" s="57"/>
      <c r="J17" s="57"/>
      <c r="K17" s="57"/>
      <c r="L17" s="57"/>
      <c r="M17" s="57"/>
      <c r="N17" s="57"/>
      <c r="O17" s="57"/>
      <c r="P17" s="59" t="s">
        <v>2</v>
      </c>
      <c r="Q17" s="17" t="s">
        <v>97</v>
      </c>
    </row>
    <row r="18" spans="4:16" ht="24" customHeight="1">
      <c r="D18" s="60" t="s">
        <v>90</v>
      </c>
      <c r="E18" s="479" t="s">
        <v>43</v>
      </c>
      <c r="F18" s="479"/>
      <c r="G18" s="479"/>
      <c r="H18" s="479"/>
      <c r="I18" s="479"/>
      <c r="J18" s="479"/>
      <c r="K18" s="479"/>
      <c r="L18" s="479"/>
      <c r="M18" s="479"/>
      <c r="N18" s="479"/>
      <c r="O18" s="479"/>
      <c r="P18" s="479"/>
    </row>
    <row r="19" spans="4:16" ht="25.5" customHeight="1">
      <c r="D19" s="60" t="s">
        <v>22</v>
      </c>
      <c r="E19" s="508" t="s">
        <v>140</v>
      </c>
      <c r="F19" s="508"/>
      <c r="G19" s="508"/>
      <c r="H19" s="508"/>
      <c r="I19" s="508"/>
      <c r="J19" s="508"/>
      <c r="K19" s="508"/>
      <c r="L19" s="508"/>
      <c r="M19" s="508"/>
      <c r="N19" s="508"/>
      <c r="O19" s="508"/>
      <c r="P19" s="508"/>
    </row>
    <row r="20" spans="14:17" ht="12.75">
      <c r="N20" s="172"/>
      <c r="O20" s="172"/>
      <c r="P20" s="172"/>
      <c r="Q20" s="172"/>
    </row>
  </sheetData>
  <sheetProtection/>
  <mergeCells count="11">
    <mergeCell ref="E12:E16"/>
    <mergeCell ref="E19:P19"/>
    <mergeCell ref="M7:M10"/>
    <mergeCell ref="N7:N10"/>
    <mergeCell ref="O7:O10"/>
    <mergeCell ref="P7:P10"/>
    <mergeCell ref="D7:I11"/>
    <mergeCell ref="J7:J10"/>
    <mergeCell ref="E18:P18"/>
    <mergeCell ref="K7:K10"/>
    <mergeCell ref="L7:L10"/>
  </mergeCells>
  <conditionalFormatting sqref="G6">
    <cfRule type="expression" priority="1" dxfId="1" stopIfTrue="1">
      <formula>Q6=" "</formula>
    </cfRule>
  </conditionalFormatting>
  <conditionalFormatting sqref="D6">
    <cfRule type="cellIs" priority="2" dxfId="1" operator="equal" stopIfTrue="1">
      <formula>"   sem (do závorky) poznámku, proč vývojová řada nezačíná jako obvykle - nebo červenou buňku vymazat"</formula>
    </cfRule>
  </conditionalFormatting>
  <conditionalFormatting sqref="G4">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2010-05-31T09:34:03Z</cp:lastPrinted>
  <dcterms:created xsi:type="dcterms:W3CDTF">2000-10-16T14:33:05Z</dcterms:created>
  <dcterms:modified xsi:type="dcterms:W3CDTF">2010-05-31T09:35:49Z</dcterms:modified>
  <cp:category/>
  <cp:version/>
  <cp:contentType/>
  <cp:contentStatus/>
</cp:coreProperties>
</file>