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VÝSLEDKY INGO II" sheetId="5" r:id="rId1"/>
  </sheets>
  <definedNames>
    <definedName name="_xlnm.Print_Area" localSheetId="0">'VÝSLEDKY INGO II'!$A$3:$J$72</definedName>
  </definedNames>
  <calcPr calcId="145621"/>
</workbook>
</file>

<file path=xl/calcChain.xml><?xml version="1.0" encoding="utf-8"?>
<calcChain xmlns="http://schemas.openxmlformats.org/spreadsheetml/2006/main">
  <c r="G42" i="5" l="1"/>
  <c r="J42" i="5" s="1"/>
  <c r="J41" i="5"/>
  <c r="I40" i="5"/>
  <c r="H40" i="5"/>
  <c r="J40" i="5" s="1"/>
  <c r="G40" i="5"/>
  <c r="J39" i="5"/>
  <c r="J38" i="5"/>
  <c r="J37" i="5"/>
  <c r="J36" i="5"/>
  <c r="J35" i="5"/>
  <c r="J34" i="5"/>
  <c r="I33" i="5"/>
  <c r="H33" i="5"/>
  <c r="G33" i="5"/>
  <c r="J32" i="5"/>
  <c r="J31" i="5"/>
  <c r="I30" i="5"/>
  <c r="H30" i="5"/>
  <c r="G30" i="5"/>
  <c r="J29" i="5"/>
  <c r="G29" i="5"/>
  <c r="H28" i="5"/>
  <c r="G28" i="5"/>
  <c r="I27" i="5"/>
  <c r="H27" i="5"/>
  <c r="G27" i="5"/>
  <c r="J27" i="5" s="1"/>
  <c r="J26" i="5"/>
  <c r="I25" i="5"/>
  <c r="H25" i="5"/>
  <c r="G25" i="5"/>
  <c r="J25" i="5" s="1"/>
  <c r="G24" i="5"/>
  <c r="J24" i="5" s="1"/>
  <c r="J23" i="5"/>
  <c r="G22" i="5"/>
  <c r="J22" i="5" s="1"/>
  <c r="J21" i="5"/>
  <c r="J20" i="5"/>
  <c r="J19" i="5"/>
  <c r="J18" i="5"/>
  <c r="G17" i="5"/>
  <c r="J17" i="5" s="1"/>
  <c r="I16" i="5"/>
  <c r="H16" i="5"/>
  <c r="G16" i="5"/>
  <c r="J16" i="5" s="1"/>
  <c r="J15" i="5"/>
  <c r="J14" i="5"/>
  <c r="J13" i="5"/>
  <c r="J12" i="5"/>
  <c r="I11" i="5"/>
  <c r="H11" i="5"/>
  <c r="G11" i="5"/>
  <c r="J10" i="5"/>
  <c r="I9" i="5"/>
  <c r="H9" i="5"/>
  <c r="G9" i="5"/>
  <c r="J8" i="5"/>
  <c r="I7" i="5"/>
  <c r="H7" i="5"/>
  <c r="G7" i="5"/>
  <c r="J6" i="5"/>
  <c r="J5" i="5"/>
  <c r="J4" i="5"/>
  <c r="J9" i="5" l="1"/>
  <c r="J11" i="5"/>
  <c r="J28" i="5"/>
  <c r="J30" i="5"/>
  <c r="J33" i="5"/>
  <c r="J7" i="5"/>
</calcChain>
</file>

<file path=xl/sharedStrings.xml><?xml version="1.0" encoding="utf-8"?>
<sst xmlns="http://schemas.openxmlformats.org/spreadsheetml/2006/main" count="350" uniqueCount="284">
  <si>
    <t>Kód projektu</t>
  </si>
  <si>
    <t>Název projektu</t>
  </si>
  <si>
    <t>Uchazeči (vo a řešite)</t>
  </si>
  <si>
    <t>Bude financován poskytovatelem</t>
  </si>
  <si>
    <t>Dotace 2014 (tis. Kč)</t>
  </si>
  <si>
    <t>Dotace 2015 (tis. Kč)</t>
  </si>
  <si>
    <t>Dotace CELKEM (tis. Kč)</t>
  </si>
  <si>
    <t>Dotace 2013 (tis. Kč)</t>
  </si>
  <si>
    <t>CSCH/EuCheMS </t>
  </si>
  <si>
    <t>LG13001</t>
  </si>
  <si>
    <t>Účast České společnsti chemické v EuCheMS / INGO II poplatek</t>
  </si>
  <si>
    <t>INGO-II-ET </t>
  </si>
  <si>
    <t>LG13002</t>
  </si>
  <si>
    <t>Členství ve Vědecké radě Středoevropské divize International Isotope Society.</t>
  </si>
  <si>
    <t>FILTERCAT </t>
  </si>
  <si>
    <t>LG13003</t>
  </si>
  <si>
    <t>Zastupování ČR ve vědeckém výboru organizace Filtech Exhibitions Germany.</t>
  </si>
  <si>
    <t>AAPG2013-2015 </t>
  </si>
  <si>
    <t>LG13004</t>
  </si>
  <si>
    <t>Zastoupení ČR v řídících orgánech AAPG (American Association of Petroleum Geologists)</t>
  </si>
  <si>
    <t>CZTIS </t>
  </si>
  <si>
    <t>LG13005</t>
  </si>
  <si>
    <t>Spolupráce v rámci European Network of Teratology Information Services</t>
  </si>
  <si>
    <t>SGA </t>
  </si>
  <si>
    <t>LG13006</t>
  </si>
  <si>
    <t>Zastupování ČR v řídících orgánech SGA (Society for Geology Applied to Mineral Deposits)</t>
  </si>
  <si>
    <t>AUGER </t>
  </si>
  <si>
    <t>LG13007</t>
  </si>
  <si>
    <t>Česká účast na projektu Observatoře Pierra Augera</t>
  </si>
  <si>
    <t>INGO13_ Hyn </t>
  </si>
  <si>
    <t>LG13008</t>
  </si>
  <si>
    <t>Práce v Mezinárodním programovém výboru pro World Scientific and Engineering Academy and Society (WSEAS)</t>
  </si>
  <si>
    <t>ATLAS-CERN </t>
  </si>
  <si>
    <t>LG13009</t>
  </si>
  <si>
    <t>Mezinárodní experiment ATLAS-CERN</t>
  </si>
  <si>
    <t>ERCIM-CZ </t>
  </si>
  <si>
    <t>LG13010</t>
  </si>
  <si>
    <t>Zastoupení ČR v European Research Consortium for Informatics and Mathematics (ERCIM)</t>
  </si>
  <si>
    <t>ASM </t>
  </si>
  <si>
    <t>LG13011</t>
  </si>
  <si>
    <t>Zapojení České republiky do aktivit Americké společnosti pro mikrobiologii (ASM)</t>
  </si>
  <si>
    <t>Biofilm </t>
  </si>
  <si>
    <t>LG13012</t>
  </si>
  <si>
    <t>Reprezentace ČR ve vedoucích pozicích ESCMID Study Group for Biofilm</t>
  </si>
  <si>
    <t>SCAR_&amp;_COMNAP </t>
  </si>
  <si>
    <t>LG13013</t>
  </si>
  <si>
    <t>Členství v Scientific Committee on Antarctic Research (SCAR) a v Council of Managers of National Antarctic Programmes (COMNAP)</t>
  </si>
  <si>
    <t>INGOII34004 </t>
  </si>
  <si>
    <t>LG13014</t>
  </si>
  <si>
    <t>Členství VZLÚ v Asociaci evropských leteckých výzkumných ústavů (EREA)</t>
  </si>
  <si>
    <t>SUJV Dubna </t>
  </si>
  <si>
    <t>LG13015</t>
  </si>
  <si>
    <t>Spolupráce ČR s SÚJV Dubna v teoretické a jaderné fyzice a při využití jaderných metod v dalších oborech</t>
  </si>
  <si>
    <t>DNRC_II </t>
  </si>
  <si>
    <t>LG13016</t>
  </si>
  <si>
    <t>Podpora práce v Division of Nuclear and Radiochemistry (DNRC) EuCheMS</t>
  </si>
  <si>
    <t>ESF 2013-2015 </t>
  </si>
  <si>
    <t>LG13017</t>
  </si>
  <si>
    <t>Členství Akademie věd České republiky v European Science Foundation</t>
  </si>
  <si>
    <t>TTP </t>
  </si>
  <si>
    <t>LG13018</t>
  </si>
  <si>
    <t>Vliv organického hnojení na produkční a mimoprodukční funkce trvalých travních porostů</t>
  </si>
  <si>
    <t>Clabil </t>
  </si>
  <si>
    <t>LG13019</t>
  </si>
  <si>
    <t>Spolupráce s ECSSS při studiu vlivu organického hnojení na kvalitu půdní organické hmoty</t>
  </si>
  <si>
    <t>BSAS </t>
  </si>
  <si>
    <t>LG13020</t>
  </si>
  <si>
    <t>Rozvoj spolupráce s British Society of Animal Science (BSAS)</t>
  </si>
  <si>
    <t>PRP </t>
  </si>
  <si>
    <t>LG13021</t>
  </si>
  <si>
    <t>Spolupráce s IUSS a ÖAG při studiu zákonitostí transportu a kumulace potenciálních rizikových prvků v systému půda-rostlina</t>
  </si>
  <si>
    <t>ASA </t>
  </si>
  <si>
    <t>LG13022</t>
  </si>
  <si>
    <t>Spolupráce v American Society of Agronomy (ASA)</t>
  </si>
  <si>
    <t>KD_13 </t>
  </si>
  <si>
    <t>LG13023</t>
  </si>
  <si>
    <t>Studium krmných dávek kanylovaných zvířat a jejich vztahu ke sledovaným parametrům bachorové šťávy používané pro in vitro metody testování krmiv</t>
  </si>
  <si>
    <t>LG IAAE,EAAE  </t>
  </si>
  <si>
    <t>LG13024</t>
  </si>
  <si>
    <t>Mezinárodní a Evropská asociace zemědělských ekonomů (IAAE, EAAE)</t>
  </si>
  <si>
    <t>VUBHB </t>
  </si>
  <si>
    <t>LG13025</t>
  </si>
  <si>
    <t>Posílení zastoupení českého člena v řídícím orgánu Evropské společnosti pro výzkum brambor (EAPR)</t>
  </si>
  <si>
    <t>IEC_TC_25 </t>
  </si>
  <si>
    <t>LG13026</t>
  </si>
  <si>
    <t>Tvorba a údržba mezinárodních norem ISO/IEC - Fyzika</t>
  </si>
  <si>
    <t>IEEE_MTT-S </t>
  </si>
  <si>
    <t>LG13027</t>
  </si>
  <si>
    <t>Representace ČR v mezinárodní společnosti IEEE MTT-S</t>
  </si>
  <si>
    <t>STAR-INGO2013 </t>
  </si>
  <si>
    <t>LG13028</t>
  </si>
  <si>
    <t>Účast České republiky v experimentu STAR v Brookhavenské národní laboratoři v USA</t>
  </si>
  <si>
    <t>ICDMP13 </t>
  </si>
  <si>
    <t>LG13029</t>
  </si>
  <si>
    <t>Výzkum v rámci Mezinárodního centra hustého magnetizovaného plazmatu</t>
  </si>
  <si>
    <t>HygAFEMA </t>
  </si>
  <si>
    <t>LG13030</t>
  </si>
  <si>
    <t>Podpora kontroly hygieny a zdravotní nezávadnosti mléka v kooperaci s nevládní organizací AFEMA</t>
  </si>
  <si>
    <t>CERN 2013 </t>
  </si>
  <si>
    <t>LG13031</t>
  </si>
  <si>
    <t>Spolupráce ČR s CERN</t>
  </si>
  <si>
    <t>MTUS </t>
  </si>
  <si>
    <t>LG13032</t>
  </si>
  <si>
    <t>MTUS - Časové snímky</t>
  </si>
  <si>
    <t>CSES 2014 </t>
  </si>
  <si>
    <t>LG13033</t>
  </si>
  <si>
    <t>CSES 2014 - Výzkum volebního chování a motivací ve volbách do Poslanecké sněmovny 2014</t>
  </si>
  <si>
    <t>ICSU 13-15 </t>
  </si>
  <si>
    <t>LG13034</t>
  </si>
  <si>
    <t>Členství České republiky v Mezinárodní radě pro vědu (ICSU)</t>
  </si>
  <si>
    <t>INGO-Histoche </t>
  </si>
  <si>
    <t>LG13035</t>
  </si>
  <si>
    <t>Podpora účasti v evropské Společnosti pro histochemii</t>
  </si>
  <si>
    <t>EFCEMixing </t>
  </si>
  <si>
    <t>LG13036</t>
  </si>
  <si>
    <t>Uzavření pracovních aktivit v Evropské federaci chemického inženýrství</t>
  </si>
  <si>
    <t>IUPAC </t>
  </si>
  <si>
    <t>LG13037</t>
  </si>
  <si>
    <t>Zapojení České republiky do aktivit IUPAC</t>
  </si>
  <si>
    <t>IAQMS </t>
  </si>
  <si>
    <t>LG13038</t>
  </si>
  <si>
    <t>Mezinárodní akademie kvantověmolekulárních věd, International Academy of Quantum Molecular Science (IAQMS)</t>
  </si>
  <si>
    <t>EURACHEM-ICT </t>
  </si>
  <si>
    <t>LG13039</t>
  </si>
  <si>
    <t>Řídicí výbor EURACHEM</t>
  </si>
  <si>
    <t>IUGG2013 </t>
  </si>
  <si>
    <t>LG13040</t>
  </si>
  <si>
    <t>Aktivity v IUGG 2013-2015</t>
  </si>
  <si>
    <t>ICDP </t>
  </si>
  <si>
    <t>LG13041</t>
  </si>
  <si>
    <t>Podpora účasti v mezinárodním programu výzkumného vrtání na kontinentech (International Continental Scientific Drilling Program - ICDP)</t>
  </si>
  <si>
    <t>IAGA2013 </t>
  </si>
  <si>
    <t>LG13042</t>
  </si>
  <si>
    <t>Podpora účasti v řídících strukturách Mezinárodní asociace pro geomagnetizmus a aeronomii (IAGA)</t>
  </si>
  <si>
    <t>EUROPAEA </t>
  </si>
  <si>
    <t>LG13043</t>
  </si>
  <si>
    <t>Členství ve výboru sekce Academia Europaea</t>
  </si>
  <si>
    <t>Belle2 </t>
  </si>
  <si>
    <t>LG13044</t>
  </si>
  <si>
    <t>Studium fyziky za Standardním modelem v rozpadech mezonů B v japonské národní urychlovačové laboratoři KEK</t>
  </si>
  <si>
    <t>CompInt </t>
  </si>
  <si>
    <t>LG13045</t>
  </si>
  <si>
    <t>Podpora členství ve výboru Computational Intelligence for Control při Mezinárodní federaci automatického řízení</t>
  </si>
  <si>
    <t>EOS-Photon </t>
  </si>
  <si>
    <t>LG13046</t>
  </si>
  <si>
    <t>Práce v Poradním výboru Evropské optické společnosti a WG5 Photonics21</t>
  </si>
  <si>
    <t>EURO </t>
  </si>
  <si>
    <t>LG13047</t>
  </si>
  <si>
    <t>TCMISPIFAC </t>
  </si>
  <si>
    <t>LG13048</t>
  </si>
  <si>
    <t>Zastoupení ČR v Technical Committee on Modelling, Identification and Signal Processing of the International Federation of Automatic Control</t>
  </si>
  <si>
    <t>Soqotra </t>
  </si>
  <si>
    <t>LG13049</t>
  </si>
  <si>
    <t>Sokotra - biodiverzita na rozhrani kontinentů</t>
  </si>
  <si>
    <t>HUMANIST </t>
  </si>
  <si>
    <t>LG13050</t>
  </si>
  <si>
    <t>Členství Univerzity Palackého v mezinárodní vědecké organizaci HUMANIST VCE</t>
  </si>
  <si>
    <t>INGO </t>
  </si>
  <si>
    <t>LG13051</t>
  </si>
  <si>
    <t>Zajištění účasti českých psychologů v řídících orgánech mezinárodních společností oboru psychologie</t>
  </si>
  <si>
    <t>WPEDU </t>
  </si>
  <si>
    <t>LG13052</t>
  </si>
  <si>
    <t>Členství v pracovní skupině Education in Chemical Engineering Evropské federace chemického inženýrství</t>
  </si>
  <si>
    <t>INGOII/ML2013 </t>
  </si>
  <si>
    <t>LG13053</t>
  </si>
  <si>
    <t>„Národní reprezentant IUPAC 2013 – 2015“</t>
  </si>
  <si>
    <t>Fru LG 013- </t>
  </si>
  <si>
    <t>LG13054</t>
  </si>
  <si>
    <t>Struktura a vlastnosti chalkogenidů s rychlými fázovými změnami amorfní - krystalický stav pro potenciální využití v netěkavých pamětích vysoké hustoty.</t>
  </si>
  <si>
    <t>IEA WPFF FBC </t>
  </si>
  <si>
    <t>LG13055</t>
  </si>
  <si>
    <t>Zastupování ČR v orgánech Mezinárodní energetické agentury - pracovní skupiny pro využívání fosilních paliv a Implemantační dohodě pro Fluidní konverze.</t>
  </si>
  <si>
    <t>IAPWS </t>
  </si>
  <si>
    <t>LG13056</t>
  </si>
  <si>
    <t>Zastoupení českých vědců v řídících orgánech Mezinárodní asociace pro vlastnosti vody a vodní páry (IAPWS)</t>
  </si>
  <si>
    <t>INCF </t>
  </si>
  <si>
    <t>LG13057</t>
  </si>
  <si>
    <t>Zajištění účasti České republiky v INCF (International Neuroinformatics Coordinating Facility)</t>
  </si>
  <si>
    <t>ESRF13</t>
  </si>
  <si>
    <t>LG13058</t>
  </si>
  <si>
    <t>Členství v European Synchrotron Radiation Facility</t>
  </si>
  <si>
    <t>REPANAL </t>
  </si>
  <si>
    <t>LG13059</t>
  </si>
  <si>
    <t>Reprezentace české analytické chemie v Evropské asociaci pro chemické a molekulární vědy (EuCheMS) a v dalších evropských orgánech</t>
  </si>
  <si>
    <t>IUPAC_SSED </t>
  </si>
  <si>
    <t>LG13060</t>
  </si>
  <si>
    <t>Podkomise Divize analytické chemie IUPAC "Subcomittee on Solubility and Equilibrium Data"</t>
  </si>
  <si>
    <t>ELIXIR_INGOII </t>
  </si>
  <si>
    <t>LG13061</t>
  </si>
  <si>
    <t>Účast na řízení a poplatky spojené s členstvím v ESFRI projektu ELIXIR - evropská infrastruktura pro integraci biologických dat.</t>
  </si>
  <si>
    <t>WPComminution </t>
  </si>
  <si>
    <t>LG13062</t>
  </si>
  <si>
    <t>Podpora činnosti v pracovní skupině Comminution and Classification EFCE.</t>
  </si>
  <si>
    <t>EERA </t>
  </si>
  <si>
    <t>LG13063</t>
  </si>
  <si>
    <t>Podpora rozvoje aktivit a členství v Evropské alianci pro energetický výzkum EERA</t>
  </si>
  <si>
    <t>IALE_ASADEP </t>
  </si>
  <si>
    <t>LG13064</t>
  </si>
  <si>
    <t>Aktivní zapojení českých vědců do mezinárodní výzkumné činnosti IALE - International Association for Landscape Ecology</t>
  </si>
  <si>
    <t>CAETS </t>
  </si>
  <si>
    <t>LG13065</t>
  </si>
  <si>
    <t>Zapojení IAČR v řídících orgánech mezinárodních sdruženích akademií aplikovaných věd a inženýrství CAETS a Euro-CASE s účastí na jejich projektech a aktivitách</t>
  </si>
  <si>
    <t>SUM2012 </t>
  </si>
  <si>
    <t>LG13066</t>
  </si>
  <si>
    <t>Vliv úrovně managementu tropických deštných lesů na biodiverzitu vybraných skupin organismů na severní Sumatře(Indonésie)</t>
  </si>
  <si>
    <t>AfLy_13 </t>
  </si>
  <si>
    <t>LG13067</t>
  </si>
  <si>
    <t>Původ a zoogeografie afrických modrásků (Lepidoptera: Lycaenidae)</t>
  </si>
  <si>
    <t>Označení návrhu</t>
  </si>
  <si>
    <t>DESY-H1-CALIC</t>
  </si>
  <si>
    <t>Česká spolupráce na projektech H1 a CALICE</t>
  </si>
  <si>
    <t>ano</t>
  </si>
  <si>
    <t>ne</t>
  </si>
  <si>
    <r>
      <t xml:space="preserve">České vysoké učení technické v Praze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John Jan prof. Ing. CSc.  </t>
    </r>
  </si>
  <si>
    <r>
      <t xml:space="preserve">České vysoké učení technické v Praze, Fakulta elektrotechnická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Macháč Jan Prof. Ing. DrSc.  </t>
    </r>
  </si>
  <si>
    <r>
      <t xml:space="preserve">Ústav molekulární genetiky AV ČR, v.v.i.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Hozák Pavel prof. RNDr. DrSc.  </t>
    </r>
  </si>
  <si>
    <r>
      <t xml:space="preserve">Ústav makromolekulární chemie AVČR, v.v.i.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Stejskal Jaroslav RNDr. CSc.  </t>
    </r>
  </si>
  <si>
    <r>
      <t xml:space="preserve">Ústav fyzikální chemie J. Heyrovského, Akademie věd České republiky, v.v.i.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Čársky Petr RNDr, Prof. DrSc  </t>
    </r>
  </si>
  <si>
    <r>
      <t xml:space="preserve">Vysoká škola chemicko-technologická v Praze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Suchánek Miloslav Prof. Ing. CSc.  </t>
    </r>
  </si>
  <si>
    <r>
      <t xml:space="preserve">Ústav jaderné fyziky AV ČR, v.v.i.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Exner Pavel Prof. RNDr. DrSc.  </t>
    </r>
  </si>
  <si>
    <r>
      <t xml:space="preserve">Vysoká škola chemicko-technologická v Praze  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Jahoda Milan doc. Dr. Ing.   </t>
    </r>
  </si>
  <si>
    <r>
      <t xml:space="preserve">UNIVERZITA PARDUBICE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Ludwig Miroslav prof. Ing. CSc.  </t>
    </r>
  </si>
  <si>
    <r>
      <t xml:space="preserve">Univerzita Karlova v Praze, Přírodovědecká fakulta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Barek Jiří Prof. RNDr. CSc.  </t>
    </r>
  </si>
  <si>
    <r>
      <t xml:space="preserve">Ústav chemických procesů AV ČR,v. v. i.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Bendová Magdalena Ing. Ph.D.  </t>
    </r>
  </si>
  <si>
    <r>
      <t xml:space="preserve">Výzkumný a zkušební letecký ústav, a.s.               </t>
    </r>
    <r>
      <rPr>
        <i/>
        <sz val="9"/>
        <color theme="1"/>
        <rFont val="Calibri"/>
        <family val="2"/>
        <charset val="238"/>
        <scheme val="minor"/>
      </rPr>
      <t xml:space="preserve">   Kučera Viktor Ing.   </t>
    </r>
  </si>
  <si>
    <r>
      <t xml:space="preserve">České vysoké učení technické v Praze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Hušek Petr doc. Ing. Ph.D.  </t>
    </r>
  </si>
  <si>
    <r>
      <t xml:space="preserve">České vysoké učení technické v Praze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 Fořt Ivan Doc. Ing. Dr.Sc.  </t>
    </r>
  </si>
  <si>
    <r>
      <t xml:space="preserve">Geofyzikální ústav AVČR, v.v.i.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Čermák Vladimír RNDr. DrSc.  </t>
    </r>
  </si>
  <si>
    <r>
      <t xml:space="preserve">Česká geologická služba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Pašava Jan RNDr. CSc.  </t>
    </r>
  </si>
  <si>
    <r>
      <t xml:space="preserve">Univerzita Karlova v Praze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Obdržálek Jan doc. RNDr. CSc. 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</si>
  <si>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Inženýrská skademie České republiky, o.s.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Zuna Petr Prof., Ing. CSc., Dr. Eng., h.c.  </t>
    </r>
  </si>
  <si>
    <r>
      <t xml:space="preserve">Ústav organické chemie a biochemie AV ČR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Vondrášek Jiří RNDr CSc  </t>
    </r>
  </si>
  <si>
    <r>
      <t xml:space="preserve">Vysoké učení technické v Brně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Svěrák Tomáš Doc. Ing. CSc.  </t>
    </r>
  </si>
  <si>
    <r>
      <t xml:space="preserve">Vysoké učení technické v Brně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Tománek Pavel Prof. RNDr. CSc.  </t>
    </r>
  </si>
  <si>
    <r>
      <t xml:space="preserve">Geofyzikální ústav AV ČR, v.v.i.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Špičák Aleš RNDr. CSc.  </t>
    </r>
  </si>
  <si>
    <r>
      <t xml:space="preserve">Ústav organické chemie a biochemie AVČR, v.v.i.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Elbert Tomáš doc. RNDr. CSc.  </t>
    </r>
  </si>
  <si>
    <r>
      <t>EURO</t>
    </r>
    <r>
      <rPr>
        <sz val="9"/>
        <color theme="1"/>
        <rFont val="Calibri"/>
        <family val="2"/>
        <charset val="238"/>
        <scheme val="minor"/>
      </rPr>
      <t>: Aktivity v rámci Eurographics Association a podpora publikačních aktivit v oblasti počítačové grafiky, vizualizace dat a počítačového vidění</t>
    </r>
  </si>
  <si>
    <r>
      <t xml:space="preserve">Západočeská univerzita v Plzni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Skala Václav prof.Ing. CSc.  </t>
    </r>
  </si>
  <si>
    <t>Pořadí</t>
  </si>
  <si>
    <r>
      <t xml:space="preserve">Masarykova univerzita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Matyáš Václav  prof. RNDr. M.Sc.,Ph.D. 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</si>
  <si>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Masarykova universita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Růžička Filip Doc. MUDr. Ph.D. 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</si>
  <si>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z val="9"/>
        <color indexed="8"/>
        <rFont val="Calibri"/>
        <family val="2"/>
        <charset val="238"/>
      </rPr>
      <t>Ústav termomechaniky</t>
    </r>
    <r>
      <rPr>
        <b/>
        <sz val="9"/>
        <color theme="1"/>
        <rFont val="Calibri"/>
        <family val="2"/>
        <charset val="238"/>
        <scheme val="minor"/>
      </rPr>
      <t xml:space="preserve"> AV ČR, v. v. i.   </t>
    </r>
    <r>
      <rPr>
        <sz val="9"/>
        <color theme="1"/>
        <rFont val="Calibri"/>
        <family val="2"/>
        <charset val="238"/>
        <scheme val="minor"/>
      </rPr>
      <t xml:space="preserve">                    </t>
    </r>
    <r>
      <rPr>
        <i/>
        <sz val="9"/>
        <color theme="1"/>
        <rFont val="Calibri"/>
        <family val="2"/>
        <charset val="238"/>
        <scheme val="minor"/>
      </rPr>
      <t xml:space="preserve">Hrubý Jan Ing. CSc.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Technická univerzita v Liberci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Šedlbauer Josef prof. Ing. Ph.D.  </t>
    </r>
  </si>
  <si>
    <r>
      <t xml:space="preserve">Výzkumný ústav bramborářský Havlíčkův Brod, s.r.o.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Čepl Jaroslav Ing. CSc.  </t>
    </r>
  </si>
  <si>
    <t>VÝSLEDKY VES13 PROGRAMU INGO II</t>
  </si>
  <si>
    <r>
      <rPr>
        <b/>
        <sz val="9"/>
        <color indexed="8"/>
        <rFont val="Calibri"/>
        <family val="2"/>
        <charset val="238"/>
      </rPr>
      <t>Fyzikální ústav</t>
    </r>
    <r>
      <rPr>
        <b/>
        <sz val="9"/>
        <color theme="1"/>
        <rFont val="Calibri"/>
        <family val="2"/>
        <charset val="238"/>
        <scheme val="minor"/>
      </rPr>
      <t xml:space="preserve"> Akademie věd České republiky, v. v. i.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Řídký Jan doc. DrSc.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Univerzita Karlova v Praze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Nosek Dalibor RNDr. Dr.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Univerzita Palackého v Olomouci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Hrabovský Miroslav prof., RNDr.DrSc.  </t>
    </r>
  </si>
  <si>
    <r>
      <rPr>
        <b/>
        <sz val="9"/>
        <color indexed="8"/>
        <rFont val="Calibri"/>
        <family val="2"/>
        <charset val="238"/>
      </rPr>
      <t>Fyzikální ústav</t>
    </r>
    <r>
      <rPr>
        <b/>
        <sz val="9"/>
        <color theme="1"/>
        <rFont val="Calibri"/>
        <family val="2"/>
        <charset val="238"/>
        <scheme val="minor"/>
      </rPr>
      <t xml:space="preserve"> AV ČR, v. v. i.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Kupčo Alexander Mgr. Ph.D.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České vysoké učení technické v Praze                                              </t>
    </r>
    <r>
      <rPr>
        <i/>
        <sz val="9"/>
        <color theme="1"/>
        <rFont val="Calibri"/>
        <family val="2"/>
        <charset val="238"/>
        <scheme val="minor"/>
      </rPr>
      <t>Petráček Vojtěch doc. RNDr. CSc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Univerzita Karlova v Praze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Leitner Rupert  doc. RNDr. DrSc.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Univerzita Palackého v Olomouci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Hrabovský Miroslav prof., RNDr.DrSc.  </t>
    </r>
  </si>
  <si>
    <r>
      <rPr>
        <b/>
        <sz val="9"/>
        <color indexed="8"/>
        <rFont val="Calibri"/>
        <family val="2"/>
        <charset val="238"/>
      </rPr>
      <t xml:space="preserve">Fyzikální ústav </t>
    </r>
    <r>
      <rPr>
        <b/>
        <sz val="9"/>
        <color theme="1"/>
        <rFont val="Calibri"/>
        <family val="2"/>
        <charset val="238"/>
        <scheme val="minor"/>
      </rPr>
      <t xml:space="preserve">AV ČR, v. v. i.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Závada Petr Mgr. CSc., DSc.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České vysoké učení technické v Praze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Petráček Vojtěch doc. RNDr. CSc.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Technická univerzita v Liberci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Šulc Miroslav Doc. RNDr. Ph.D.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Univerzita Karlova v Praze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Doležal Zdeněk doc. RNDr. Dr.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Ústav jaderné fyziky AV ČR, v. v. i.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Šumbera Michal doc. Mgr. CSc., DSc.  </t>
    </r>
  </si>
  <si>
    <r>
      <rPr>
        <b/>
        <sz val="9"/>
        <color indexed="8"/>
        <rFont val="Calibri"/>
        <family val="2"/>
        <charset val="238"/>
      </rPr>
      <t>Psychologický ústa</t>
    </r>
    <r>
      <rPr>
        <b/>
        <sz val="9"/>
        <color theme="1"/>
        <rFont val="Calibri"/>
        <family val="2"/>
        <charset val="238"/>
        <scheme val="minor"/>
      </rPr>
      <t xml:space="preserve">v AV ČR, v.v.i.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Blatný Marek  Prof. PhDr.  CSc.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Česká zemědělská univerzita v Praze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Kolman Luděk Doc. PhDr.  CSc.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Jihočeská univerzita v Českých Budějovicích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Stuchlíková Iva  Prof. PaedDr. CSc.   </t>
    </r>
    <r>
      <rPr>
        <sz val="9"/>
        <color theme="1"/>
        <rFont val="Calibri"/>
        <family val="2"/>
        <charset val="238"/>
        <scheme val="minor"/>
      </rPr>
      <t xml:space="preserve">                                Masarykova univerzita v Brně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Lazarová Bohumíra  Doc. PhDr.  Ph.D.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Psychiatrické centrum Praha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Štěpánková Hana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PhDr.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Univerzita Karlova v Praze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Gabrhelík Roman Mgr.  Ph.D.  </t>
    </r>
  </si>
  <si>
    <r>
      <t xml:space="preserve">Česká geologická služba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 Dvořáková Vlastimila RNDr.   </t>
    </r>
  </si>
  <si>
    <r>
      <rPr>
        <b/>
        <sz val="9"/>
        <color indexed="8"/>
        <rFont val="Calibri"/>
        <family val="2"/>
        <charset val="238"/>
      </rPr>
      <t>České vysoké učení technické</t>
    </r>
    <r>
      <rPr>
        <b/>
        <sz val="9"/>
        <color theme="1"/>
        <rFont val="Calibri"/>
        <family val="2"/>
        <charset val="238"/>
        <scheme val="minor"/>
      </rPr>
      <t xml:space="preserve"> v Praze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Kubeš Pavel Prof. RNDr. CSc.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Fyzikální ústav AV ČR v.v.i.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>Juha Libor Ing. CSc.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Ústav fyziky plazmatu AV ČR v.v.i.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Koláček Karel RNDr. CSc.                  </t>
    </r>
  </si>
  <si>
    <r>
      <rPr>
        <b/>
        <sz val="9"/>
        <color indexed="8"/>
        <rFont val="Calibri"/>
        <family val="2"/>
        <charset val="238"/>
      </rPr>
      <t xml:space="preserve">Masarykova univerzita </t>
    </r>
    <r>
      <rPr>
        <sz val="9"/>
        <color indexed="8"/>
        <rFont val="Calibri"/>
        <family val="2"/>
        <charset val="238"/>
      </rPr>
      <t xml:space="preserve">                                                           </t>
    </r>
    <r>
      <rPr>
        <i/>
        <sz val="9"/>
        <color indexed="8"/>
        <rFont val="Calibri"/>
        <family val="2"/>
        <charset val="238"/>
      </rPr>
      <t xml:space="preserve">Kapler Pavel Ing. Bc. Ph.D.    </t>
    </r>
    <r>
      <rPr>
        <sz val="9"/>
        <color indexed="8"/>
        <rFont val="Calibri"/>
        <family val="2"/>
        <charset val="238"/>
      </rPr>
      <t xml:space="preserve">                                                   Česká geologická služba                                                           </t>
    </r>
    <r>
      <rPr>
        <i/>
        <sz val="9"/>
        <color indexed="8"/>
        <rFont val="Calibri"/>
        <family val="2"/>
        <charset val="238"/>
      </rPr>
      <t xml:space="preserve">Venera Zdeněk Mgr. Ph.D. </t>
    </r>
    <r>
      <rPr>
        <sz val="9"/>
        <color indexed="8"/>
        <rFont val="Calibri"/>
        <family val="2"/>
        <charset val="238"/>
      </rPr>
      <t xml:space="preserve"> </t>
    </r>
  </si>
  <si>
    <r>
      <rPr>
        <b/>
        <sz val="9"/>
        <color indexed="8"/>
        <rFont val="Calibri"/>
        <family val="2"/>
        <charset val="238"/>
      </rPr>
      <t>Geofyzikální ústav</t>
    </r>
    <r>
      <rPr>
        <b/>
        <sz val="9"/>
        <color theme="1"/>
        <rFont val="Calibri"/>
        <family val="2"/>
        <charset val="238"/>
        <scheme val="minor"/>
      </rPr>
      <t xml:space="preserve"> AV ČR, v.v.i.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</t>
    </r>
    <r>
      <rPr>
        <i/>
        <sz val="9"/>
        <color theme="1"/>
        <rFont val="Calibri"/>
        <family val="2"/>
        <charset val="238"/>
        <scheme val="minor"/>
      </rPr>
      <t>Petrovský Eduard RNDr. CSc.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Ústav fyziky atmosféry AV ČR, v.v.i.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Koucká Knížová Petra RNDr. PhD  </t>
    </r>
  </si>
  <si>
    <r>
      <t xml:space="preserve">Fyzikální ústav AV ČR, v. v. i.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Šourek Zbyněk RNDr. CSc.  </t>
    </r>
  </si>
  <si>
    <r>
      <t xml:space="preserve">Agrovýzkum Rapotín s.r.o.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Karabcová Hana Mgr.   </t>
    </r>
  </si>
  <si>
    <r>
      <t xml:space="preserve">Masarykova univerzita             </t>
    </r>
    <r>
      <rPr>
        <i/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Holá Veronika Ing. Ph.D.  </t>
    </r>
  </si>
  <si>
    <r>
      <t xml:space="preserve">Agrovýzkum Rapotín s.r.o.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</t>
    </r>
  </si>
  <si>
    <t xml:space="preserve">Západočeská univerzita v Plzni                                        </t>
  </si>
  <si>
    <r>
      <t xml:space="preserve">Mendelova univerzita v Brně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</si>
  <si>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z val="9"/>
        <color indexed="8"/>
        <rFont val="Calibri"/>
        <family val="2"/>
        <charset val="238"/>
      </rPr>
      <t>Mendelova univerzita</t>
    </r>
    <r>
      <rPr>
        <b/>
        <sz val="9"/>
        <color theme="1"/>
        <rFont val="Calibri"/>
        <family val="2"/>
        <charset val="238"/>
        <scheme val="minor"/>
      </rPr>
      <t xml:space="preserve"> v Brně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Centrum výzkumu globální změny AV ČR, v. v. i.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Ústav biologie obratlovců AV ČR, v. v. i.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Veterinární a farmaceutická univerzita Brno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</si>
  <si>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t xml:space="preserve">Univerzita Karlova v Praze, 3. lékařská fakulta                                                                                      </t>
  </si>
  <si>
    <t xml:space="preserve">České vysoké učení technické v Praze                              </t>
  </si>
  <si>
    <t xml:space="preserve">Ústav jaderné fyziky AV ČR, v.v.i.                                       </t>
  </si>
  <si>
    <r>
      <t xml:space="preserve">Agrovýzkum Rapotín s.r.o.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</si>
  <si>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z val="9"/>
        <color indexed="8"/>
        <rFont val="Calibri"/>
        <family val="2"/>
        <charset val="238"/>
      </rPr>
      <t xml:space="preserve">Agrovýzkum Rapotín </t>
    </r>
    <r>
      <rPr>
        <b/>
        <sz val="9"/>
        <color theme="1"/>
        <rFont val="Calibri"/>
        <family val="2"/>
        <charset val="238"/>
        <scheme val="minor"/>
      </rPr>
      <t xml:space="preserve">s.r.o.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Masarykova univerzita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</si>
  <si>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t xml:space="preserve">Agrovýzkum Rapotín s.r.o.                                                                                                      </t>
  </si>
  <si>
    <t xml:space="preserve">Agrovýzkum Rapotín s.r.o.                                                   </t>
  </si>
  <si>
    <r>
      <t xml:space="preserve">Agrovýzkum Rapotín s.r.o.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</t>
    </r>
  </si>
  <si>
    <r>
      <rPr>
        <b/>
        <sz val="9"/>
        <color indexed="8"/>
        <rFont val="Calibri"/>
        <family val="2"/>
        <charset val="238"/>
      </rPr>
      <t>Ústav jaderné fyziky</t>
    </r>
    <r>
      <rPr>
        <b/>
        <sz val="9"/>
        <color theme="1"/>
        <rFont val="Calibri"/>
        <family val="2"/>
        <charset val="238"/>
        <scheme val="minor"/>
      </rPr>
      <t xml:space="preserve"> AV ČR, v.v.i.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České vysoké učení technické v Praze, Fakulta jaderná a fyzikálně inženýrská                                                                                            </t>
    </r>
  </si>
  <si>
    <r>
      <t xml:space="preserve">Výzkumný ústav mlékárenský s.r.o.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</t>
    </r>
  </si>
  <si>
    <t xml:space="preserve">Sociologický ústav AV ČR, v.v.i.                                  </t>
  </si>
  <si>
    <t xml:space="preserve">Sociologický ústav AV ČR, v. v. i.                                                </t>
  </si>
  <si>
    <t xml:space="preserve">Univerzita Karlova v Praze                                                               </t>
  </si>
  <si>
    <t xml:space="preserve">Mendelova univerzita v Brně                                                </t>
  </si>
  <si>
    <r>
      <t xml:space="preserve">Univerzita Palackého v Olomouci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 </t>
    </r>
  </si>
  <si>
    <t xml:space="preserve">Univerzita Pardubice                                                              </t>
  </si>
  <si>
    <r>
      <t xml:space="preserve">VŠB - Technická univerzita Ostrava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 </t>
    </r>
  </si>
  <si>
    <r>
      <rPr>
        <b/>
        <sz val="9"/>
        <color indexed="8"/>
        <rFont val="Calibri"/>
        <family val="2"/>
        <charset val="238"/>
      </rPr>
      <t>Západočeská univerzita</t>
    </r>
    <r>
      <rPr>
        <b/>
        <sz val="9"/>
        <color theme="1"/>
        <rFont val="Calibri"/>
        <family val="2"/>
        <charset val="238"/>
        <scheme val="minor"/>
      </rPr>
      <t xml:space="preserve"> v Plzni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Fakulta dopravní Českého vysokého učení technického v Praze                                                                                           </t>
    </r>
  </si>
  <si>
    <r>
      <t xml:space="preserve">Centrum výzkumu Řež s.r.o.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</si>
  <si>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t xml:space="preserve">Biologické centrum AV ČR, v. v. i.                                                          </t>
  </si>
  <si>
    <t xml:space="preserve">Akademie věd České republiky                                           </t>
  </si>
  <si>
    <t xml:space="preserve">Česká společnost chemická                                         </t>
  </si>
  <si>
    <r>
      <t xml:space="preserve">Akademie věd České republiky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/>
    </r>
  </si>
  <si>
    <r>
      <t xml:space="preserve">Mikropur, s.r.o.                                 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</si>
  <si>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z val="9"/>
        <color theme="1"/>
        <rFont val="Calibri"/>
        <family val="2"/>
        <charset val="238"/>
        <scheme val="minor"/>
      </rPr>
      <t>Univerzita Karlova v Praze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Fyzikální ústav AV ČR, v.v.i.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</si>
</sst>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1F490"/>
        <bgColor indexed="64"/>
      </patternFill>
    </fill>
    <fill>
      <patternFill patternType="solid">
        <fgColor rgb="FFDBFED2"/>
        <bgColor indexed="64"/>
      </patternFill>
    </fill>
    <fill>
      <patternFill patternType="solid">
        <fgColor rgb="FFFEE2D6"/>
        <bgColor indexed="64"/>
      </patternFill>
    </fill>
    <fill>
      <patternFill patternType="solid">
        <fgColor rgb="FFFECCC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EE2D6"/>
      <color rgb="FFFECCC2"/>
      <color rgb="FFFEDDD6"/>
      <color rgb="FFDBFED2"/>
      <color rgb="FFC8FDB9"/>
      <color rgb="FFB1F4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61" workbookViewId="0">
      <selection activeCell="L67" sqref="L67"/>
    </sheetView>
  </sheetViews>
  <sheetFormatPr defaultRowHeight="15" x14ac:dyDescent="0.25"/>
  <cols>
    <col min="1" max="1" width="5.42578125" style="4" customWidth="1"/>
    <col min="2" max="2" width="10.28515625" style="4" customWidth="1"/>
    <col min="3" max="3" width="8.28515625" style="4" customWidth="1"/>
    <col min="4" max="4" width="26.28515625" style="4" customWidth="1"/>
    <col min="5" max="5" width="38.7109375" style="4" customWidth="1"/>
    <col min="6" max="6" width="12.28515625" style="4" customWidth="1"/>
    <col min="7" max="7" width="7" style="4" customWidth="1"/>
    <col min="8" max="8" width="6.42578125" style="4" customWidth="1"/>
    <col min="9" max="9" width="7.140625" style="4" customWidth="1"/>
    <col min="10" max="10" width="8.85546875" style="4" customWidth="1"/>
  </cols>
  <sheetData>
    <row r="1" spans="1:12" ht="16.5" thickBot="1" x14ac:dyDescent="0.3">
      <c r="A1" s="45" t="s">
        <v>243</v>
      </c>
      <c r="B1" s="46"/>
      <c r="C1" s="46"/>
      <c r="D1" s="46"/>
      <c r="E1" s="46"/>
      <c r="F1" s="46"/>
      <c r="G1" s="46"/>
      <c r="H1" s="46"/>
      <c r="I1" s="46"/>
      <c r="J1" s="47"/>
    </row>
    <row r="2" spans="1:12" ht="15.75" thickBot="1" x14ac:dyDescent="0.3"/>
    <row r="3" spans="1:12" ht="66" customHeight="1" thickBot="1" x14ac:dyDescent="0.3">
      <c r="A3" s="41" t="s">
        <v>238</v>
      </c>
      <c r="B3" s="42" t="s">
        <v>208</v>
      </c>
      <c r="C3" s="42" t="s">
        <v>0</v>
      </c>
      <c r="D3" s="43" t="s">
        <v>1</v>
      </c>
      <c r="E3" s="43" t="s">
        <v>2</v>
      </c>
      <c r="F3" s="42" t="s">
        <v>3</v>
      </c>
      <c r="G3" s="42" t="s">
        <v>7</v>
      </c>
      <c r="H3" s="42" t="s">
        <v>4</v>
      </c>
      <c r="I3" s="42" t="s">
        <v>5</v>
      </c>
      <c r="J3" s="44" t="s">
        <v>6</v>
      </c>
      <c r="K3" s="1"/>
      <c r="L3" s="1"/>
    </row>
    <row r="4" spans="1:12" ht="77.25" customHeight="1" x14ac:dyDescent="0.25">
      <c r="A4" s="6">
        <v>1</v>
      </c>
      <c r="B4" s="7" t="s">
        <v>26</v>
      </c>
      <c r="C4" s="8" t="s">
        <v>27</v>
      </c>
      <c r="D4" s="7" t="s">
        <v>28</v>
      </c>
      <c r="E4" s="7" t="s">
        <v>244</v>
      </c>
      <c r="F4" s="9" t="s">
        <v>211</v>
      </c>
      <c r="G4" s="10">
        <v>4165</v>
      </c>
      <c r="H4" s="10">
        <v>4165</v>
      </c>
      <c r="I4" s="10">
        <v>4165</v>
      </c>
      <c r="J4" s="11">
        <f t="shared" ref="J4:J42" si="0">SUM(G4:I4)</f>
        <v>12495</v>
      </c>
      <c r="K4" s="1"/>
      <c r="L4" s="1"/>
    </row>
    <row r="5" spans="1:12" ht="99" customHeight="1" x14ac:dyDescent="0.25">
      <c r="A5" s="20">
        <v>2</v>
      </c>
      <c r="B5" s="21" t="s">
        <v>32</v>
      </c>
      <c r="C5" s="22" t="s">
        <v>33</v>
      </c>
      <c r="D5" s="21" t="s">
        <v>34</v>
      </c>
      <c r="E5" s="21" t="s">
        <v>245</v>
      </c>
      <c r="F5" s="23" t="s">
        <v>211</v>
      </c>
      <c r="G5" s="24">
        <v>25544</v>
      </c>
      <c r="H5" s="24">
        <v>27095</v>
      </c>
      <c r="I5" s="24">
        <v>25767</v>
      </c>
      <c r="J5" s="25">
        <f t="shared" si="0"/>
        <v>78406</v>
      </c>
      <c r="K5" s="1"/>
      <c r="L5" s="1"/>
    </row>
    <row r="6" spans="1:12" ht="48" x14ac:dyDescent="0.25">
      <c r="A6" s="12">
        <v>3</v>
      </c>
      <c r="B6" s="13" t="s">
        <v>35</v>
      </c>
      <c r="C6" s="14" t="s">
        <v>36</v>
      </c>
      <c r="D6" s="13" t="s">
        <v>37</v>
      </c>
      <c r="E6" s="13" t="s">
        <v>239</v>
      </c>
      <c r="F6" s="15" t="s">
        <v>211</v>
      </c>
      <c r="G6" s="16">
        <v>490</v>
      </c>
      <c r="H6" s="16">
        <v>490</v>
      </c>
      <c r="I6" s="16">
        <v>490</v>
      </c>
      <c r="J6" s="17">
        <f t="shared" si="0"/>
        <v>1470</v>
      </c>
      <c r="K6" s="1"/>
      <c r="L6" s="1"/>
    </row>
    <row r="7" spans="1:12" ht="49.5" customHeight="1" x14ac:dyDescent="0.25">
      <c r="A7" s="20">
        <v>4</v>
      </c>
      <c r="B7" s="21" t="s">
        <v>38</v>
      </c>
      <c r="C7" s="22" t="s">
        <v>39</v>
      </c>
      <c r="D7" s="21" t="s">
        <v>40</v>
      </c>
      <c r="E7" s="21" t="s">
        <v>240</v>
      </c>
      <c r="F7" s="23" t="s">
        <v>211</v>
      </c>
      <c r="G7" s="24">
        <f>772-135</f>
        <v>637</v>
      </c>
      <c r="H7" s="24">
        <f>824-135</f>
        <v>689</v>
      </c>
      <c r="I7" s="24">
        <f>824-135</f>
        <v>689</v>
      </c>
      <c r="J7" s="25">
        <f t="shared" si="0"/>
        <v>2015</v>
      </c>
      <c r="K7" s="1"/>
      <c r="L7" s="1"/>
    </row>
    <row r="8" spans="1:12" ht="36" x14ac:dyDescent="0.25">
      <c r="A8" s="12">
        <v>5</v>
      </c>
      <c r="B8" s="13" t="s">
        <v>53</v>
      </c>
      <c r="C8" s="14" t="s">
        <v>54</v>
      </c>
      <c r="D8" s="13" t="s">
        <v>55</v>
      </c>
      <c r="E8" s="13" t="s">
        <v>213</v>
      </c>
      <c r="F8" s="15" t="s">
        <v>211</v>
      </c>
      <c r="G8" s="16">
        <v>70</v>
      </c>
      <c r="H8" s="16">
        <v>70</v>
      </c>
      <c r="I8" s="16">
        <v>70</v>
      </c>
      <c r="J8" s="17">
        <f t="shared" si="0"/>
        <v>210</v>
      </c>
      <c r="K8" s="1"/>
      <c r="L8" s="1"/>
    </row>
    <row r="9" spans="1:12" ht="48.75" customHeight="1" x14ac:dyDescent="0.25">
      <c r="A9" s="20">
        <v>6</v>
      </c>
      <c r="B9" s="21" t="s">
        <v>86</v>
      </c>
      <c r="C9" s="22" t="s">
        <v>87</v>
      </c>
      <c r="D9" s="21" t="s">
        <v>88</v>
      </c>
      <c r="E9" s="21" t="s">
        <v>214</v>
      </c>
      <c r="F9" s="23" t="s">
        <v>211</v>
      </c>
      <c r="G9" s="24">
        <f>103-11</f>
        <v>92</v>
      </c>
      <c r="H9" s="24">
        <f>127-10</f>
        <v>117</v>
      </c>
      <c r="I9" s="24">
        <f>137-14</f>
        <v>123</v>
      </c>
      <c r="J9" s="25">
        <f t="shared" si="0"/>
        <v>332</v>
      </c>
      <c r="K9" s="1"/>
      <c r="L9" s="1"/>
    </row>
    <row r="10" spans="1:12" ht="124.5" customHeight="1" x14ac:dyDescent="0.25">
      <c r="A10" s="12">
        <v>7</v>
      </c>
      <c r="B10" s="13" t="s">
        <v>98</v>
      </c>
      <c r="C10" s="14" t="s">
        <v>99</v>
      </c>
      <c r="D10" s="13" t="s">
        <v>100</v>
      </c>
      <c r="E10" s="13" t="s">
        <v>246</v>
      </c>
      <c r="F10" s="15" t="s">
        <v>211</v>
      </c>
      <c r="G10" s="16">
        <v>30101</v>
      </c>
      <c r="H10" s="16">
        <v>31712</v>
      </c>
      <c r="I10" s="16">
        <v>30119</v>
      </c>
      <c r="J10" s="17">
        <f t="shared" si="0"/>
        <v>91932</v>
      </c>
      <c r="K10" s="1"/>
      <c r="L10" s="1"/>
    </row>
    <row r="11" spans="1:12" ht="63" customHeight="1" x14ac:dyDescent="0.25">
      <c r="A11" s="20">
        <v>8</v>
      </c>
      <c r="B11" s="21" t="s">
        <v>110</v>
      </c>
      <c r="C11" s="22" t="s">
        <v>111</v>
      </c>
      <c r="D11" s="21" t="s">
        <v>112</v>
      </c>
      <c r="E11" s="21" t="s">
        <v>215</v>
      </c>
      <c r="F11" s="23" t="s">
        <v>211</v>
      </c>
      <c r="G11" s="24">
        <f>290-12</f>
        <v>278</v>
      </c>
      <c r="H11" s="24">
        <f>329-12</f>
        <v>317</v>
      </c>
      <c r="I11" s="24">
        <f>329-12</f>
        <v>317</v>
      </c>
      <c r="J11" s="25">
        <f t="shared" si="0"/>
        <v>912</v>
      </c>
      <c r="K11" s="1"/>
      <c r="L11" s="1"/>
    </row>
    <row r="12" spans="1:12" ht="128.25" customHeight="1" x14ac:dyDescent="0.25">
      <c r="A12" s="12">
        <v>9</v>
      </c>
      <c r="B12" s="13" t="s">
        <v>116</v>
      </c>
      <c r="C12" s="14" t="s">
        <v>117</v>
      </c>
      <c r="D12" s="13" t="s">
        <v>118</v>
      </c>
      <c r="E12" s="13" t="s">
        <v>216</v>
      </c>
      <c r="F12" s="15" t="s">
        <v>211</v>
      </c>
      <c r="G12" s="16">
        <v>251</v>
      </c>
      <c r="H12" s="16">
        <v>288</v>
      </c>
      <c r="I12" s="16">
        <v>251</v>
      </c>
      <c r="J12" s="17">
        <f t="shared" si="0"/>
        <v>790</v>
      </c>
      <c r="K12" s="1"/>
      <c r="L12" s="1"/>
    </row>
    <row r="13" spans="1:12" ht="60" x14ac:dyDescent="0.25">
      <c r="A13" s="20">
        <v>10</v>
      </c>
      <c r="B13" s="21" t="s">
        <v>119</v>
      </c>
      <c r="C13" s="22" t="s">
        <v>120</v>
      </c>
      <c r="D13" s="21" t="s">
        <v>121</v>
      </c>
      <c r="E13" s="21" t="s">
        <v>217</v>
      </c>
      <c r="F13" s="23" t="s">
        <v>211</v>
      </c>
      <c r="G13" s="24">
        <v>28</v>
      </c>
      <c r="H13" s="24">
        <v>28</v>
      </c>
      <c r="I13" s="24">
        <v>45</v>
      </c>
      <c r="J13" s="25">
        <f t="shared" si="0"/>
        <v>101</v>
      </c>
      <c r="K13" s="1"/>
      <c r="L13" s="1"/>
    </row>
    <row r="14" spans="1:12" ht="24" x14ac:dyDescent="0.25">
      <c r="A14" s="12">
        <v>11</v>
      </c>
      <c r="B14" s="13" t="s">
        <v>122</v>
      </c>
      <c r="C14" s="14" t="s">
        <v>123</v>
      </c>
      <c r="D14" s="13" t="s">
        <v>124</v>
      </c>
      <c r="E14" s="13" t="s">
        <v>218</v>
      </c>
      <c r="F14" s="15" t="s">
        <v>211</v>
      </c>
      <c r="G14" s="16">
        <v>90</v>
      </c>
      <c r="H14" s="16">
        <v>90</v>
      </c>
      <c r="I14" s="16">
        <v>0</v>
      </c>
      <c r="J14" s="17">
        <f t="shared" si="0"/>
        <v>180</v>
      </c>
      <c r="K14" s="1"/>
      <c r="L14" s="1"/>
    </row>
    <row r="15" spans="1:12" ht="33.75" customHeight="1" x14ac:dyDescent="0.25">
      <c r="A15" s="20">
        <v>12</v>
      </c>
      <c r="B15" s="21" t="s">
        <v>134</v>
      </c>
      <c r="C15" s="22" t="s">
        <v>135</v>
      </c>
      <c r="D15" s="21" t="s">
        <v>136</v>
      </c>
      <c r="E15" s="21" t="s">
        <v>219</v>
      </c>
      <c r="F15" s="23" t="s">
        <v>211</v>
      </c>
      <c r="G15" s="24">
        <v>63</v>
      </c>
      <c r="H15" s="24">
        <v>63</v>
      </c>
      <c r="I15" s="24">
        <v>0</v>
      </c>
      <c r="J15" s="25">
        <f t="shared" si="0"/>
        <v>126</v>
      </c>
      <c r="K15" s="1"/>
      <c r="L15" s="1"/>
    </row>
    <row r="16" spans="1:12" ht="149.25" customHeight="1" x14ac:dyDescent="0.25">
      <c r="A16" s="12">
        <v>13</v>
      </c>
      <c r="B16" s="13" t="s">
        <v>157</v>
      </c>
      <c r="C16" s="14" t="s">
        <v>158</v>
      </c>
      <c r="D16" s="13" t="s">
        <v>159</v>
      </c>
      <c r="E16" s="13" t="s">
        <v>247</v>
      </c>
      <c r="F16" s="15" t="s">
        <v>211</v>
      </c>
      <c r="G16" s="16">
        <f>719-278</f>
        <v>441</v>
      </c>
      <c r="H16" s="16">
        <f>647-207</f>
        <v>440</v>
      </c>
      <c r="I16" s="16">
        <f>876-431</f>
        <v>445</v>
      </c>
      <c r="J16" s="17">
        <f t="shared" si="0"/>
        <v>1326</v>
      </c>
      <c r="K16" s="1"/>
      <c r="L16" s="1"/>
    </row>
    <row r="17" spans="1:12" ht="48" x14ac:dyDescent="0.25">
      <c r="A17" s="20">
        <v>14</v>
      </c>
      <c r="B17" s="21" t="s">
        <v>160</v>
      </c>
      <c r="C17" s="22" t="s">
        <v>161</v>
      </c>
      <c r="D17" s="21" t="s">
        <v>162</v>
      </c>
      <c r="E17" s="21" t="s">
        <v>220</v>
      </c>
      <c r="F17" s="23" t="s">
        <v>211</v>
      </c>
      <c r="G17" s="24">
        <f>100-18</f>
        <v>82</v>
      </c>
      <c r="H17" s="24">
        <v>58</v>
      </c>
      <c r="I17" s="24">
        <v>61</v>
      </c>
      <c r="J17" s="25">
        <f t="shared" si="0"/>
        <v>201</v>
      </c>
      <c r="K17" s="1"/>
      <c r="L17" s="1"/>
    </row>
    <row r="18" spans="1:12" ht="24" x14ac:dyDescent="0.25">
      <c r="A18" s="12">
        <v>15</v>
      </c>
      <c r="B18" s="13" t="s">
        <v>163</v>
      </c>
      <c r="C18" s="14" t="s">
        <v>164</v>
      </c>
      <c r="D18" s="13" t="s">
        <v>165</v>
      </c>
      <c r="E18" s="13" t="s">
        <v>221</v>
      </c>
      <c r="F18" s="15" t="s">
        <v>211</v>
      </c>
      <c r="G18" s="16">
        <v>205</v>
      </c>
      <c r="H18" s="16">
        <v>229</v>
      </c>
      <c r="I18" s="16">
        <v>260</v>
      </c>
      <c r="J18" s="17">
        <f t="shared" si="0"/>
        <v>694</v>
      </c>
      <c r="K18" s="1"/>
      <c r="L18" s="1"/>
    </row>
    <row r="19" spans="1:12" ht="60" x14ac:dyDescent="0.25">
      <c r="A19" s="20">
        <v>16</v>
      </c>
      <c r="B19" s="21" t="s">
        <v>181</v>
      </c>
      <c r="C19" s="22" t="s">
        <v>182</v>
      </c>
      <c r="D19" s="21" t="s">
        <v>183</v>
      </c>
      <c r="E19" s="21" t="s">
        <v>222</v>
      </c>
      <c r="F19" s="23" t="s">
        <v>211</v>
      </c>
      <c r="G19" s="24">
        <v>70</v>
      </c>
      <c r="H19" s="24">
        <v>70</v>
      </c>
      <c r="I19" s="24">
        <v>70</v>
      </c>
      <c r="J19" s="25">
        <f t="shared" si="0"/>
        <v>210</v>
      </c>
      <c r="K19" s="1"/>
      <c r="L19" s="1"/>
    </row>
    <row r="20" spans="1:12" ht="35.25" customHeight="1" x14ac:dyDescent="0.25">
      <c r="A20" s="12">
        <v>17</v>
      </c>
      <c r="B20" s="13" t="s">
        <v>184</v>
      </c>
      <c r="C20" s="14" t="s">
        <v>185</v>
      </c>
      <c r="D20" s="13" t="s">
        <v>186</v>
      </c>
      <c r="E20" s="13" t="s">
        <v>223</v>
      </c>
      <c r="F20" s="15" t="s">
        <v>211</v>
      </c>
      <c r="G20" s="16">
        <v>39</v>
      </c>
      <c r="H20" s="16">
        <v>36</v>
      </c>
      <c r="I20" s="16">
        <v>40</v>
      </c>
      <c r="J20" s="17">
        <f t="shared" si="0"/>
        <v>115</v>
      </c>
      <c r="K20" s="1"/>
      <c r="L20" s="1"/>
    </row>
    <row r="21" spans="1:12" ht="48" x14ac:dyDescent="0.25">
      <c r="A21" s="20">
        <v>18</v>
      </c>
      <c r="B21" s="21" t="s">
        <v>17</v>
      </c>
      <c r="C21" s="22" t="s">
        <v>18</v>
      </c>
      <c r="D21" s="21" t="s">
        <v>19</v>
      </c>
      <c r="E21" s="21" t="s">
        <v>248</v>
      </c>
      <c r="F21" s="23" t="s">
        <v>211</v>
      </c>
      <c r="G21" s="24">
        <v>120</v>
      </c>
      <c r="H21" s="24">
        <v>117</v>
      </c>
      <c r="I21" s="24">
        <v>139</v>
      </c>
      <c r="J21" s="25">
        <f t="shared" si="0"/>
        <v>376</v>
      </c>
      <c r="K21" s="1"/>
      <c r="L21" s="1"/>
    </row>
    <row r="22" spans="1:12" ht="41.25" customHeight="1" x14ac:dyDescent="0.25">
      <c r="A22" s="12">
        <v>19</v>
      </c>
      <c r="B22" s="13" t="s">
        <v>47</v>
      </c>
      <c r="C22" s="14" t="s">
        <v>48</v>
      </c>
      <c r="D22" s="13" t="s">
        <v>49</v>
      </c>
      <c r="E22" s="13" t="s">
        <v>224</v>
      </c>
      <c r="F22" s="15" t="s">
        <v>211</v>
      </c>
      <c r="G22" s="16">
        <f>645-60</f>
        <v>585</v>
      </c>
      <c r="H22" s="16">
        <v>585</v>
      </c>
      <c r="I22" s="16">
        <v>585</v>
      </c>
      <c r="J22" s="17">
        <f t="shared" si="0"/>
        <v>1755</v>
      </c>
      <c r="K22" s="1"/>
      <c r="L22" s="1"/>
    </row>
    <row r="23" spans="1:12" ht="77.25" customHeight="1" x14ac:dyDescent="0.25">
      <c r="A23" s="20">
        <v>20</v>
      </c>
      <c r="B23" s="21" t="s">
        <v>92</v>
      </c>
      <c r="C23" s="22" t="s">
        <v>93</v>
      </c>
      <c r="D23" s="21" t="s">
        <v>94</v>
      </c>
      <c r="E23" s="21" t="s">
        <v>249</v>
      </c>
      <c r="F23" s="23" t="s">
        <v>211</v>
      </c>
      <c r="G23" s="24">
        <v>3029</v>
      </c>
      <c r="H23" s="24">
        <v>3029</v>
      </c>
      <c r="I23" s="24">
        <v>3029</v>
      </c>
      <c r="J23" s="25">
        <f t="shared" si="0"/>
        <v>9087</v>
      </c>
      <c r="K23" s="1"/>
      <c r="L23" s="1"/>
    </row>
    <row r="24" spans="1:12" ht="48" x14ac:dyDescent="0.25">
      <c r="A24" s="12">
        <v>21</v>
      </c>
      <c r="B24" s="13" t="s">
        <v>140</v>
      </c>
      <c r="C24" s="14" t="s">
        <v>141</v>
      </c>
      <c r="D24" s="13" t="s">
        <v>142</v>
      </c>
      <c r="E24" s="13" t="s">
        <v>225</v>
      </c>
      <c r="F24" s="15" t="s">
        <v>211</v>
      </c>
      <c r="G24" s="16">
        <f>137-9</f>
        <v>128</v>
      </c>
      <c r="H24" s="16">
        <v>132</v>
      </c>
      <c r="I24" s="16">
        <v>129</v>
      </c>
      <c r="J24" s="17">
        <f t="shared" si="0"/>
        <v>389</v>
      </c>
      <c r="K24" s="1"/>
      <c r="L24" s="1"/>
    </row>
    <row r="25" spans="1:12" ht="74.25" customHeight="1" x14ac:dyDescent="0.25">
      <c r="A25" s="20">
        <v>22</v>
      </c>
      <c r="B25" s="21" t="s">
        <v>44</v>
      </c>
      <c r="C25" s="22" t="s">
        <v>45</v>
      </c>
      <c r="D25" s="21" t="s">
        <v>46</v>
      </c>
      <c r="E25" s="26" t="s">
        <v>250</v>
      </c>
      <c r="F25" s="23" t="s">
        <v>211</v>
      </c>
      <c r="G25" s="24">
        <f>719-117</f>
        <v>602</v>
      </c>
      <c r="H25" s="24">
        <f>837-117</f>
        <v>720</v>
      </c>
      <c r="I25" s="24">
        <f>768-117</f>
        <v>651</v>
      </c>
      <c r="J25" s="25">
        <f t="shared" si="0"/>
        <v>1973</v>
      </c>
      <c r="K25" s="1"/>
      <c r="L25" s="1"/>
    </row>
    <row r="26" spans="1:12" ht="36" x14ac:dyDescent="0.25">
      <c r="A26" s="12">
        <v>23</v>
      </c>
      <c r="B26" s="13" t="s">
        <v>113</v>
      </c>
      <c r="C26" s="14" t="s">
        <v>114</v>
      </c>
      <c r="D26" s="13" t="s">
        <v>115</v>
      </c>
      <c r="E26" s="13" t="s">
        <v>226</v>
      </c>
      <c r="F26" s="15" t="s">
        <v>211</v>
      </c>
      <c r="G26" s="16">
        <v>85</v>
      </c>
      <c r="H26" s="16">
        <v>0</v>
      </c>
      <c r="I26" s="16">
        <v>0</v>
      </c>
      <c r="J26" s="17">
        <f t="shared" si="0"/>
        <v>85</v>
      </c>
      <c r="K26" s="1"/>
      <c r="L26" s="1"/>
    </row>
    <row r="27" spans="1:12" ht="24" x14ac:dyDescent="0.25">
      <c r="A27" s="20">
        <v>24</v>
      </c>
      <c r="B27" s="21" t="s">
        <v>125</v>
      </c>
      <c r="C27" s="22" t="s">
        <v>126</v>
      </c>
      <c r="D27" s="21" t="s">
        <v>127</v>
      </c>
      <c r="E27" s="21" t="s">
        <v>227</v>
      </c>
      <c r="F27" s="23" t="s">
        <v>211</v>
      </c>
      <c r="G27" s="24">
        <f>217-14</f>
        <v>203</v>
      </c>
      <c r="H27" s="24">
        <f>220-12</f>
        <v>208</v>
      </c>
      <c r="I27" s="24">
        <f>178-12</f>
        <v>166</v>
      </c>
      <c r="J27" s="25">
        <f t="shared" si="0"/>
        <v>577</v>
      </c>
      <c r="K27" s="1"/>
      <c r="L27" s="1"/>
    </row>
    <row r="28" spans="1:12" ht="51.75" customHeight="1" x14ac:dyDescent="0.25">
      <c r="A28" s="12">
        <v>25</v>
      </c>
      <c r="B28" s="13" t="s">
        <v>172</v>
      </c>
      <c r="C28" s="14" t="s">
        <v>173</v>
      </c>
      <c r="D28" s="13" t="s">
        <v>174</v>
      </c>
      <c r="E28" s="13" t="s">
        <v>241</v>
      </c>
      <c r="F28" s="15" t="s">
        <v>211</v>
      </c>
      <c r="G28" s="16">
        <f>1039-752</f>
        <v>287</v>
      </c>
      <c r="H28" s="16">
        <f>1039-752</f>
        <v>287</v>
      </c>
      <c r="I28" s="16">
        <v>287</v>
      </c>
      <c r="J28" s="17">
        <f t="shared" si="0"/>
        <v>861</v>
      </c>
      <c r="K28" s="1"/>
      <c r="L28" s="1"/>
    </row>
    <row r="29" spans="1:12" ht="48" x14ac:dyDescent="0.25">
      <c r="A29" s="20">
        <v>26</v>
      </c>
      <c r="B29" s="21" t="s">
        <v>23</v>
      </c>
      <c r="C29" s="22" t="s">
        <v>24</v>
      </c>
      <c r="D29" s="21" t="s">
        <v>25</v>
      </c>
      <c r="E29" s="21" t="s">
        <v>228</v>
      </c>
      <c r="F29" s="23" t="s">
        <v>211</v>
      </c>
      <c r="G29" s="24">
        <f>590-175</f>
        <v>415</v>
      </c>
      <c r="H29" s="24">
        <v>415</v>
      </c>
      <c r="I29" s="24">
        <v>415</v>
      </c>
      <c r="J29" s="25">
        <f t="shared" si="0"/>
        <v>1245</v>
      </c>
      <c r="K29" s="1"/>
      <c r="L29" s="1"/>
    </row>
    <row r="30" spans="1:12" ht="52.5" customHeight="1" x14ac:dyDescent="0.25">
      <c r="A30" s="12">
        <v>27</v>
      </c>
      <c r="B30" s="13" t="s">
        <v>131</v>
      </c>
      <c r="C30" s="14" t="s">
        <v>132</v>
      </c>
      <c r="D30" s="13" t="s">
        <v>133</v>
      </c>
      <c r="E30" s="13" t="s">
        <v>251</v>
      </c>
      <c r="F30" s="15" t="s">
        <v>211</v>
      </c>
      <c r="G30" s="16">
        <f>899-390</f>
        <v>509</v>
      </c>
      <c r="H30" s="16">
        <f>603-265</f>
        <v>338</v>
      </c>
      <c r="I30" s="16">
        <f>429-42</f>
        <v>387</v>
      </c>
      <c r="J30" s="17">
        <f t="shared" si="0"/>
        <v>1234</v>
      </c>
      <c r="K30" s="1"/>
      <c r="L30" s="1"/>
    </row>
    <row r="31" spans="1:12" ht="80.25" customHeight="1" x14ac:dyDescent="0.25">
      <c r="A31" s="20">
        <v>28</v>
      </c>
      <c r="B31" s="21" t="s">
        <v>178</v>
      </c>
      <c r="C31" s="22" t="s">
        <v>179</v>
      </c>
      <c r="D31" s="21" t="s">
        <v>180</v>
      </c>
      <c r="E31" s="21" t="s">
        <v>252</v>
      </c>
      <c r="F31" s="23" t="s">
        <v>211</v>
      </c>
      <c r="G31" s="24">
        <v>14288</v>
      </c>
      <c r="H31" s="24">
        <v>14848</v>
      </c>
      <c r="I31" s="24">
        <v>16698</v>
      </c>
      <c r="J31" s="25">
        <f t="shared" si="0"/>
        <v>45834</v>
      </c>
      <c r="K31" s="1"/>
      <c r="L31" s="1"/>
    </row>
    <row r="32" spans="1:12" ht="97.5" customHeight="1" x14ac:dyDescent="0.25">
      <c r="A32" s="12">
        <v>29</v>
      </c>
      <c r="B32" s="13" t="s">
        <v>83</v>
      </c>
      <c r="C32" s="14" t="s">
        <v>84</v>
      </c>
      <c r="D32" s="13" t="s">
        <v>85</v>
      </c>
      <c r="E32" s="13" t="s">
        <v>229</v>
      </c>
      <c r="F32" s="15" t="s">
        <v>211</v>
      </c>
      <c r="G32" s="18">
        <v>113</v>
      </c>
      <c r="H32" s="18">
        <v>113</v>
      </c>
      <c r="I32" s="18">
        <v>113</v>
      </c>
      <c r="J32" s="17">
        <f t="shared" si="0"/>
        <v>339</v>
      </c>
      <c r="K32" s="1"/>
      <c r="L32" s="1"/>
    </row>
    <row r="33" spans="1:12" ht="72" x14ac:dyDescent="0.25">
      <c r="A33" s="20">
        <v>30</v>
      </c>
      <c r="B33" s="21" t="s">
        <v>199</v>
      </c>
      <c r="C33" s="22" t="s">
        <v>200</v>
      </c>
      <c r="D33" s="21" t="s">
        <v>201</v>
      </c>
      <c r="E33" s="21" t="s">
        <v>230</v>
      </c>
      <c r="F33" s="23" t="s">
        <v>211</v>
      </c>
      <c r="G33" s="24">
        <f>1011-207</f>
        <v>804</v>
      </c>
      <c r="H33" s="24">
        <f>1161-248</f>
        <v>913</v>
      </c>
      <c r="I33" s="24">
        <f>1151-248</f>
        <v>903</v>
      </c>
      <c r="J33" s="25">
        <f t="shared" si="0"/>
        <v>2620</v>
      </c>
      <c r="K33" s="1"/>
      <c r="L33" s="1"/>
    </row>
    <row r="34" spans="1:12" ht="159.75" customHeight="1" x14ac:dyDescent="0.25">
      <c r="A34" s="12">
        <v>31</v>
      </c>
      <c r="B34" s="13" t="s">
        <v>80</v>
      </c>
      <c r="C34" s="14" t="s">
        <v>81</v>
      </c>
      <c r="D34" s="13" t="s">
        <v>82</v>
      </c>
      <c r="E34" s="13" t="s">
        <v>242</v>
      </c>
      <c r="F34" s="15" t="s">
        <v>211</v>
      </c>
      <c r="G34" s="16">
        <v>153</v>
      </c>
      <c r="H34" s="16">
        <v>188</v>
      </c>
      <c r="I34" s="16">
        <v>193</v>
      </c>
      <c r="J34" s="17">
        <f t="shared" si="0"/>
        <v>534</v>
      </c>
      <c r="K34" s="1"/>
      <c r="L34" s="1"/>
    </row>
    <row r="35" spans="1:12" ht="60" x14ac:dyDescent="0.25">
      <c r="A35" s="20">
        <v>32</v>
      </c>
      <c r="B35" s="21" t="s">
        <v>187</v>
      </c>
      <c r="C35" s="22" t="s">
        <v>188</v>
      </c>
      <c r="D35" s="21" t="s">
        <v>189</v>
      </c>
      <c r="E35" s="21" t="s">
        <v>231</v>
      </c>
      <c r="F35" s="23" t="s">
        <v>211</v>
      </c>
      <c r="G35" s="24">
        <v>375</v>
      </c>
      <c r="H35" s="24">
        <v>375</v>
      </c>
      <c r="I35" s="24">
        <v>375</v>
      </c>
      <c r="J35" s="25">
        <f t="shared" si="0"/>
        <v>1125</v>
      </c>
      <c r="K35" s="1"/>
      <c r="L35" s="1"/>
    </row>
    <row r="36" spans="1:12" ht="36" x14ac:dyDescent="0.25">
      <c r="A36" s="12">
        <v>33</v>
      </c>
      <c r="B36" s="13" t="s">
        <v>62</v>
      </c>
      <c r="C36" s="14" t="s">
        <v>63</v>
      </c>
      <c r="D36" s="13" t="s">
        <v>64</v>
      </c>
      <c r="E36" s="13" t="s">
        <v>253</v>
      </c>
      <c r="F36" s="15" t="s">
        <v>211</v>
      </c>
      <c r="G36" s="16">
        <v>962</v>
      </c>
      <c r="H36" s="16">
        <v>1147</v>
      </c>
      <c r="I36" s="16">
        <v>1118</v>
      </c>
      <c r="J36" s="17">
        <f t="shared" si="0"/>
        <v>3227</v>
      </c>
      <c r="K36" s="1"/>
      <c r="L36" s="1"/>
    </row>
    <row r="37" spans="1:12" ht="36" x14ac:dyDescent="0.25">
      <c r="A37" s="20">
        <v>34</v>
      </c>
      <c r="B37" s="21" t="s">
        <v>190</v>
      </c>
      <c r="C37" s="22" t="s">
        <v>191</v>
      </c>
      <c r="D37" s="21" t="s">
        <v>192</v>
      </c>
      <c r="E37" s="21" t="s">
        <v>232</v>
      </c>
      <c r="F37" s="23" t="s">
        <v>211</v>
      </c>
      <c r="G37" s="24">
        <v>99</v>
      </c>
      <c r="H37" s="24">
        <v>99</v>
      </c>
      <c r="I37" s="24">
        <v>0</v>
      </c>
      <c r="J37" s="25">
        <f t="shared" si="0"/>
        <v>198</v>
      </c>
      <c r="K37" s="1"/>
      <c r="L37" s="1"/>
    </row>
    <row r="38" spans="1:12" ht="36" x14ac:dyDescent="0.25">
      <c r="A38" s="12">
        <v>35</v>
      </c>
      <c r="B38" s="13" t="s">
        <v>143</v>
      </c>
      <c r="C38" s="14" t="s">
        <v>144</v>
      </c>
      <c r="D38" s="13" t="s">
        <v>145</v>
      </c>
      <c r="E38" s="13" t="s">
        <v>233</v>
      </c>
      <c r="F38" s="15" t="s">
        <v>211</v>
      </c>
      <c r="G38" s="16">
        <v>67</v>
      </c>
      <c r="H38" s="16">
        <v>77</v>
      </c>
      <c r="I38" s="16">
        <v>67</v>
      </c>
      <c r="J38" s="17">
        <f t="shared" si="0"/>
        <v>211</v>
      </c>
      <c r="K38" s="1"/>
      <c r="L38" s="1"/>
    </row>
    <row r="39" spans="1:12" ht="60" x14ac:dyDescent="0.25">
      <c r="A39" s="20">
        <v>36</v>
      </c>
      <c r="B39" s="21" t="s">
        <v>128</v>
      </c>
      <c r="C39" s="22" t="s">
        <v>129</v>
      </c>
      <c r="D39" s="21" t="s">
        <v>130</v>
      </c>
      <c r="E39" s="21" t="s">
        <v>234</v>
      </c>
      <c r="F39" s="23" t="s">
        <v>211</v>
      </c>
      <c r="G39" s="24">
        <v>937</v>
      </c>
      <c r="H39" s="24">
        <v>851</v>
      </c>
      <c r="I39" s="24">
        <v>913</v>
      </c>
      <c r="J39" s="25">
        <f t="shared" si="0"/>
        <v>2701</v>
      </c>
      <c r="K39" s="1"/>
      <c r="L39" s="1"/>
    </row>
    <row r="40" spans="1:12" ht="36" x14ac:dyDescent="0.25">
      <c r="A40" s="12">
        <v>37</v>
      </c>
      <c r="B40" s="13" t="s">
        <v>41</v>
      </c>
      <c r="C40" s="14" t="s">
        <v>42</v>
      </c>
      <c r="D40" s="13" t="s">
        <v>43</v>
      </c>
      <c r="E40" s="13" t="s">
        <v>254</v>
      </c>
      <c r="F40" s="15" t="s">
        <v>211</v>
      </c>
      <c r="G40" s="16">
        <f>856-376</f>
        <v>480</v>
      </c>
      <c r="H40" s="16">
        <f>907-525</f>
        <v>382</v>
      </c>
      <c r="I40" s="16">
        <f>949-551</f>
        <v>398</v>
      </c>
      <c r="J40" s="17">
        <f t="shared" si="0"/>
        <v>1260</v>
      </c>
      <c r="K40" s="1"/>
      <c r="L40" s="1"/>
    </row>
    <row r="41" spans="1:12" ht="36" x14ac:dyDescent="0.25">
      <c r="A41" s="20">
        <v>38</v>
      </c>
      <c r="B41" s="21" t="s">
        <v>11</v>
      </c>
      <c r="C41" s="22" t="s">
        <v>12</v>
      </c>
      <c r="D41" s="21" t="s">
        <v>13</v>
      </c>
      <c r="E41" s="21" t="s">
        <v>235</v>
      </c>
      <c r="F41" s="23" t="s">
        <v>211</v>
      </c>
      <c r="G41" s="24">
        <v>30</v>
      </c>
      <c r="H41" s="24">
        <v>30</v>
      </c>
      <c r="I41" s="24">
        <v>95</v>
      </c>
      <c r="J41" s="25">
        <f t="shared" si="0"/>
        <v>155</v>
      </c>
      <c r="K41" s="1"/>
      <c r="L41" s="1"/>
    </row>
    <row r="42" spans="1:12" ht="72" x14ac:dyDescent="0.25">
      <c r="A42" s="12">
        <v>39</v>
      </c>
      <c r="B42" s="13" t="s">
        <v>146</v>
      </c>
      <c r="C42" s="14" t="s">
        <v>147</v>
      </c>
      <c r="D42" s="19" t="s">
        <v>236</v>
      </c>
      <c r="E42" s="13" t="s">
        <v>237</v>
      </c>
      <c r="F42" s="15" t="s">
        <v>211</v>
      </c>
      <c r="G42" s="16">
        <f>256-85</f>
        <v>171</v>
      </c>
      <c r="H42" s="16">
        <v>171</v>
      </c>
      <c r="I42" s="16">
        <v>171</v>
      </c>
      <c r="J42" s="17">
        <f t="shared" si="0"/>
        <v>513</v>
      </c>
      <c r="K42" s="1"/>
      <c r="L42" s="1"/>
    </row>
    <row r="43" spans="1:12" ht="60" x14ac:dyDescent="0.25">
      <c r="A43" s="27">
        <v>40</v>
      </c>
      <c r="B43" s="28" t="s">
        <v>68</v>
      </c>
      <c r="C43" s="29" t="s">
        <v>69</v>
      </c>
      <c r="D43" s="28" t="s">
        <v>70</v>
      </c>
      <c r="E43" s="28" t="s">
        <v>255</v>
      </c>
      <c r="F43" s="30" t="s">
        <v>212</v>
      </c>
      <c r="G43" s="30">
        <v>0</v>
      </c>
      <c r="H43" s="30">
        <v>0</v>
      </c>
      <c r="I43" s="30">
        <v>0</v>
      </c>
      <c r="J43" s="31">
        <v>0</v>
      </c>
      <c r="K43" s="1"/>
      <c r="L43" s="1"/>
    </row>
    <row r="44" spans="1:12" ht="63" customHeight="1" x14ac:dyDescent="0.25">
      <c r="A44" s="32">
        <v>41</v>
      </c>
      <c r="B44" s="33" t="s">
        <v>148</v>
      </c>
      <c r="C44" s="34" t="s">
        <v>149</v>
      </c>
      <c r="D44" s="33" t="s">
        <v>150</v>
      </c>
      <c r="E44" s="33" t="s">
        <v>256</v>
      </c>
      <c r="F44" s="35" t="s">
        <v>212</v>
      </c>
      <c r="G44" s="35">
        <v>0</v>
      </c>
      <c r="H44" s="35">
        <v>0</v>
      </c>
      <c r="I44" s="35">
        <v>0</v>
      </c>
      <c r="J44" s="36">
        <v>0</v>
      </c>
      <c r="K44" s="1"/>
      <c r="L44" s="1"/>
    </row>
    <row r="45" spans="1:12" ht="65.25" customHeight="1" x14ac:dyDescent="0.25">
      <c r="A45" s="27">
        <v>42</v>
      </c>
      <c r="B45" s="28" t="s">
        <v>196</v>
      </c>
      <c r="C45" s="29" t="s">
        <v>197</v>
      </c>
      <c r="D45" s="28" t="s">
        <v>198</v>
      </c>
      <c r="E45" s="28" t="s">
        <v>257</v>
      </c>
      <c r="F45" s="30" t="s">
        <v>212</v>
      </c>
      <c r="G45" s="30">
        <v>0</v>
      </c>
      <c r="H45" s="30">
        <v>0</v>
      </c>
      <c r="I45" s="30">
        <v>0</v>
      </c>
      <c r="J45" s="31">
        <v>0</v>
      </c>
      <c r="K45" s="1"/>
      <c r="L45" s="1"/>
    </row>
    <row r="46" spans="1:12" ht="98.25" customHeight="1" x14ac:dyDescent="0.25">
      <c r="A46" s="32">
        <v>43</v>
      </c>
      <c r="B46" s="33" t="s">
        <v>202</v>
      </c>
      <c r="C46" s="34" t="s">
        <v>203</v>
      </c>
      <c r="D46" s="33" t="s">
        <v>204</v>
      </c>
      <c r="E46" s="33" t="s">
        <v>258</v>
      </c>
      <c r="F46" s="35" t="s">
        <v>212</v>
      </c>
      <c r="G46" s="35">
        <v>0</v>
      </c>
      <c r="H46" s="35">
        <v>0</v>
      </c>
      <c r="I46" s="35">
        <v>0</v>
      </c>
      <c r="J46" s="36">
        <v>0</v>
      </c>
      <c r="K46" s="1"/>
      <c r="L46" s="1"/>
    </row>
    <row r="47" spans="1:12" ht="36" x14ac:dyDescent="0.25">
      <c r="A47" s="27">
        <v>44</v>
      </c>
      <c r="B47" s="28" t="s">
        <v>20</v>
      </c>
      <c r="C47" s="29" t="s">
        <v>21</v>
      </c>
      <c r="D47" s="28" t="s">
        <v>22</v>
      </c>
      <c r="E47" s="28" t="s">
        <v>259</v>
      </c>
      <c r="F47" s="30" t="s">
        <v>212</v>
      </c>
      <c r="G47" s="30">
        <v>0</v>
      </c>
      <c r="H47" s="30">
        <v>0</v>
      </c>
      <c r="I47" s="30">
        <v>0</v>
      </c>
      <c r="J47" s="31">
        <v>0</v>
      </c>
      <c r="K47" s="1"/>
      <c r="L47" s="1"/>
    </row>
    <row r="48" spans="1:12" ht="48" x14ac:dyDescent="0.25">
      <c r="A48" s="32">
        <v>45</v>
      </c>
      <c r="B48" s="33" t="s">
        <v>29</v>
      </c>
      <c r="C48" s="34" t="s">
        <v>30</v>
      </c>
      <c r="D48" s="33" t="s">
        <v>31</v>
      </c>
      <c r="E48" s="33" t="s">
        <v>260</v>
      </c>
      <c r="F48" s="35" t="s">
        <v>212</v>
      </c>
      <c r="G48" s="35">
        <v>0</v>
      </c>
      <c r="H48" s="35">
        <v>0</v>
      </c>
      <c r="I48" s="35">
        <v>0</v>
      </c>
      <c r="J48" s="36">
        <v>0</v>
      </c>
      <c r="K48" s="1"/>
      <c r="L48" s="1"/>
    </row>
    <row r="49" spans="1:12" ht="48" x14ac:dyDescent="0.25">
      <c r="A49" s="27">
        <v>46</v>
      </c>
      <c r="B49" s="28" t="s">
        <v>50</v>
      </c>
      <c r="C49" s="29" t="s">
        <v>51</v>
      </c>
      <c r="D49" s="28" t="s">
        <v>52</v>
      </c>
      <c r="E49" s="28" t="s">
        <v>261</v>
      </c>
      <c r="F49" s="30" t="s">
        <v>212</v>
      </c>
      <c r="G49" s="30">
        <v>0</v>
      </c>
      <c r="H49" s="30">
        <v>0</v>
      </c>
      <c r="I49" s="30">
        <v>0</v>
      </c>
      <c r="J49" s="31">
        <v>0</v>
      </c>
      <c r="K49" s="1"/>
      <c r="L49" s="1"/>
    </row>
    <row r="50" spans="1:12" ht="36" x14ac:dyDescent="0.25">
      <c r="A50" s="32">
        <v>47</v>
      </c>
      <c r="B50" s="33" t="s">
        <v>59</v>
      </c>
      <c r="C50" s="34" t="s">
        <v>60</v>
      </c>
      <c r="D50" s="33" t="s">
        <v>61</v>
      </c>
      <c r="E50" s="33" t="s">
        <v>262</v>
      </c>
      <c r="F50" s="35" t="s">
        <v>212</v>
      </c>
      <c r="G50" s="35">
        <v>0</v>
      </c>
      <c r="H50" s="35">
        <v>0</v>
      </c>
      <c r="I50" s="35">
        <v>0</v>
      </c>
      <c r="J50" s="36">
        <v>0</v>
      </c>
      <c r="K50" s="1"/>
      <c r="L50" s="1"/>
    </row>
    <row r="51" spans="1:12" ht="50.25" customHeight="1" x14ac:dyDescent="0.25">
      <c r="A51" s="27">
        <v>48</v>
      </c>
      <c r="B51" s="28" t="s">
        <v>65</v>
      </c>
      <c r="C51" s="29" t="s">
        <v>66</v>
      </c>
      <c r="D51" s="28" t="s">
        <v>67</v>
      </c>
      <c r="E51" s="28" t="s">
        <v>263</v>
      </c>
      <c r="F51" s="30" t="s">
        <v>212</v>
      </c>
      <c r="G51" s="30">
        <v>0</v>
      </c>
      <c r="H51" s="30">
        <v>0</v>
      </c>
      <c r="I51" s="30">
        <v>0</v>
      </c>
      <c r="J51" s="31">
        <v>0</v>
      </c>
      <c r="K51" s="1"/>
      <c r="L51" s="1"/>
    </row>
    <row r="52" spans="1:12" ht="24" x14ac:dyDescent="0.25">
      <c r="A52" s="32">
        <v>49</v>
      </c>
      <c r="B52" s="33" t="s">
        <v>71</v>
      </c>
      <c r="C52" s="34" t="s">
        <v>72</v>
      </c>
      <c r="D52" s="33" t="s">
        <v>73</v>
      </c>
      <c r="E52" s="33" t="s">
        <v>264</v>
      </c>
      <c r="F52" s="35" t="s">
        <v>212</v>
      </c>
      <c r="G52" s="35">
        <v>0</v>
      </c>
      <c r="H52" s="35">
        <v>0</v>
      </c>
      <c r="I52" s="35">
        <v>0</v>
      </c>
      <c r="J52" s="36">
        <v>0</v>
      </c>
      <c r="K52" s="1"/>
      <c r="L52" s="1"/>
    </row>
    <row r="53" spans="1:12" ht="72" x14ac:dyDescent="0.25">
      <c r="A53" s="27">
        <v>50</v>
      </c>
      <c r="B53" s="28" t="s">
        <v>74</v>
      </c>
      <c r="C53" s="29" t="s">
        <v>75</v>
      </c>
      <c r="D53" s="28" t="s">
        <v>76</v>
      </c>
      <c r="E53" s="28" t="s">
        <v>265</v>
      </c>
      <c r="F53" s="30" t="s">
        <v>212</v>
      </c>
      <c r="G53" s="30">
        <v>0</v>
      </c>
      <c r="H53" s="30">
        <v>0</v>
      </c>
      <c r="I53" s="30">
        <v>0</v>
      </c>
      <c r="J53" s="31">
        <v>0</v>
      </c>
      <c r="K53" s="1"/>
      <c r="L53" s="1"/>
    </row>
    <row r="54" spans="1:12" ht="47.25" customHeight="1" x14ac:dyDescent="0.25">
      <c r="A54" s="32">
        <v>51</v>
      </c>
      <c r="B54" s="33" t="s">
        <v>77</v>
      </c>
      <c r="C54" s="34" t="s">
        <v>78</v>
      </c>
      <c r="D54" s="33" t="s">
        <v>79</v>
      </c>
      <c r="E54" s="33" t="s">
        <v>266</v>
      </c>
      <c r="F54" s="35" t="s">
        <v>212</v>
      </c>
      <c r="G54" s="35">
        <v>0</v>
      </c>
      <c r="H54" s="35">
        <v>0</v>
      </c>
      <c r="I54" s="35">
        <v>0</v>
      </c>
      <c r="J54" s="36">
        <v>0</v>
      </c>
      <c r="K54" s="1"/>
      <c r="L54" s="1"/>
    </row>
    <row r="55" spans="1:12" ht="48" x14ac:dyDescent="0.25">
      <c r="A55" s="27">
        <v>52</v>
      </c>
      <c r="B55" s="28" t="s">
        <v>89</v>
      </c>
      <c r="C55" s="29" t="s">
        <v>90</v>
      </c>
      <c r="D55" s="28" t="s">
        <v>91</v>
      </c>
      <c r="E55" s="28" t="s">
        <v>267</v>
      </c>
      <c r="F55" s="30" t="s">
        <v>212</v>
      </c>
      <c r="G55" s="30">
        <v>0</v>
      </c>
      <c r="H55" s="30">
        <v>0</v>
      </c>
      <c r="I55" s="30">
        <v>0</v>
      </c>
      <c r="J55" s="31">
        <v>0</v>
      </c>
      <c r="K55" s="1"/>
      <c r="L55" s="1"/>
    </row>
    <row r="56" spans="1:12" ht="48" x14ac:dyDescent="0.25">
      <c r="A56" s="32">
        <v>53</v>
      </c>
      <c r="B56" s="33" t="s">
        <v>95</v>
      </c>
      <c r="C56" s="34" t="s">
        <v>96</v>
      </c>
      <c r="D56" s="33" t="s">
        <v>97</v>
      </c>
      <c r="E56" s="33" t="s">
        <v>268</v>
      </c>
      <c r="F56" s="35" t="s">
        <v>212</v>
      </c>
      <c r="G56" s="35">
        <v>0</v>
      </c>
      <c r="H56" s="35">
        <v>0</v>
      </c>
      <c r="I56" s="35">
        <v>0</v>
      </c>
      <c r="J56" s="36">
        <v>0</v>
      </c>
      <c r="K56" s="1"/>
      <c r="L56" s="1"/>
    </row>
    <row r="57" spans="1:12" ht="15.75" x14ac:dyDescent="0.25">
      <c r="A57" s="27">
        <v>54</v>
      </c>
      <c r="B57" s="28" t="s">
        <v>101</v>
      </c>
      <c r="C57" s="29" t="s">
        <v>102</v>
      </c>
      <c r="D57" s="28" t="s">
        <v>103</v>
      </c>
      <c r="E57" s="28" t="s">
        <v>269</v>
      </c>
      <c r="F57" s="30" t="s">
        <v>212</v>
      </c>
      <c r="G57" s="30">
        <v>0</v>
      </c>
      <c r="H57" s="30">
        <v>0</v>
      </c>
      <c r="I57" s="30">
        <v>0</v>
      </c>
      <c r="J57" s="31">
        <v>0</v>
      </c>
      <c r="K57" s="1"/>
      <c r="L57" s="1"/>
    </row>
    <row r="58" spans="1:12" ht="36" x14ac:dyDescent="0.25">
      <c r="A58" s="32">
        <v>55</v>
      </c>
      <c r="B58" s="33" t="s">
        <v>104</v>
      </c>
      <c r="C58" s="34" t="s">
        <v>105</v>
      </c>
      <c r="D58" s="33" t="s">
        <v>106</v>
      </c>
      <c r="E58" s="33" t="s">
        <v>270</v>
      </c>
      <c r="F58" s="35" t="s">
        <v>212</v>
      </c>
      <c r="G58" s="35">
        <v>0</v>
      </c>
      <c r="H58" s="35">
        <v>0</v>
      </c>
      <c r="I58" s="35">
        <v>0</v>
      </c>
      <c r="J58" s="36">
        <v>0</v>
      </c>
      <c r="K58" s="1"/>
      <c r="L58" s="1"/>
    </row>
    <row r="59" spans="1:12" ht="63.75" customHeight="1" x14ac:dyDescent="0.25">
      <c r="A59" s="27">
        <v>56</v>
      </c>
      <c r="B59" s="28" t="s">
        <v>137</v>
      </c>
      <c r="C59" s="29" t="s">
        <v>138</v>
      </c>
      <c r="D59" s="28" t="s">
        <v>139</v>
      </c>
      <c r="E59" s="28" t="s">
        <v>271</v>
      </c>
      <c r="F59" s="30" t="s">
        <v>212</v>
      </c>
      <c r="G59" s="30">
        <v>0</v>
      </c>
      <c r="H59" s="30">
        <v>0</v>
      </c>
      <c r="I59" s="30">
        <v>0</v>
      </c>
      <c r="J59" s="31">
        <v>0</v>
      </c>
      <c r="K59" s="1"/>
      <c r="L59" s="1"/>
    </row>
    <row r="60" spans="1:12" ht="82.5" customHeight="1" x14ac:dyDescent="0.25">
      <c r="A60" s="32">
        <v>57</v>
      </c>
      <c r="B60" s="33" t="s">
        <v>151</v>
      </c>
      <c r="C60" s="34" t="s">
        <v>152</v>
      </c>
      <c r="D60" s="33" t="s">
        <v>153</v>
      </c>
      <c r="E60" s="33" t="s">
        <v>272</v>
      </c>
      <c r="F60" s="35" t="s">
        <v>212</v>
      </c>
      <c r="G60" s="35">
        <v>0</v>
      </c>
      <c r="H60" s="35">
        <v>0</v>
      </c>
      <c r="I60" s="35">
        <v>0</v>
      </c>
      <c r="J60" s="36">
        <v>0</v>
      </c>
      <c r="K60" s="1"/>
      <c r="L60" s="1"/>
    </row>
    <row r="61" spans="1:12" ht="36" x14ac:dyDescent="0.25">
      <c r="A61" s="27">
        <v>58</v>
      </c>
      <c r="B61" s="28" t="s">
        <v>154</v>
      </c>
      <c r="C61" s="29" t="s">
        <v>155</v>
      </c>
      <c r="D61" s="28" t="s">
        <v>156</v>
      </c>
      <c r="E61" s="28" t="s">
        <v>273</v>
      </c>
      <c r="F61" s="30" t="s">
        <v>212</v>
      </c>
      <c r="G61" s="30">
        <v>0</v>
      </c>
      <c r="H61" s="30">
        <v>0</v>
      </c>
      <c r="I61" s="30">
        <v>0</v>
      </c>
      <c r="J61" s="31">
        <v>0</v>
      </c>
      <c r="K61" s="1"/>
      <c r="L61" s="1"/>
    </row>
    <row r="62" spans="1:12" ht="75" customHeight="1" x14ac:dyDescent="0.25">
      <c r="A62" s="32">
        <v>59</v>
      </c>
      <c r="B62" s="33" t="s">
        <v>166</v>
      </c>
      <c r="C62" s="34" t="s">
        <v>167</v>
      </c>
      <c r="D62" s="33" t="s">
        <v>168</v>
      </c>
      <c r="E62" s="33" t="s">
        <v>274</v>
      </c>
      <c r="F62" s="35" t="s">
        <v>212</v>
      </c>
      <c r="G62" s="35">
        <v>0</v>
      </c>
      <c r="H62" s="35">
        <v>0</v>
      </c>
      <c r="I62" s="35">
        <v>0</v>
      </c>
      <c r="J62" s="36">
        <v>0</v>
      </c>
      <c r="K62" s="1"/>
      <c r="L62" s="1"/>
    </row>
    <row r="63" spans="1:12" ht="72" x14ac:dyDescent="0.25">
      <c r="A63" s="27">
        <v>60</v>
      </c>
      <c r="B63" s="28" t="s">
        <v>169</v>
      </c>
      <c r="C63" s="29" t="s">
        <v>170</v>
      </c>
      <c r="D63" s="28" t="s">
        <v>171</v>
      </c>
      <c r="E63" s="28" t="s">
        <v>275</v>
      </c>
      <c r="F63" s="30" t="s">
        <v>212</v>
      </c>
      <c r="G63" s="30">
        <v>0</v>
      </c>
      <c r="H63" s="30">
        <v>0</v>
      </c>
      <c r="I63" s="30">
        <v>0</v>
      </c>
      <c r="J63" s="31">
        <v>0</v>
      </c>
      <c r="K63" s="1"/>
      <c r="L63" s="1"/>
    </row>
    <row r="64" spans="1:12" ht="48" x14ac:dyDescent="0.25">
      <c r="A64" s="32">
        <v>61</v>
      </c>
      <c r="B64" s="33" t="s">
        <v>175</v>
      </c>
      <c r="C64" s="34" t="s">
        <v>176</v>
      </c>
      <c r="D64" s="33" t="s">
        <v>177</v>
      </c>
      <c r="E64" s="33" t="s">
        <v>276</v>
      </c>
      <c r="F64" s="35" t="s">
        <v>212</v>
      </c>
      <c r="G64" s="35">
        <v>0</v>
      </c>
      <c r="H64" s="35">
        <v>0</v>
      </c>
      <c r="I64" s="35">
        <v>0</v>
      </c>
      <c r="J64" s="36">
        <v>0</v>
      </c>
      <c r="K64" s="1"/>
      <c r="L64" s="1"/>
    </row>
    <row r="65" spans="1:12" ht="36" x14ac:dyDescent="0.25">
      <c r="A65" s="27">
        <v>62</v>
      </c>
      <c r="B65" s="28" t="s">
        <v>193</v>
      </c>
      <c r="C65" s="29" t="s">
        <v>194</v>
      </c>
      <c r="D65" s="28" t="s">
        <v>195</v>
      </c>
      <c r="E65" s="28" t="s">
        <v>277</v>
      </c>
      <c r="F65" s="30" t="s">
        <v>212</v>
      </c>
      <c r="G65" s="30">
        <v>0</v>
      </c>
      <c r="H65" s="30">
        <v>0</v>
      </c>
      <c r="I65" s="30">
        <v>0</v>
      </c>
      <c r="J65" s="31">
        <v>0</v>
      </c>
      <c r="K65" s="1"/>
      <c r="L65" s="1"/>
    </row>
    <row r="66" spans="1:12" ht="36" x14ac:dyDescent="0.25">
      <c r="A66" s="32">
        <v>63</v>
      </c>
      <c r="B66" s="33" t="s">
        <v>205</v>
      </c>
      <c r="C66" s="34" t="s">
        <v>206</v>
      </c>
      <c r="D66" s="33" t="s">
        <v>207</v>
      </c>
      <c r="E66" s="33" t="s">
        <v>278</v>
      </c>
      <c r="F66" s="35" t="s">
        <v>212</v>
      </c>
      <c r="G66" s="35">
        <v>0</v>
      </c>
      <c r="H66" s="35">
        <v>0</v>
      </c>
      <c r="I66" s="35">
        <v>0</v>
      </c>
      <c r="J66" s="36">
        <v>0</v>
      </c>
      <c r="K66" s="1"/>
      <c r="L66" s="1"/>
    </row>
    <row r="67" spans="1:12" ht="36" x14ac:dyDescent="0.25">
      <c r="A67" s="27">
        <v>64</v>
      </c>
      <c r="B67" s="28" t="s">
        <v>107</v>
      </c>
      <c r="C67" s="29" t="s">
        <v>108</v>
      </c>
      <c r="D67" s="28" t="s">
        <v>109</v>
      </c>
      <c r="E67" s="28" t="s">
        <v>279</v>
      </c>
      <c r="F67" s="30" t="s">
        <v>212</v>
      </c>
      <c r="G67" s="30">
        <v>0</v>
      </c>
      <c r="H67" s="30">
        <v>0</v>
      </c>
      <c r="I67" s="30">
        <v>0</v>
      </c>
      <c r="J67" s="31">
        <v>0</v>
      </c>
      <c r="K67" s="1"/>
      <c r="L67" s="1"/>
    </row>
    <row r="68" spans="1:12" ht="36" x14ac:dyDescent="0.25">
      <c r="A68" s="32">
        <v>65</v>
      </c>
      <c r="B68" s="33" t="s">
        <v>8</v>
      </c>
      <c r="C68" s="34" t="s">
        <v>9</v>
      </c>
      <c r="D68" s="33" t="s">
        <v>10</v>
      </c>
      <c r="E68" s="33" t="s">
        <v>280</v>
      </c>
      <c r="F68" s="35" t="s">
        <v>212</v>
      </c>
      <c r="G68" s="35">
        <v>0</v>
      </c>
      <c r="H68" s="35">
        <v>0</v>
      </c>
      <c r="I68" s="35">
        <v>0</v>
      </c>
      <c r="J68" s="36">
        <v>0</v>
      </c>
      <c r="K68" s="1"/>
      <c r="L68" s="1"/>
    </row>
    <row r="69" spans="1:12" ht="51.75" customHeight="1" x14ac:dyDescent="0.25">
      <c r="A69" s="27">
        <v>66</v>
      </c>
      <c r="B69" s="28" t="s">
        <v>56</v>
      </c>
      <c r="C69" s="29" t="s">
        <v>57</v>
      </c>
      <c r="D69" s="28" t="s">
        <v>58</v>
      </c>
      <c r="E69" s="28" t="s">
        <v>281</v>
      </c>
      <c r="F69" s="30" t="s">
        <v>212</v>
      </c>
      <c r="G69" s="30">
        <v>0</v>
      </c>
      <c r="H69" s="30">
        <v>0</v>
      </c>
      <c r="I69" s="30">
        <v>0</v>
      </c>
      <c r="J69" s="31">
        <v>0</v>
      </c>
      <c r="K69" s="1"/>
      <c r="L69" s="1"/>
    </row>
    <row r="70" spans="1:12" ht="36" x14ac:dyDescent="0.25">
      <c r="A70" s="32">
        <v>67</v>
      </c>
      <c r="B70" s="33" t="s">
        <v>14</v>
      </c>
      <c r="C70" s="34" t="s">
        <v>15</v>
      </c>
      <c r="D70" s="33" t="s">
        <v>16</v>
      </c>
      <c r="E70" s="33" t="s">
        <v>282</v>
      </c>
      <c r="F70" s="35" t="s">
        <v>212</v>
      </c>
      <c r="G70" s="35">
        <v>0</v>
      </c>
      <c r="H70" s="35">
        <v>0</v>
      </c>
      <c r="I70" s="35">
        <v>0</v>
      </c>
      <c r="J70" s="36">
        <v>0</v>
      </c>
      <c r="K70" s="1"/>
      <c r="L70" s="1"/>
    </row>
    <row r="71" spans="1:12" ht="24.75" thickBot="1" x14ac:dyDescent="0.3">
      <c r="A71" s="37">
        <v>68</v>
      </c>
      <c r="B71" s="39" t="s">
        <v>209</v>
      </c>
      <c r="C71" s="38"/>
      <c r="D71" s="39" t="s">
        <v>210</v>
      </c>
      <c r="E71" s="39" t="s">
        <v>283</v>
      </c>
      <c r="F71" s="38" t="s">
        <v>212</v>
      </c>
      <c r="G71" s="38">
        <v>0</v>
      </c>
      <c r="H71" s="38">
        <v>0</v>
      </c>
      <c r="I71" s="38">
        <v>0</v>
      </c>
      <c r="J71" s="40">
        <v>0</v>
      </c>
      <c r="K71" s="1"/>
      <c r="L71" s="1"/>
    </row>
    <row r="72" spans="1:12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1"/>
      <c r="L72" s="1"/>
    </row>
    <row r="73" spans="1:12" x14ac:dyDescent="0.25">
      <c r="G73" s="5"/>
      <c r="H73" s="5"/>
      <c r="I73" s="5"/>
      <c r="J73" s="5"/>
      <c r="L73" s="2"/>
    </row>
    <row r="74" spans="1:12" x14ac:dyDescent="0.25">
      <c r="G74" s="5"/>
      <c r="H74" s="5"/>
      <c r="I74" s="5"/>
      <c r="J74" s="5"/>
      <c r="L74" s="2"/>
    </row>
  </sheetData>
  <mergeCells count="1">
    <mergeCell ref="A1:J1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 INGO II</vt:lpstr>
      <vt:lpstr>'VÝSLEDKY INGO II'!Oblast_tisku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2013-01-18T12:35:57Z</dcterms:modified>
</cp:coreProperties>
</file>