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65" windowWidth="9030" windowHeight="36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<sst xmlns="http://schemas.openxmlformats.org/spreadsheetml/2006/main" count="54" uniqueCount="38">
  <si>
    <t>České Budějovice</t>
  </si>
  <si>
    <t>Český Krumlov</t>
  </si>
  <si>
    <t>Jindřichův Hradec</t>
  </si>
  <si>
    <t>Písek</t>
  </si>
  <si>
    <t>Prachatice</t>
  </si>
  <si>
    <t>Strakonice</t>
  </si>
  <si>
    <t>Tábor</t>
  </si>
  <si>
    <t>složka</t>
  </si>
  <si>
    <t>%</t>
  </si>
  <si>
    <t>na nenár.</t>
  </si>
  <si>
    <t>sl. v r. 02</t>
  </si>
  <si>
    <t>k dispozici</t>
  </si>
  <si>
    <t>(tis. Kč)</t>
  </si>
  <si>
    <t>domodel.</t>
  </si>
  <si>
    <t>počtu</t>
  </si>
  <si>
    <t>z I. Q.</t>
  </si>
  <si>
    <t>v kraji</t>
  </si>
  <si>
    <t>Přerozd.</t>
  </si>
  <si>
    <t>platů</t>
  </si>
  <si>
    <t>z KÚ</t>
  </si>
  <si>
    <t>Skutečnost 2001</t>
  </si>
  <si>
    <t>Model 2002 při stejném počtu zam.</t>
  </si>
  <si>
    <t>Okres</t>
  </si>
  <si>
    <t>Kraj celkem</t>
  </si>
  <si>
    <t>Počet</t>
  </si>
  <si>
    <t>zaměstnanců</t>
  </si>
  <si>
    <t>Nenároková</t>
  </si>
  <si>
    <t>MŠMT, odbor 45</t>
  </si>
  <si>
    <t>v Kč/zaměst.</t>
  </si>
  <si>
    <r>
      <t xml:space="preserve">Nenárokové složky platu </t>
    </r>
    <r>
      <rPr>
        <b/>
        <u val="single"/>
        <sz val="16"/>
        <rFont val="Arial CE"/>
        <family val="2"/>
      </rPr>
      <t>obecního školství</t>
    </r>
    <r>
      <rPr>
        <b/>
        <sz val="16"/>
        <rFont val="Arial CE"/>
        <family val="2"/>
      </rPr>
      <t xml:space="preserve"> Jihočeského kraje </t>
    </r>
    <r>
      <rPr>
        <sz val="14"/>
        <rFont val="Arial CE"/>
        <family val="2"/>
      </rPr>
      <t>v okresním členění</t>
    </r>
  </si>
  <si>
    <t>r. 2002</t>
  </si>
  <si>
    <t>2002/2001</t>
  </si>
  <si>
    <t>zam. 2002</t>
  </si>
  <si>
    <t>v tis. Kč</t>
  </si>
  <si>
    <t xml:space="preserve">% </t>
  </si>
  <si>
    <t>k průměru</t>
  </si>
  <si>
    <t>Model 2002 při počtu zam. podle I.Q.2002</t>
  </si>
  <si>
    <t>V Praze dne 6.6.2002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</si>
</sst>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"/>
    <numFmt numFmtId="165" formatCode="0.000"/>
    <numFmt numFmtId="166" formatCode="0.0"/>
    <numFmt numFmtId="167" formatCode="#,##0.0"/>
  </numFmts>
  <fonts count="6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b/>
      <u val="single"/>
      <sz val="16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/>
    </xf>
    <xf numFmtId="0" fontId="3" fillId="0" borderId="4" xfId="0" applyFont="1" applyBorder="1" applyAlignment="1">
      <alignment/>
    </xf>
    <xf numFmtId="3" fontId="3" fillId="0" borderId="4" xfId="0" applyNumberFormat="1" applyFont="1" applyBorder="1" applyAlignment="1">
      <alignment/>
    </xf>
    <xf numFmtId="1" fontId="3" fillId="0" borderId="5" xfId="0" applyNumberFormat="1" applyFont="1" applyBorder="1" applyAlignment="1">
      <alignment/>
    </xf>
    <xf numFmtId="0" fontId="3" fillId="0" borderId="0" xfId="0" applyFont="1" applyAlignment="1">
      <alignment/>
    </xf>
    <xf numFmtId="3" fontId="3" fillId="0" borderId="5" xfId="0" applyNumberFormat="1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" fillId="0" borderId="10" xfId="0" applyFont="1" applyBorder="1" applyAlignment="1">
      <alignment/>
    </xf>
    <xf numFmtId="3" fontId="2" fillId="0" borderId="11" xfId="0" applyNumberFormat="1" applyFont="1" applyBorder="1" applyAlignment="1">
      <alignment/>
    </xf>
    <xf numFmtId="0" fontId="1" fillId="0" borderId="12" xfId="0" applyFont="1" applyBorder="1" applyAlignment="1">
      <alignment/>
    </xf>
    <xf numFmtId="3" fontId="2" fillId="0" borderId="13" xfId="0" applyNumberFormat="1" applyFont="1" applyBorder="1" applyAlignment="1">
      <alignment/>
    </xf>
    <xf numFmtId="0" fontId="1" fillId="0" borderId="14" xfId="0" applyFont="1" applyBorder="1" applyAlignment="1">
      <alignment/>
    </xf>
    <xf numFmtId="3" fontId="2" fillId="0" borderId="15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3" fontId="1" fillId="0" borderId="19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3" fontId="1" fillId="0" borderId="20" xfId="0" applyNumberFormat="1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166" fontId="3" fillId="0" borderId="33" xfId="0" applyNumberFormat="1" applyFont="1" applyBorder="1" applyAlignment="1">
      <alignment/>
    </xf>
    <xf numFmtId="3" fontId="3" fillId="0" borderId="34" xfId="0" applyNumberFormat="1" applyFont="1" applyBorder="1" applyAlignment="1">
      <alignment/>
    </xf>
    <xf numFmtId="166" fontId="3" fillId="0" borderId="35" xfId="0" applyNumberFormat="1" applyFont="1" applyBorder="1" applyAlignment="1">
      <alignment/>
    </xf>
    <xf numFmtId="4" fontId="2" fillId="0" borderId="36" xfId="0" applyNumberFormat="1" applyFont="1" applyBorder="1" applyAlignment="1">
      <alignment/>
    </xf>
    <xf numFmtId="4" fontId="2" fillId="0" borderId="37" xfId="0" applyNumberFormat="1" applyFont="1" applyBorder="1" applyAlignment="1">
      <alignment/>
    </xf>
    <xf numFmtId="4" fontId="2" fillId="0" borderId="38" xfId="0" applyNumberFormat="1" applyFont="1" applyBorder="1" applyAlignment="1">
      <alignment/>
    </xf>
    <xf numFmtId="166" fontId="2" fillId="0" borderId="39" xfId="0" applyNumberFormat="1" applyFont="1" applyBorder="1" applyAlignment="1">
      <alignment/>
    </xf>
    <xf numFmtId="166" fontId="2" fillId="0" borderId="40" xfId="0" applyNumberFormat="1" applyFont="1" applyBorder="1" applyAlignment="1">
      <alignment/>
    </xf>
    <xf numFmtId="166" fontId="2" fillId="0" borderId="41" xfId="0" applyNumberFormat="1" applyFont="1" applyBorder="1" applyAlignment="1">
      <alignment/>
    </xf>
    <xf numFmtId="0" fontId="1" fillId="2" borderId="6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2" fontId="1" fillId="2" borderId="19" xfId="0" applyNumberFormat="1" applyFont="1" applyFill="1" applyBorder="1" applyAlignment="1">
      <alignment/>
    </xf>
    <xf numFmtId="2" fontId="1" fillId="2" borderId="3" xfId="0" applyNumberFormat="1" applyFont="1" applyFill="1" applyBorder="1" applyAlignment="1">
      <alignment/>
    </xf>
    <xf numFmtId="2" fontId="1" fillId="2" borderId="20" xfId="0" applyNumberFormat="1" applyFont="1" applyFill="1" applyBorder="1" applyAlignment="1">
      <alignment/>
    </xf>
    <xf numFmtId="0" fontId="3" fillId="2" borderId="4" xfId="0" applyFont="1" applyFill="1" applyBorder="1" applyAlignment="1">
      <alignment/>
    </xf>
    <xf numFmtId="0" fontId="0" fillId="2" borderId="6" xfId="0" applyFill="1" applyBorder="1" applyAlignment="1">
      <alignment horizontal="center"/>
    </xf>
    <xf numFmtId="166" fontId="1" fillId="2" borderId="19" xfId="0" applyNumberFormat="1" applyFont="1" applyFill="1" applyBorder="1" applyAlignment="1">
      <alignment/>
    </xf>
    <xf numFmtId="166" fontId="1" fillId="2" borderId="3" xfId="0" applyNumberFormat="1" applyFont="1" applyFill="1" applyBorder="1" applyAlignment="1">
      <alignment/>
    </xf>
    <xf numFmtId="166" fontId="1" fillId="2" borderId="20" xfId="0" applyNumberFormat="1" applyFont="1" applyFill="1" applyBorder="1" applyAlignment="1">
      <alignment/>
    </xf>
    <xf numFmtId="166" fontId="3" fillId="2" borderId="4" xfId="0" applyNumberFormat="1" applyFont="1" applyFill="1" applyBorder="1" applyAlignment="1">
      <alignment/>
    </xf>
    <xf numFmtId="166" fontId="3" fillId="0" borderId="42" xfId="0" applyNumberFormat="1" applyFont="1" applyBorder="1" applyAlignment="1">
      <alignment/>
    </xf>
    <xf numFmtId="167" fontId="3" fillId="0" borderId="33" xfId="0" applyNumberFormat="1" applyFont="1" applyBorder="1" applyAlignment="1">
      <alignment/>
    </xf>
    <xf numFmtId="0" fontId="1" fillId="0" borderId="43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1" fillId="0" borderId="43" xfId="0" applyFont="1" applyBorder="1" applyAlignment="1">
      <alignment horizontal="center" wrapText="1"/>
    </xf>
    <xf numFmtId="0" fontId="0" fillId="0" borderId="5" xfId="0" applyBorder="1" applyAlignment="1">
      <alignment horizontal="center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tabSelected="1" workbookViewId="0" topLeftCell="A1">
      <selection activeCell="M29" sqref="M29"/>
    </sheetView>
  </sheetViews>
  <sheetFormatPr defaultColWidth="9.00390625" defaultRowHeight="12.75"/>
  <cols>
    <col min="1" max="1" width="23.125" style="1" customWidth="1"/>
    <col min="2" max="2" width="11.25390625" style="1" customWidth="1"/>
    <col min="3" max="4" width="14.875" style="1" customWidth="1"/>
    <col min="5" max="5" width="13.00390625" style="1" customWidth="1"/>
    <col min="6" max="6" width="15.00390625" style="1" customWidth="1"/>
    <col min="7" max="7" width="14.00390625" style="1" customWidth="1"/>
    <col min="8" max="8" width="12.25390625" style="1" customWidth="1"/>
    <col min="9" max="9" width="14.00390625" style="1" customWidth="1"/>
    <col min="10" max="10" width="12.875" style="1" hidden="1" customWidth="1"/>
    <col min="11" max="11" width="12.875" style="1" customWidth="1"/>
    <col min="12" max="12" width="13.25390625" style="1" customWidth="1"/>
    <col min="13" max="13" width="13.125" style="1" customWidth="1"/>
    <col min="14" max="14" width="14.375" style="1" customWidth="1"/>
    <col min="15" max="16384" width="9.125" style="1" customWidth="1"/>
  </cols>
  <sheetData>
    <row r="1" ht="15">
      <c r="A1" s="41" t="s">
        <v>27</v>
      </c>
    </row>
    <row r="2" ht="35.25" customHeight="1">
      <c r="A2" s="42" t="s">
        <v>29</v>
      </c>
    </row>
    <row r="3" ht="15.75" thickBot="1"/>
    <row r="4" spans="1:14" s="3" customFormat="1" ht="39.75" customHeight="1" thickBot="1">
      <c r="A4" s="13"/>
      <c r="B4" s="13" t="s">
        <v>17</v>
      </c>
      <c r="C4" s="67" t="s">
        <v>20</v>
      </c>
      <c r="D4" s="68"/>
      <c r="E4" s="69"/>
      <c r="F4" s="67" t="s">
        <v>21</v>
      </c>
      <c r="G4" s="68"/>
      <c r="H4" s="69"/>
      <c r="I4" s="52"/>
      <c r="J4" s="14"/>
      <c r="K4" s="70" t="s">
        <v>36</v>
      </c>
      <c r="L4" s="71"/>
      <c r="M4" s="71"/>
      <c r="N4" s="60"/>
    </row>
    <row r="5" spans="1:14" s="3" customFormat="1" ht="15.75">
      <c r="A5" s="2"/>
      <c r="B5" s="2" t="s">
        <v>18</v>
      </c>
      <c r="C5" s="39" t="s">
        <v>24</v>
      </c>
      <c r="D5" s="39" t="s">
        <v>26</v>
      </c>
      <c r="E5" s="15" t="s">
        <v>34</v>
      </c>
      <c r="F5" s="39" t="s">
        <v>24</v>
      </c>
      <c r="G5" s="35" t="s">
        <v>26</v>
      </c>
      <c r="H5" s="15" t="s">
        <v>34</v>
      </c>
      <c r="I5" s="53" t="s">
        <v>8</v>
      </c>
      <c r="J5" s="6" t="s">
        <v>9</v>
      </c>
      <c r="K5" s="32" t="s">
        <v>13</v>
      </c>
      <c r="L5" s="35" t="s">
        <v>26</v>
      </c>
      <c r="M5" s="15" t="s">
        <v>34</v>
      </c>
      <c r="N5" s="53" t="s">
        <v>8</v>
      </c>
    </row>
    <row r="6" spans="1:14" s="3" customFormat="1" ht="15.75">
      <c r="A6" s="2" t="s">
        <v>22</v>
      </c>
      <c r="B6" s="2" t="s">
        <v>30</v>
      </c>
      <c r="C6" s="40" t="s">
        <v>25</v>
      </c>
      <c r="D6" s="40" t="s">
        <v>7</v>
      </c>
      <c r="E6" s="16" t="s">
        <v>35</v>
      </c>
      <c r="F6" s="40" t="s">
        <v>25</v>
      </c>
      <c r="G6" s="36" t="s">
        <v>7</v>
      </c>
      <c r="H6" s="16" t="s">
        <v>35</v>
      </c>
      <c r="I6" s="54" t="s">
        <v>31</v>
      </c>
      <c r="J6" s="6" t="s">
        <v>10</v>
      </c>
      <c r="K6" s="33" t="s">
        <v>14</v>
      </c>
      <c r="L6" s="36" t="s">
        <v>7</v>
      </c>
      <c r="M6" s="16" t="s">
        <v>35</v>
      </c>
      <c r="N6" s="54" t="s">
        <v>31</v>
      </c>
    </row>
    <row r="7" spans="1:14" s="3" customFormat="1" ht="15.75">
      <c r="A7" s="2"/>
      <c r="B7" s="2" t="s">
        <v>19</v>
      </c>
      <c r="C7" s="40"/>
      <c r="D7" s="40" t="s">
        <v>28</v>
      </c>
      <c r="E7" s="16" t="s">
        <v>16</v>
      </c>
      <c r="F7" s="40"/>
      <c r="G7" s="36" t="s">
        <v>28</v>
      </c>
      <c r="H7" s="16" t="s">
        <v>16</v>
      </c>
      <c r="I7" s="53"/>
      <c r="J7" s="6" t="s">
        <v>11</v>
      </c>
      <c r="K7" s="33" t="s">
        <v>32</v>
      </c>
      <c r="L7" s="36" t="s">
        <v>28</v>
      </c>
      <c r="M7" s="16" t="s">
        <v>16</v>
      </c>
      <c r="N7" s="53"/>
    </row>
    <row r="8" spans="1:14" s="3" customFormat="1" ht="15.75" thickBot="1">
      <c r="A8" s="2"/>
      <c r="B8" s="29" t="s">
        <v>33</v>
      </c>
      <c r="C8" s="38"/>
      <c r="D8" s="38"/>
      <c r="E8" s="31"/>
      <c r="F8" s="38"/>
      <c r="G8" s="37"/>
      <c r="H8" s="31"/>
      <c r="I8" s="55"/>
      <c r="J8" s="30" t="s">
        <v>12</v>
      </c>
      <c r="K8" s="34" t="s">
        <v>15</v>
      </c>
      <c r="L8" s="37"/>
      <c r="M8" s="31"/>
      <c r="N8" s="55"/>
    </row>
    <row r="9" spans="1:14" ht="15.75">
      <c r="A9" s="4" t="s">
        <v>0</v>
      </c>
      <c r="B9" s="26">
        <v>-9411.78716000001</v>
      </c>
      <c r="C9" s="23">
        <v>2490</v>
      </c>
      <c r="D9" s="23">
        <v>1610</v>
      </c>
      <c r="E9" s="46">
        <f aca="true" t="shared" si="0" ref="E9:E15">D9/D$16*100</f>
        <v>115.92000518078235</v>
      </c>
      <c r="F9" s="23">
        <v>2490</v>
      </c>
      <c r="G9" s="22">
        <v>1281</v>
      </c>
      <c r="H9" s="49">
        <f aca="true" t="shared" si="1" ref="H9:H15">G9/G$16*100</f>
        <v>94.75751062958273</v>
      </c>
      <c r="I9" s="56">
        <f aca="true" t="shared" si="2" ref="I9:I15">G9/D9*100</f>
        <v>79.56521739130434</v>
      </c>
      <c r="J9" s="7">
        <f aca="true" t="shared" si="3" ref="J9:J15">G9/1000*12*F9</f>
        <v>38276.28</v>
      </c>
      <c r="K9" s="21">
        <v>2465.6</v>
      </c>
      <c r="L9" s="22">
        <f>J9/K9/12*1000</f>
        <v>1293.6769954574952</v>
      </c>
      <c r="M9" s="49">
        <f aca="true" t="shared" si="4" ref="M9:M15">L9/L$16*100</f>
        <v>94.71156420051831</v>
      </c>
      <c r="N9" s="61">
        <f>L9/D9*100</f>
        <v>80.35260841350902</v>
      </c>
    </row>
    <row r="10" spans="1:14" ht="15.75">
      <c r="A10" s="5" t="s">
        <v>1</v>
      </c>
      <c r="B10" s="27">
        <v>3809.959520000004</v>
      </c>
      <c r="C10" s="24">
        <v>871</v>
      </c>
      <c r="D10" s="24">
        <v>1740</v>
      </c>
      <c r="E10" s="47">
        <f t="shared" si="0"/>
        <v>125.28000559910639</v>
      </c>
      <c r="F10" s="24">
        <v>871</v>
      </c>
      <c r="G10" s="18">
        <v>2024</v>
      </c>
      <c r="H10" s="50">
        <f t="shared" si="1"/>
        <v>149.71834622503937</v>
      </c>
      <c r="I10" s="57">
        <f t="shared" si="2"/>
        <v>116.32183908045977</v>
      </c>
      <c r="J10" s="7">
        <f t="shared" si="3"/>
        <v>21154.848</v>
      </c>
      <c r="K10" s="17">
        <v>852.3</v>
      </c>
      <c r="L10" s="18">
        <f aca="true" t="shared" si="5" ref="L10:L15">J10/K10/12*1000</f>
        <v>2068.407837615863</v>
      </c>
      <c r="M10" s="50">
        <f t="shared" si="4"/>
        <v>151.43049029478283</v>
      </c>
      <c r="N10" s="62">
        <f aca="true" t="shared" si="6" ref="N10:N16">L10/D10*100</f>
        <v>118.8740136560841</v>
      </c>
    </row>
    <row r="11" spans="1:14" ht="15.75">
      <c r="A11" s="5" t="s">
        <v>2</v>
      </c>
      <c r="B11" s="27">
        <v>270.29675999999745</v>
      </c>
      <c r="C11" s="24">
        <v>1370</v>
      </c>
      <c r="D11" s="24">
        <v>1151</v>
      </c>
      <c r="E11" s="47">
        <f t="shared" si="0"/>
        <v>82.8720037037767</v>
      </c>
      <c r="F11" s="24">
        <v>1370</v>
      </c>
      <c r="G11" s="18">
        <f>1131+550000/12/F11</f>
        <v>1164.45498783455</v>
      </c>
      <c r="H11" s="50">
        <f t="shared" si="1"/>
        <v>86.13649952178218</v>
      </c>
      <c r="I11" s="57">
        <f t="shared" si="2"/>
        <v>101.16898243566898</v>
      </c>
      <c r="J11" s="7">
        <f t="shared" si="3"/>
        <v>19143.64</v>
      </c>
      <c r="K11" s="17">
        <v>1362.8</v>
      </c>
      <c r="L11" s="18">
        <f t="shared" si="5"/>
        <v>1170.6070834556306</v>
      </c>
      <c r="M11" s="50">
        <f t="shared" si="4"/>
        <v>85.70147596934073</v>
      </c>
      <c r="N11" s="62">
        <f t="shared" si="6"/>
        <v>101.70348248962907</v>
      </c>
    </row>
    <row r="12" spans="1:14" ht="15.75">
      <c r="A12" s="5" t="s">
        <v>3</v>
      </c>
      <c r="B12" s="27">
        <v>-664.039999999979</v>
      </c>
      <c r="C12" s="24">
        <v>990</v>
      </c>
      <c r="D12" s="24">
        <v>1381</v>
      </c>
      <c r="E12" s="47">
        <f t="shared" si="0"/>
        <v>99.43200444388847</v>
      </c>
      <c r="F12" s="24">
        <v>990</v>
      </c>
      <c r="G12" s="18">
        <f>1258+1697000/12/F12</f>
        <v>1400.8451178451178</v>
      </c>
      <c r="H12" s="50">
        <f t="shared" si="1"/>
        <v>103.62263555394833</v>
      </c>
      <c r="I12" s="57">
        <f t="shared" si="2"/>
        <v>101.4370107056566</v>
      </c>
      <c r="J12" s="7">
        <f t="shared" si="3"/>
        <v>16642.039999999997</v>
      </c>
      <c r="K12" s="17">
        <v>969.7</v>
      </c>
      <c r="L12" s="18">
        <f t="shared" si="5"/>
        <v>1430.1708432161145</v>
      </c>
      <c r="M12" s="50">
        <f t="shared" si="4"/>
        <v>104.70443403615648</v>
      </c>
      <c r="N12" s="62">
        <f t="shared" si="6"/>
        <v>103.56052449066723</v>
      </c>
    </row>
    <row r="13" spans="1:14" ht="15.75">
      <c r="A13" s="5" t="s">
        <v>4</v>
      </c>
      <c r="B13" s="27">
        <v>-1481.382999999987</v>
      </c>
      <c r="C13" s="24">
        <v>775</v>
      </c>
      <c r="D13" s="24">
        <v>1530</v>
      </c>
      <c r="E13" s="47">
        <f t="shared" si="0"/>
        <v>110.16000492335219</v>
      </c>
      <c r="F13" s="24">
        <v>775</v>
      </c>
      <c r="G13" s="18">
        <v>1355</v>
      </c>
      <c r="H13" s="50">
        <f t="shared" si="1"/>
        <v>100.23140273464838</v>
      </c>
      <c r="I13" s="57">
        <f t="shared" si="2"/>
        <v>88.56209150326796</v>
      </c>
      <c r="J13" s="7">
        <f t="shared" si="3"/>
        <v>12601.499999999998</v>
      </c>
      <c r="K13" s="17">
        <v>776.8</v>
      </c>
      <c r="L13" s="18">
        <f t="shared" si="5"/>
        <v>1351.8601956745622</v>
      </c>
      <c r="M13" s="50">
        <f t="shared" si="4"/>
        <v>98.97122246305204</v>
      </c>
      <c r="N13" s="62">
        <f t="shared" si="6"/>
        <v>88.35687553428511</v>
      </c>
    </row>
    <row r="14" spans="1:14" ht="15.75">
      <c r="A14" s="5" t="s">
        <v>5</v>
      </c>
      <c r="B14" s="27">
        <v>3723.6414400000067</v>
      </c>
      <c r="C14" s="24">
        <v>983</v>
      </c>
      <c r="D14" s="24">
        <v>1277</v>
      </c>
      <c r="E14" s="47">
        <f t="shared" si="0"/>
        <v>91.94400410922924</v>
      </c>
      <c r="F14" s="24">
        <v>983</v>
      </c>
      <c r="G14" s="18">
        <f>1207+2419000/12/F14</f>
        <v>1412.069515089861</v>
      </c>
      <c r="H14" s="50">
        <f t="shared" si="1"/>
        <v>104.45292122235537</v>
      </c>
      <c r="I14" s="57">
        <f t="shared" si="2"/>
        <v>110.57709593499303</v>
      </c>
      <c r="J14" s="7">
        <f t="shared" si="3"/>
        <v>16656.772</v>
      </c>
      <c r="K14" s="17">
        <v>967.2</v>
      </c>
      <c r="L14" s="18">
        <f t="shared" si="5"/>
        <v>1435.1368210642406</v>
      </c>
      <c r="M14" s="50">
        <f t="shared" si="4"/>
        <v>105.06799892247096</v>
      </c>
      <c r="N14" s="62">
        <f t="shared" si="6"/>
        <v>112.38346288678468</v>
      </c>
    </row>
    <row r="15" spans="1:14" ht="16.5" thickBot="1">
      <c r="A15" s="5" t="s">
        <v>6</v>
      </c>
      <c r="B15" s="28">
        <v>3753.3877600000123</v>
      </c>
      <c r="C15" s="25">
        <v>1471</v>
      </c>
      <c r="D15" s="25">
        <v>1034</v>
      </c>
      <c r="E15" s="48">
        <f t="shared" si="0"/>
        <v>74.44800332728506</v>
      </c>
      <c r="F15" s="25">
        <v>1471</v>
      </c>
      <c r="G15" s="20">
        <v>1173.5748923634717</v>
      </c>
      <c r="H15" s="51">
        <f t="shared" si="1"/>
        <v>86.81111267583378</v>
      </c>
      <c r="I15" s="58">
        <f t="shared" si="2"/>
        <v>113.49853891329514</v>
      </c>
      <c r="J15" s="7">
        <f t="shared" si="3"/>
        <v>20715.944000000003</v>
      </c>
      <c r="K15" s="19">
        <v>1463.6</v>
      </c>
      <c r="L15" s="20">
        <f t="shared" si="5"/>
        <v>1179.5085178099664</v>
      </c>
      <c r="M15" s="51">
        <f t="shared" si="4"/>
        <v>86.35316010246488</v>
      </c>
      <c r="N15" s="63">
        <f t="shared" si="6"/>
        <v>114.07239050386522</v>
      </c>
    </row>
    <row r="16" spans="1:14" s="11" customFormat="1" ht="34.5" customHeight="1" thickBot="1">
      <c r="A16" s="8" t="s">
        <v>23</v>
      </c>
      <c r="B16" s="9">
        <f>SUM(B9:B15)</f>
        <v>0.07532000004357542</v>
      </c>
      <c r="C16" s="45">
        <f>SUM(C9:C15)</f>
        <v>8950</v>
      </c>
      <c r="D16" s="43">
        <f>(D9*C9+D10*C10+D11*C11+D12*C12+D13*C13+D14*C14+D15*C15)/C16</f>
        <v>1388.8888268156425</v>
      </c>
      <c r="E16" s="44"/>
      <c r="F16" s="65">
        <f>SUM(F9:F15)</f>
        <v>8950</v>
      </c>
      <c r="G16" s="66">
        <f>(G9*F9+G10*F10+G11*F11+G12*F12+G13*F13+G14*F14+G15*F15)/F16</f>
        <v>1351.8717318435754</v>
      </c>
      <c r="H16" s="10"/>
      <c r="I16" s="59"/>
      <c r="J16" s="10">
        <f>SUM(J9:J15)</f>
        <v>145191.02399999998</v>
      </c>
      <c r="K16" s="45">
        <f>SUM(K9:K15)</f>
        <v>8858</v>
      </c>
      <c r="L16" s="66">
        <f>J16*1000/12/K16</f>
        <v>1365.9123955746215</v>
      </c>
      <c r="M16" s="12"/>
      <c r="N16" s="64">
        <f t="shared" si="6"/>
        <v>98.34569687671116</v>
      </c>
    </row>
    <row r="18" ht="27.75" customHeight="1">
      <c r="A18" s="1" t="s">
        <v>37</v>
      </c>
    </row>
  </sheetData>
  <mergeCells count="3">
    <mergeCell ref="C4:E4"/>
    <mergeCell ref="F4:H4"/>
    <mergeCell ref="K4:M4"/>
  </mergeCells>
  <printOptions horizontalCentered="1" verticalCentered="1"/>
  <pageMargins left="0.7874015748031497" right="0.7874015748031497" top="0" bottom="1.968503937007874" header="0.5118110236220472" footer="0.5118110236220472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MŠMT 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bednar</cp:lastModifiedBy>
  <cp:lastPrinted>2002-06-06T11:52:16Z</cp:lastPrinted>
  <dcterms:created xsi:type="dcterms:W3CDTF">2002-06-05T13:39:44Z</dcterms:created>
  <cp:category/>
  <cp:version/>
  <cp:contentType/>
  <cp:contentStatus/>
</cp:coreProperties>
</file>