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8" activeTab="1"/>
  </bookViews>
  <sheets>
    <sheet name="1" sheetId="1" r:id="rId1"/>
    <sheet name="2" sheetId="2" r:id="rId2"/>
    <sheet name="2a" sheetId="3" r:id="rId3"/>
    <sheet name="3" sheetId="4" r:id="rId4"/>
    <sheet name="4" sheetId="5" r:id="rId5"/>
    <sheet name="5" sheetId="6" r:id="rId6"/>
    <sheet name="6-celkem" sheetId="7" r:id="rId7"/>
    <sheet name="6a-ped" sheetId="8" r:id="rId8"/>
    <sheet name="6b-neped" sheetId="9" r:id="rId9"/>
    <sheet name="7celkem" sheetId="10" r:id="rId10"/>
    <sheet name="7a-ped" sheetId="11" r:id="rId11"/>
    <sheet name="7b-neped" sheetId="12" r:id="rId12"/>
    <sheet name="8-celkem" sheetId="13" r:id="rId13"/>
    <sheet name="8a-ped" sheetId="14" r:id="rId14"/>
    <sheet name="8b-neped" sheetId="15" r:id="rId15"/>
    <sheet name="9-celkem" sheetId="16" r:id="rId16"/>
    <sheet name="9a-ped" sheetId="17" r:id="rId17"/>
    <sheet name="9b-neped" sheetId="18" r:id="rId18"/>
    <sheet name="10-celkem" sheetId="19" r:id="rId19"/>
    <sheet name="10a-ped" sheetId="20" r:id="rId20"/>
    <sheet name="10b-neped" sheetId="21" r:id="rId21"/>
    <sheet name="11-celkem" sheetId="22" r:id="rId22"/>
    <sheet name="11a-ped" sheetId="23" r:id="rId23"/>
    <sheet name="11b-neped" sheetId="24" r:id="rId24"/>
    <sheet name="12-celkem -okres" sheetId="25" r:id="rId25"/>
    <sheet name="12a-ped-okres" sheetId="26" r:id="rId26"/>
    <sheet name="12b-neped-okres" sheetId="27" r:id="rId27"/>
    <sheet name="13a-ped" sheetId="28" r:id="rId28"/>
    <sheet name="13b-neped" sheetId="29" r:id="rId29"/>
    <sheet name="14a-ped" sheetId="30" r:id="rId30"/>
    <sheet name="14b-neped" sheetId="31" r:id="rId31"/>
    <sheet name="15a-ped" sheetId="32" r:id="rId32"/>
    <sheet name="15b-neped" sheetId="33" r:id="rId33"/>
    <sheet name="16a-ped" sheetId="34" r:id="rId34"/>
    <sheet name="16b-neped" sheetId="35" r:id="rId35"/>
    <sheet name="17a-ped" sheetId="36" r:id="rId36"/>
    <sheet name="17b-neped" sheetId="37" r:id="rId37"/>
    <sheet name="18a-ped" sheetId="38" r:id="rId38"/>
    <sheet name="18b-neped" sheetId="39" r:id="rId39"/>
  </sheets>
  <definedNames/>
  <calcPr fullCalcOnLoad="1"/>
</workbook>
</file>

<file path=xl/sharedStrings.xml><?xml version="1.0" encoding="utf-8"?>
<sst xmlns="http://schemas.openxmlformats.org/spreadsheetml/2006/main" count="2677" uniqueCount="343">
  <si>
    <t xml:space="preserve">Tabulka č. 1 </t>
  </si>
  <si>
    <t>Přepočtený</t>
  </si>
  <si>
    <t>Mzdové</t>
  </si>
  <si>
    <t>v tom:</t>
  </si>
  <si>
    <t>průměrný</t>
  </si>
  <si>
    <t>počet</t>
  </si>
  <si>
    <t>prostředky</t>
  </si>
  <si>
    <t>OON</t>
  </si>
  <si>
    <t>platy</t>
  </si>
  <si>
    <t>měsíční</t>
  </si>
  <si>
    <t>zam.</t>
  </si>
  <si>
    <t>celkem v tis. Kč</t>
  </si>
  <si>
    <t>v tis. Kč</t>
  </si>
  <si>
    <t>plat v Kč</t>
  </si>
  <si>
    <t xml:space="preserve">RgŠ celkem </t>
  </si>
  <si>
    <t xml:space="preserve">Přepočtený počet </t>
  </si>
  <si>
    <t xml:space="preserve">Mzdové prostř. </t>
  </si>
  <si>
    <t>zaměstnanců</t>
  </si>
  <si>
    <t>celkem</t>
  </si>
  <si>
    <t>měsíční  plat v Kč</t>
  </si>
  <si>
    <t>v abs. vyj.</t>
  </si>
  <si>
    <t>v %</t>
  </si>
  <si>
    <t>.</t>
  </si>
  <si>
    <t xml:space="preserve"> </t>
  </si>
  <si>
    <t>MŠMT, odbor 45</t>
  </si>
  <si>
    <t>Průměrný</t>
  </si>
  <si>
    <t>Členění průměrného platu podle jednotlivých složek platu v Kč</t>
  </si>
  <si>
    <t>% nenárok.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</si>
  <si>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</si>
  <si>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</si>
  <si>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</si>
  <si>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</si>
  <si>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</si>
  <si>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</si>
  <si>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>Další</t>
  </si>
  <si>
    <t xml:space="preserve">Platy za </t>
  </si>
  <si>
    <t>Ostatní</t>
  </si>
  <si>
    <t>nárokové</t>
  </si>
  <si>
    <t>Osobní</t>
  </si>
  <si>
    <t>Odměny</t>
  </si>
  <si>
    <t xml:space="preserve">nenárokové </t>
  </si>
  <si>
    <t>složek platu</t>
  </si>
  <si>
    <t>bez OON</t>
  </si>
  <si>
    <t>tarify</t>
  </si>
  <si>
    <t>platu</t>
  </si>
  <si>
    <t>za vedeni</t>
  </si>
  <si>
    <t>příplatky</t>
  </si>
  <si>
    <t>plat</t>
  </si>
  <si>
    <t>přesčasy</t>
  </si>
  <si>
    <t>příplatky a</t>
  </si>
  <si>
    <t>složky</t>
  </si>
  <si>
    <t>z tarifních</t>
  </si>
  <si>
    <t>ze stát. rozpočtu</t>
  </si>
  <si>
    <t>v Kč</t>
  </si>
  <si>
    <t>ost.náhrady</t>
  </si>
  <si>
    <t>platů</t>
  </si>
  <si>
    <t xml:space="preserve">Zaměstnanci celkem                      </t>
  </si>
  <si>
    <t>pedagogičtí pracovníci</t>
  </si>
  <si>
    <t>nepedagogičtí pracovníci</t>
  </si>
  <si>
    <t>MŠMT,odbor 45</t>
  </si>
  <si>
    <t>Tabulka č. 3</t>
  </si>
  <si>
    <t>Regionální školství</t>
  </si>
  <si>
    <t>(s vyjádřením absolutní změny a procentuálního vyjádření)</t>
  </si>
  <si>
    <t>% nenárokových</t>
  </si>
  <si>
    <t>nenárokové</t>
  </si>
  <si>
    <t>RgŠ celkem</t>
  </si>
  <si>
    <t>RgŠ - pedagogové</t>
  </si>
  <si>
    <t>RgŠ - nepedagogové</t>
  </si>
  <si>
    <t>Zaměstnanci celkem</t>
  </si>
  <si>
    <t>Pedagogičtí pracovníci</t>
  </si>
  <si>
    <t>Nepedagogičtí pracovníci</t>
  </si>
  <si>
    <t>KRAJSKÉ A OBECNÍ ŠKOLSTVÍ</t>
  </si>
  <si>
    <t>Zřizovatel : KRAJ</t>
  </si>
  <si>
    <t>Kraj celkem</t>
  </si>
  <si>
    <t>Kraj - pedagogové</t>
  </si>
  <si>
    <t>Kraj - nepedagogové</t>
  </si>
  <si>
    <t>Zřizovatel : OBEC</t>
  </si>
  <si>
    <t>OBEC celkem</t>
  </si>
  <si>
    <t>OBEC - pedagogové</t>
  </si>
  <si>
    <t>OBEC - nepedagogové</t>
  </si>
  <si>
    <t>ČR celkem</t>
  </si>
  <si>
    <t>Hl.m. Praha</t>
  </si>
  <si>
    <t>Středočeský</t>
  </si>
  <si>
    <t>Jihočeský</t>
  </si>
  <si>
    <t>Plzeňský</t>
  </si>
  <si>
    <t>Karlovarský</t>
  </si>
  <si>
    <t>Ústecký kraj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</si>
  <si>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</si>
  <si>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</si>
  <si>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</si>
  <si>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</si>
  <si>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</si>
  <si>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</si>
  <si>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</si>
  <si>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</si>
  <si>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Závazné </t>
  </si>
  <si>
    <t>ukazatel</t>
  </si>
  <si>
    <t>PZ</t>
  </si>
  <si>
    <t>Skutečný</t>
  </si>
  <si>
    <t>přepočtený</t>
  </si>
  <si>
    <t>počet zam.</t>
  </si>
  <si>
    <t>Prostř. na platy</t>
  </si>
  <si>
    <t>čerpání</t>
  </si>
  <si>
    <t>prostř. na platy</t>
  </si>
  <si>
    <t>OPPP</t>
  </si>
  <si>
    <t>Počet zaměstnanců</t>
  </si>
  <si>
    <t>Průměrný měsíční plat v Kč</t>
  </si>
  <si>
    <t>Nenároková složka platu v Kč</t>
  </si>
  <si>
    <t xml:space="preserve">Zvýšení či snížení počtu </t>
  </si>
  <si>
    <t>Zvýšení či snížení průměrného</t>
  </si>
  <si>
    <t>Absol.výše</t>
  </si>
  <si>
    <t xml:space="preserve">Zvýšení či snížení nenárokové </t>
  </si>
  <si>
    <t>měsíčního platu v Kč</t>
  </si>
  <si>
    <t>složky platu v Kč</t>
  </si>
  <si>
    <t>krajské členění</t>
  </si>
  <si>
    <t>platu v Kč</t>
  </si>
  <si>
    <t>v ABS. vyj.</t>
  </si>
  <si>
    <t>v % vyj.</t>
  </si>
  <si>
    <t xml:space="preserve"> Č R  celkem</t>
  </si>
  <si>
    <t>Skutečné</t>
  </si>
  <si>
    <t>Porovnání skutečného plnění PZ</t>
  </si>
  <si>
    <t>Porovnání skutečného plnění Pnp</t>
  </si>
  <si>
    <t>Porovnání skutečného plnění OPPP</t>
  </si>
  <si>
    <t>Přep.počet</t>
  </si>
  <si>
    <t xml:space="preserve">% </t>
  </si>
  <si>
    <t>Snížení</t>
  </si>
  <si>
    <t>počet zaměstn.</t>
  </si>
  <si>
    <t>vedoucích</t>
  </si>
  <si>
    <t>bez ved.prac.</t>
  </si>
  <si>
    <t>měs.plat</t>
  </si>
  <si>
    <t>prům.měs.platu</t>
  </si>
  <si>
    <t>bez ved. prac.</t>
  </si>
  <si>
    <t>pracovníků</t>
  </si>
  <si>
    <t>ved.prac.</t>
  </si>
  <si>
    <t>o prům.měs.plat</t>
  </si>
  <si>
    <t>ved.prac. v Kč</t>
  </si>
  <si>
    <t>KRAJSKÉ  A OBECNÍ ŠKOLSTVÍ</t>
  </si>
  <si>
    <t>KRAJSKÉ  ŠKOLSTVÍ</t>
  </si>
  <si>
    <t>OBECNÍ ŠKOLSTVÍ</t>
  </si>
  <si>
    <t>Snížení prům.</t>
  </si>
  <si>
    <t>Porovnání</t>
  </si>
  <si>
    <t xml:space="preserve">vedoucích </t>
  </si>
  <si>
    <t xml:space="preserve">ved.pracovníků </t>
  </si>
  <si>
    <t>měs.platu o prům.</t>
  </si>
  <si>
    <t>vlivu</t>
  </si>
  <si>
    <t>měs.plat ved.prac.</t>
  </si>
  <si>
    <t>Počet</t>
  </si>
  <si>
    <t>Porovnání počtu</t>
  </si>
  <si>
    <t>zam. celkem</t>
  </si>
  <si>
    <t>KRAJSKÉ ŠKOLSTVÍ</t>
  </si>
  <si>
    <t xml:space="preserve"> okres Benešov</t>
  </si>
  <si>
    <t xml:space="preserve"> okres Beroun</t>
  </si>
  <si>
    <t xml:space="preserve"> okres Kladno</t>
  </si>
  <si>
    <t xml:space="preserve"> okres Kolín</t>
  </si>
  <si>
    <t xml:space="preserve"> okres Kutná Hora</t>
  </si>
  <si>
    <t xml:space="preserve"> okres Mělník</t>
  </si>
  <si>
    <t xml:space="preserve"> okres Mladá Boleslav</t>
  </si>
  <si>
    <t xml:space="preserve"> okres Nymburk</t>
  </si>
  <si>
    <t xml:space="preserve"> okres Praha -východ</t>
  </si>
  <si>
    <t xml:space="preserve"> okres Praha -západ</t>
  </si>
  <si>
    <t xml:space="preserve"> okres Příbram</t>
  </si>
  <si>
    <t xml:space="preserve"> okres Rakovník</t>
  </si>
  <si>
    <t xml:space="preserve"> okres České Budějovice</t>
  </si>
  <si>
    <t xml:space="preserve"> okres Český Krumlov</t>
  </si>
  <si>
    <t xml:space="preserve"> okres Jindřichův Hradec</t>
  </si>
  <si>
    <t xml:space="preserve"> okres Písek</t>
  </si>
  <si>
    <t xml:space="preserve"> okres Prachatice</t>
  </si>
  <si>
    <t xml:space="preserve"> okres Strakonice</t>
  </si>
  <si>
    <t xml:space="preserve"> okres Tábor</t>
  </si>
  <si>
    <t xml:space="preserve"> okres Domažlice</t>
  </si>
  <si>
    <t xml:space="preserve"> okres Klatovy</t>
  </si>
  <si>
    <t xml:space="preserve"> okres Plzeň-město</t>
  </si>
  <si>
    <t xml:space="preserve"> okres Plzeň-jih</t>
  </si>
  <si>
    <t xml:space="preserve"> okres Plzeň-sever</t>
  </si>
  <si>
    <t xml:space="preserve"> okres Rokycany</t>
  </si>
  <si>
    <t xml:space="preserve"> okres Tachov</t>
  </si>
  <si>
    <t xml:space="preserve"> okres Cheb</t>
  </si>
  <si>
    <t xml:space="preserve"> okres Karlovy Vary</t>
  </si>
  <si>
    <t xml:space="preserve"> okres Sokolov</t>
  </si>
  <si>
    <t xml:space="preserve"> okres Děčín</t>
  </si>
  <si>
    <t xml:space="preserve"> okres Chomutov</t>
  </si>
  <si>
    <t xml:space="preserve"> okres Litoměřice</t>
  </si>
  <si>
    <t xml:space="preserve"> okres Louny</t>
  </si>
  <si>
    <t xml:space="preserve"> okres Most</t>
  </si>
  <si>
    <t xml:space="preserve"> okres Teplice</t>
  </si>
  <si>
    <t xml:space="preserve"> okres Ústí nad  Labem</t>
  </si>
  <si>
    <t xml:space="preserve"> okres Česká Lípa</t>
  </si>
  <si>
    <t xml:space="preserve"> okres Jablonec nad Nisou</t>
  </si>
  <si>
    <t xml:space="preserve"> okres Liberec</t>
  </si>
  <si>
    <t xml:space="preserve"> okres Semily</t>
  </si>
  <si>
    <t xml:space="preserve"> okres Hradec Králové</t>
  </si>
  <si>
    <t xml:space="preserve"> okres Jičín</t>
  </si>
  <si>
    <t xml:space="preserve"> okres Náchod</t>
  </si>
  <si>
    <t xml:space="preserve"> okres Rychnov nad Kněž.</t>
  </si>
  <si>
    <t xml:space="preserve"> okres Trutnov</t>
  </si>
  <si>
    <t xml:space="preserve"> okres Chrudim</t>
  </si>
  <si>
    <t xml:space="preserve"> okres Pardubice</t>
  </si>
  <si>
    <t xml:space="preserve"> okres Svitavy</t>
  </si>
  <si>
    <t xml:space="preserve"> okres Ústí nad Orlicí</t>
  </si>
  <si>
    <t xml:space="preserve"> okres Havlíčkův Brod</t>
  </si>
  <si>
    <t xml:space="preserve"> okres Jihlava</t>
  </si>
  <si>
    <t xml:space="preserve"> okres Pelhřimov</t>
  </si>
  <si>
    <t xml:space="preserve"> okres Třebíč</t>
  </si>
  <si>
    <t xml:space="preserve"> okres Ždˇár nad Sázavou</t>
  </si>
  <si>
    <t xml:space="preserve"> okres Blansko</t>
  </si>
  <si>
    <t xml:space="preserve"> okres Brno-město</t>
  </si>
  <si>
    <t xml:space="preserve"> okres Brno-venkov</t>
  </si>
  <si>
    <t xml:space="preserve"> okres Břeclav</t>
  </si>
  <si>
    <t xml:space="preserve"> okres Hodonín</t>
  </si>
  <si>
    <t xml:space="preserve"> okres Vyškov</t>
  </si>
  <si>
    <t xml:space="preserve"> okres Znojmo</t>
  </si>
  <si>
    <t xml:space="preserve"> okres Jeseník</t>
  </si>
  <si>
    <t xml:space="preserve"> okres Olomouc</t>
  </si>
  <si>
    <t xml:space="preserve"> okres Prostějov</t>
  </si>
  <si>
    <t xml:space="preserve"> okres Přerov</t>
  </si>
  <si>
    <t xml:space="preserve"> okres Šumperk</t>
  </si>
  <si>
    <t xml:space="preserve"> okres Kroměříž</t>
  </si>
  <si>
    <t xml:space="preserve"> okres Uherské Hradiště</t>
  </si>
  <si>
    <t xml:space="preserve"> okres Vsetín</t>
  </si>
  <si>
    <t xml:space="preserve"> okres Zlín</t>
  </si>
  <si>
    <t xml:space="preserve"> okres Bruntál</t>
  </si>
  <si>
    <t xml:space="preserve"> okres Frýdek-Místek</t>
  </si>
  <si>
    <t xml:space="preserve"> okres Karviná</t>
  </si>
  <si>
    <t xml:space="preserve"> okres Nový Jičín</t>
  </si>
  <si>
    <t xml:space="preserve"> okres Opava</t>
  </si>
  <si>
    <t xml:space="preserve"> okres Ostrava -město</t>
  </si>
  <si>
    <t xml:space="preserve"> Hl.m.Praha</t>
  </si>
  <si>
    <t xml:space="preserve">Pedagogičtí pracovníci </t>
  </si>
  <si>
    <t xml:space="preserve">Nepedagogičtí pracovníci </t>
  </si>
  <si>
    <t xml:space="preserve">Tabulka č. 2 </t>
  </si>
  <si>
    <t>Tabulka č. 4</t>
  </si>
  <si>
    <t>Tabulka č. 5</t>
  </si>
  <si>
    <t>Tabulka č. 6</t>
  </si>
  <si>
    <t>Tabulka č. 6a</t>
  </si>
  <si>
    <t>Tabulka č. 6b</t>
  </si>
  <si>
    <t>Tabulka č. 7</t>
  </si>
  <si>
    <t>Tabulka č. 7a</t>
  </si>
  <si>
    <t>Tabulka č. 7b</t>
  </si>
  <si>
    <t>Tabulka č. 8</t>
  </si>
  <si>
    <t>Tabulka č. 8a</t>
  </si>
  <si>
    <t>Tabulka č. 8b</t>
  </si>
  <si>
    <t>Tabulka č. 9</t>
  </si>
  <si>
    <t>Tabulka č. 9a</t>
  </si>
  <si>
    <t>Tabulka č. 9b</t>
  </si>
  <si>
    <t>Tabulka č. 10</t>
  </si>
  <si>
    <t>Tabulka č. 10a</t>
  </si>
  <si>
    <t>Tabulka č. 10b</t>
  </si>
  <si>
    <t>Tabulka č. 11</t>
  </si>
  <si>
    <t>Tabulka č. 11a</t>
  </si>
  <si>
    <t>Tabulka č. 11b</t>
  </si>
  <si>
    <t>Tabulka č. 12</t>
  </si>
  <si>
    <t>Tabulka č. 12a</t>
  </si>
  <si>
    <t>Tabulka č. 12b</t>
  </si>
  <si>
    <t>Tabulka č. 13a</t>
  </si>
  <si>
    <t>Tabulka č. 13b</t>
  </si>
  <si>
    <t>Tabulka č. 14a</t>
  </si>
  <si>
    <t>Tabulka č. 14b</t>
  </si>
  <si>
    <t>Tabulka č. 15a</t>
  </si>
  <si>
    <t>Tabulka č. 15b</t>
  </si>
  <si>
    <t>Tabulka č. 16a</t>
  </si>
  <si>
    <t>Tabulka č. 16b</t>
  </si>
  <si>
    <t>Tabulka č. 17a</t>
  </si>
  <si>
    <t>Tabulka č. 17b</t>
  </si>
  <si>
    <t>Tabulka č. 18a</t>
  </si>
  <si>
    <t>Tabulka č. 18b</t>
  </si>
  <si>
    <t>Krajské a obecní školství</t>
  </si>
  <si>
    <t>Údaje o platech v tis. Kč</t>
  </si>
  <si>
    <t>bez OON v Kč</t>
  </si>
  <si>
    <t>zam.celkem</t>
  </si>
  <si>
    <t>v ABS vyj.</t>
  </si>
  <si>
    <t>% skut. čerpání</t>
  </si>
  <si>
    <t>k záv. ukaztelům</t>
  </si>
  <si>
    <t>Středočeský kraj</t>
  </si>
  <si>
    <t>Jihočeský kraj</t>
  </si>
  <si>
    <t>Plzeňský kraj</t>
  </si>
  <si>
    <t>Karlovarský kraj</t>
  </si>
  <si>
    <t>Liberecký kraj</t>
  </si>
  <si>
    <t>Královéhradecký kraj</t>
  </si>
  <si>
    <t>Pardubický kraj</t>
  </si>
  <si>
    <t>Jihomoravský kraj</t>
  </si>
  <si>
    <t xml:space="preserve">Olomoucký kraj </t>
  </si>
  <si>
    <t>Zlínský kraj</t>
  </si>
  <si>
    <t>Moravskoslezský kraj</t>
  </si>
  <si>
    <t>Olomoucký kraj</t>
  </si>
  <si>
    <t>Zaměstanci celkem</t>
  </si>
  <si>
    <t>Tabulka č. 2a</t>
  </si>
  <si>
    <t xml:space="preserve">by se prum.plat </t>
  </si>
  <si>
    <t xml:space="preserve"> zvýšil o v Kč</t>
  </si>
  <si>
    <t>Nečerpané</t>
  </si>
  <si>
    <t>prostř. na platy v tis.Kč</t>
  </si>
  <si>
    <r>
      <t>optim.čerp.</t>
    </r>
    <r>
      <rPr>
        <b/>
        <u val="single"/>
        <sz val="10"/>
        <rFont val="Arial CE"/>
        <family val="2"/>
      </rPr>
      <t>MAX</t>
    </r>
    <r>
      <rPr>
        <sz val="10"/>
        <rFont val="Arial CE"/>
        <family val="2"/>
      </rPr>
      <t>/skut.</t>
    </r>
  </si>
  <si>
    <r>
      <t xml:space="preserve">23% </t>
    </r>
    <r>
      <rPr>
        <sz val="10"/>
        <rFont val="Arial CE"/>
        <family val="2"/>
      </rPr>
      <t>z celk. objemu</t>
    </r>
  </si>
  <si>
    <t>k 31.3.2003</t>
  </si>
  <si>
    <r>
      <t xml:space="preserve">Optimální </t>
    </r>
    <r>
      <rPr>
        <b/>
        <u val="single"/>
        <sz val="10"/>
        <rFont val="Arial CE"/>
        <family val="2"/>
      </rPr>
      <t>MAX.</t>
    </r>
  </si>
  <si>
    <r>
      <t xml:space="preserve">Při optim. čerp. </t>
    </r>
    <r>
      <rPr>
        <b/>
        <u val="single"/>
        <sz val="10"/>
        <rFont val="Arial CE"/>
        <family val="2"/>
      </rPr>
      <t>MAX</t>
    </r>
  </si>
  <si>
    <t>RgŠ územních samosprávných celků</t>
  </si>
  <si>
    <t>územních samosprávných celků</t>
  </si>
  <si>
    <t xml:space="preserve">územních samosprávných </t>
  </si>
  <si>
    <t>celků</t>
  </si>
  <si>
    <t>RgŠ územních samosprávných celků celkem</t>
  </si>
  <si>
    <t xml:space="preserve">Optimální </t>
  </si>
  <si>
    <r>
      <t>optim.čerp.</t>
    </r>
    <r>
      <rPr>
        <sz val="10"/>
        <rFont val="Arial CE"/>
        <family val="2"/>
      </rPr>
      <t>/skut.</t>
    </r>
  </si>
  <si>
    <t xml:space="preserve">Při optim. čerp. </t>
  </si>
  <si>
    <t xml:space="preserve">by se prům.plat </t>
  </si>
  <si>
    <t>ped.celkem</t>
  </si>
  <si>
    <t>ped.ved.prac.</t>
  </si>
  <si>
    <t xml:space="preserve">Tabulka č. 2a </t>
  </si>
  <si>
    <t xml:space="preserve">za 1.-2.čtvrtletí 2003 k rozpisu </t>
  </si>
  <si>
    <t xml:space="preserve">rozpočtu </t>
  </si>
  <si>
    <t>Plnění limitů mzdové regulace za I. -III. čtvrtletí 2003 k rozpisu rozpočtu na rok 2003 - RgŠ územních samosprávných celků</t>
  </si>
  <si>
    <t>Skutečné plnění za I.-III. čtvrtletí 2003</t>
  </si>
  <si>
    <t xml:space="preserve">Porovnání skutečného čerpání za I.-III.čtvrtletí 2003 k rozpisu rozpočtu </t>
  </si>
  <si>
    <t>za 1.-3.čtvrtl. 2003</t>
  </si>
  <si>
    <t xml:space="preserve">za 1.-3.čtvrtletí 2003 k rozpisu </t>
  </si>
  <si>
    <r>
      <t>72,69%</t>
    </r>
    <r>
      <rPr>
        <sz val="10"/>
        <rFont val="Arial CE"/>
        <family val="2"/>
      </rPr>
      <t xml:space="preserve"> z celk. objemu</t>
    </r>
  </si>
  <si>
    <t>Zvýšení průměrného měsíčního platu v Kč za předpokladu optimálního čerpání prostředků na platy (72,69%) za I.-III.čtvrtletí 2003</t>
  </si>
  <si>
    <t>Počet zaměstnanců, průměrný měsíční plat a jeho jednotlivé složky v RgŠ územních samosprávných celků za I.-III.čtvrtletí 2003</t>
  </si>
  <si>
    <t>Porovnání skutečností dosažené u limitů mzdové regulace v RgŠ za I.-III.čtvrtletí 2003 k I.-III.čtvrtletí 2002</t>
  </si>
  <si>
    <t>I.-III.čtvrtletí 2003</t>
  </si>
  <si>
    <t>I.-III.čtvrtletí 2002</t>
  </si>
  <si>
    <t>I.-III.čtvrtletí 2003/I.-III.čtvrtletí 2002 v %</t>
  </si>
  <si>
    <t>I.-III.čtvrtl. 2003/I.-III.čtvrtl. 2002 v ABS.vyj.</t>
  </si>
  <si>
    <t>I.-III.čtvrtl. 2003/I.-III.čtvrt. 2002 v %</t>
  </si>
  <si>
    <t>I.-III.čtvrtletí. 2003/I.-III.čtvrtletí 2002 v %</t>
  </si>
  <si>
    <t>Počet zaměstnanců, průměrný měsíční plat a jeho jednotlivé složky podle jednotlivých krajů za I.-III.čtvrtletí 2003</t>
  </si>
  <si>
    <t>Porovnání skutečnosti dosažené u limitů mzdové regulace RgŠ za I.-III.čtvrtletí 2003 ke skutečnosti za I.-III.čtvrtletí 2002</t>
  </si>
  <si>
    <t>v I.-III.q 2003 oproti I.-III.q 2002</t>
  </si>
  <si>
    <t>za I.-III.q 2002</t>
  </si>
  <si>
    <t>za I.-III.q 2003</t>
  </si>
  <si>
    <t>Počet zaměstnanců a jejich průměrné měsíční platy bez vedoucích pracovníků v I.-III.čtvrtletí 2003</t>
  </si>
  <si>
    <t>Porovnání procenta vedoucích pracovníků a vlivu jejich průměrných měsíčních platů na platy zaměstnanců RgŠ v I.-III.čtvrtletí 2003 oproti I.-III.čtvrtletí 2002</t>
  </si>
  <si>
    <t>I.-III.q 2002</t>
  </si>
  <si>
    <t>I.-III.q 2003</t>
  </si>
  <si>
    <t>v I.-III.q 2003 oproti</t>
  </si>
  <si>
    <t>I.-III.q 2002 v ABS.vyj.</t>
  </si>
  <si>
    <t>I.-III.q 2002 v abs.vyj.</t>
  </si>
  <si>
    <t>I.-III.q 2003 v abs.vyj.</t>
  </si>
  <si>
    <t>k I.-III.q 2002 v abs.vyj.</t>
  </si>
  <si>
    <t>v I.-III.q 2003</t>
  </si>
  <si>
    <t>Rozpis rozpočtu roku 2003 k 20.8.2003</t>
  </si>
  <si>
    <t>k 20.8.2003</t>
  </si>
  <si>
    <t>k 20.9.2003</t>
  </si>
  <si>
    <t>Porovnání skutečnosti dosažené u limitů mzdové regulace RgŠ za I.-III.čtvrtletí 2003 k závazným ukazatelům z 20.8.2003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</si>
</sst>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  <numFmt numFmtId="167" formatCode="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000000000"/>
    <numFmt numFmtId="178" formatCode="0.00000000"/>
    <numFmt numFmtId="179" formatCode="#,##0.0000"/>
  </numFmts>
  <fonts count="32">
    <font>
      <sz val="10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.5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sz val="16"/>
      <color indexed="10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4"/>
      <name val="Arial CE"/>
      <family val="2"/>
    </font>
    <font>
      <b/>
      <sz val="8"/>
      <name val="Times New Roman CE"/>
      <family val="1"/>
    </font>
    <font>
      <b/>
      <sz val="16"/>
      <name val="Times New Roman CE"/>
      <family val="1"/>
    </font>
    <font>
      <b/>
      <sz val="20"/>
      <name val="Arial CE"/>
      <family val="2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3"/>
      <name val="Arial CE"/>
      <family val="2"/>
    </font>
    <font>
      <i/>
      <sz val="18"/>
      <name val="Arial CE"/>
      <family val="2"/>
    </font>
    <font>
      <b/>
      <sz val="13"/>
      <name val="Arial CE"/>
      <family val="0"/>
    </font>
    <font>
      <b/>
      <u val="single"/>
      <sz val="10"/>
      <name val="Arial CE"/>
      <family val="2"/>
    </font>
    <font>
      <sz val="10"/>
      <color indexed="41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8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166" fontId="0" fillId="0" borderId="0" xfId="0" applyNumberForma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2" fillId="0" borderId="2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166" fontId="12" fillId="0" borderId="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12" fillId="0" borderId="5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66" fontId="12" fillId="0" borderId="5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7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66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Fill="1" applyAlignment="1">
      <alignment vertical="top"/>
    </xf>
    <xf numFmtId="167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top"/>
    </xf>
    <xf numFmtId="166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66" fontId="17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166" fontId="17" fillId="0" borderId="2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1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/>
    </xf>
    <xf numFmtId="3" fontId="18" fillId="0" borderId="7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166" fontId="0" fillId="0" borderId="23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9" fillId="0" borderId="27" xfId="0" applyFont="1" applyBorder="1" applyAlignment="1">
      <alignment/>
    </xf>
    <xf numFmtId="3" fontId="14" fillId="0" borderId="27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9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27" xfId="0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2" fillId="0" borderId="27" xfId="0" applyNumberFormat="1" applyFont="1" applyBorder="1" applyAlignment="1">
      <alignment horizontal="right"/>
    </xf>
    <xf numFmtId="166" fontId="2" fillId="0" borderId="27" xfId="0" applyNumberFormat="1" applyFont="1" applyBorder="1" applyAlignment="1">
      <alignment/>
    </xf>
    <xf numFmtId="166" fontId="2" fillId="0" borderId="28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166" fontId="0" fillId="0" borderId="27" xfId="0" applyNumberFormat="1" applyBorder="1" applyAlignment="1">
      <alignment horizontal="right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3" fillId="0" borderId="27" xfId="0" applyFont="1" applyBorder="1" applyAlignment="1">
      <alignment/>
    </xf>
    <xf numFmtId="0" fontId="1" fillId="0" borderId="27" xfId="0" applyFont="1" applyBorder="1" applyAlignment="1">
      <alignment/>
    </xf>
    <xf numFmtId="3" fontId="11" fillId="0" borderId="27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6" fillId="0" borderId="27" xfId="0" applyFont="1" applyBorder="1" applyAlignment="1">
      <alignment horizontal="right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5" fillId="0" borderId="27" xfId="0" applyNumberFormat="1" applyFont="1" applyBorder="1" applyAlignment="1">
      <alignment horizontal="right"/>
    </xf>
    <xf numFmtId="166" fontId="5" fillId="0" borderId="27" xfId="0" applyNumberFormat="1" applyFont="1" applyBorder="1" applyAlignment="1">
      <alignment/>
    </xf>
    <xf numFmtId="166" fontId="5" fillId="0" borderId="28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5" fillId="0" borderId="3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6" fontId="5" fillId="0" borderId="31" xfId="0" applyNumberFormat="1" applyFont="1" applyBorder="1" applyAlignment="1">
      <alignment horizontal="right"/>
    </xf>
    <xf numFmtId="166" fontId="5" fillId="0" borderId="31" xfId="0" applyNumberFormat="1" applyFont="1" applyBorder="1" applyAlignment="1">
      <alignment/>
    </xf>
    <xf numFmtId="166" fontId="5" fillId="0" borderId="32" xfId="0" applyNumberFormat="1" applyFont="1" applyBorder="1" applyAlignment="1">
      <alignment/>
    </xf>
    <xf numFmtId="166" fontId="5" fillId="0" borderId="33" xfId="0" applyNumberFormat="1" applyFont="1" applyBorder="1" applyAlignment="1">
      <alignment/>
    </xf>
    <xf numFmtId="166" fontId="5" fillId="0" borderId="34" xfId="0" applyNumberFormat="1" applyFont="1" applyBorder="1" applyAlignment="1">
      <alignment/>
    </xf>
    <xf numFmtId="166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3" fillId="0" borderId="0" xfId="0" applyFont="1" applyBorder="1" applyAlignment="1">
      <alignment/>
    </xf>
    <xf numFmtId="166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 vertical="top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1" xfId="0" applyFont="1" applyFill="1" applyBorder="1" applyAlignment="1">
      <alignment horizontal="left"/>
    </xf>
    <xf numFmtId="166" fontId="14" fillId="0" borderId="27" xfId="0" applyNumberFormat="1" applyFont="1" applyBorder="1" applyAlignment="1">
      <alignment horizontal="right"/>
    </xf>
    <xf numFmtId="166" fontId="11" fillId="0" borderId="27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1" fillId="0" borderId="1" xfId="0" applyFont="1" applyFill="1" applyBorder="1" applyAlignment="1">
      <alignment horizontal="left"/>
    </xf>
    <xf numFmtId="3" fontId="11" fillId="0" borderId="29" xfId="0" applyNumberFormat="1" applyFon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166" fontId="5" fillId="0" borderId="33" xfId="0" applyNumberFormat="1" applyFont="1" applyBorder="1" applyAlignment="1">
      <alignment horizontal="right"/>
    </xf>
    <xf numFmtId="166" fontId="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7" fillId="0" borderId="37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11" fillId="0" borderId="39" xfId="0" applyFont="1" applyBorder="1" applyAlignment="1">
      <alignment/>
    </xf>
    <xf numFmtId="166" fontId="11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166" fontId="11" fillId="0" borderId="23" xfId="0" applyNumberFormat="1" applyFont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166" fontId="11" fillId="0" borderId="5" xfId="0" applyNumberFormat="1" applyFont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166" fontId="4" fillId="0" borderId="10" xfId="0" applyNumberFormat="1" applyFont="1" applyFill="1" applyBorder="1" applyAlignment="1">
      <alignment horizontal="left"/>
    </xf>
    <xf numFmtId="166" fontId="14" fillId="0" borderId="12" xfId="0" applyNumberFormat="1" applyFont="1" applyFill="1" applyBorder="1" applyAlignment="1">
      <alignment/>
    </xf>
    <xf numFmtId="164" fontId="14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left" indent="1"/>
    </xf>
    <xf numFmtId="166" fontId="18" fillId="0" borderId="44" xfId="0" applyNumberFormat="1" applyFont="1" applyFill="1" applyBorder="1" applyAlignment="1">
      <alignment horizontal="center"/>
    </xf>
    <xf numFmtId="166" fontId="23" fillId="0" borderId="45" xfId="0" applyNumberFormat="1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23" fillId="0" borderId="45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166" fontId="18" fillId="0" borderId="46" xfId="0" applyNumberFormat="1" applyFont="1" applyFill="1" applyBorder="1" applyAlignment="1">
      <alignment horizontal="center"/>
    </xf>
    <xf numFmtId="166" fontId="23" fillId="0" borderId="37" xfId="0" applyNumberFormat="1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3" fillId="0" borderId="37" xfId="0" applyFont="1" applyFill="1" applyBorder="1" applyAlignment="1">
      <alignment/>
    </xf>
    <xf numFmtId="166" fontId="0" fillId="0" borderId="43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166" fontId="17" fillId="0" borderId="47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166" fontId="5" fillId="0" borderId="47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39" xfId="0" applyFont="1" applyBorder="1" applyAlignment="1">
      <alignment/>
    </xf>
    <xf numFmtId="166" fontId="6" fillId="0" borderId="26" xfId="0" applyNumberFormat="1" applyFont="1" applyFill="1" applyBorder="1" applyAlignment="1">
      <alignment/>
    </xf>
    <xf numFmtId="166" fontId="6" fillId="0" borderId="35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7" xfId="0" applyNumberFormat="1" applyFont="1" applyFill="1" applyBorder="1" applyAlignment="1">
      <alignment/>
    </xf>
    <xf numFmtId="166" fontId="6" fillId="0" borderId="30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166" fontId="6" fillId="0" borderId="34" xfId="0" applyNumberFormat="1" applyFont="1" applyFill="1" applyBorder="1" applyAlignment="1">
      <alignment/>
    </xf>
    <xf numFmtId="166" fontId="6" fillId="0" borderId="32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6" fillId="0" borderId="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right"/>
    </xf>
    <xf numFmtId="3" fontId="0" fillId="0" borderId="29" xfId="0" applyNumberForma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166" fontId="17" fillId="0" borderId="53" xfId="0" applyNumberFormat="1" applyFont="1" applyFill="1" applyBorder="1" applyAlignment="1">
      <alignment horizontal="center"/>
    </xf>
    <xf numFmtId="166" fontId="17" fillId="0" borderId="20" xfId="0" applyNumberFormat="1" applyFont="1" applyFill="1" applyBorder="1" applyAlignment="1">
      <alignment horizontal="center"/>
    </xf>
    <xf numFmtId="166" fontId="17" fillId="0" borderId="51" xfId="0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6" fontId="17" fillId="0" borderId="52" xfId="0" applyNumberFormat="1" applyFont="1" applyFill="1" applyBorder="1" applyAlignment="1">
      <alignment horizontal="center"/>
    </xf>
    <xf numFmtId="164" fontId="17" fillId="2" borderId="53" xfId="0" applyNumberFormat="1" applyFont="1" applyFill="1" applyBorder="1" applyAlignment="1">
      <alignment horizontal="center"/>
    </xf>
    <xf numFmtId="3" fontId="17" fillId="0" borderId="52" xfId="0" applyNumberFormat="1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3" fontId="17" fillId="0" borderId="51" xfId="0" applyNumberFormat="1" applyFont="1" applyFill="1" applyBorder="1" applyAlignment="1">
      <alignment horizontal="center"/>
    </xf>
    <xf numFmtId="166" fontId="17" fillId="0" borderId="54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6" fontId="5" fillId="0" borderId="55" xfId="0" applyNumberFormat="1" applyFont="1" applyFill="1" applyBorder="1" applyAlignment="1">
      <alignment/>
    </xf>
    <xf numFmtId="166" fontId="5" fillId="0" borderId="9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166" fontId="6" fillId="0" borderId="40" xfId="0" applyNumberFormat="1" applyFont="1" applyFill="1" applyBorder="1" applyAlignment="1">
      <alignment/>
    </xf>
    <xf numFmtId="166" fontId="6" fillId="0" borderId="19" xfId="0" applyNumberFormat="1" applyFont="1" applyFill="1" applyBorder="1" applyAlignment="1">
      <alignment/>
    </xf>
    <xf numFmtId="166" fontId="6" fillId="0" borderId="25" xfId="0" applyNumberFormat="1" applyFont="1" applyFill="1" applyBorder="1" applyAlignment="1">
      <alignment/>
    </xf>
    <xf numFmtId="166" fontId="6" fillId="0" borderId="36" xfId="0" applyNumberFormat="1" applyFont="1" applyFill="1" applyBorder="1" applyAlignment="1">
      <alignment/>
    </xf>
    <xf numFmtId="1" fontId="6" fillId="2" borderId="35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166" fontId="6" fillId="0" borderId="41" xfId="0" applyNumberFormat="1" applyFont="1" applyFill="1" applyBorder="1" applyAlignment="1">
      <alignment/>
    </xf>
    <xf numFmtId="166" fontId="6" fillId="0" borderId="29" xfId="0" applyNumberFormat="1" applyFont="1" applyFill="1" applyBorder="1" applyAlignment="1">
      <alignment/>
    </xf>
    <xf numFmtId="1" fontId="6" fillId="2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166" fontId="6" fillId="0" borderId="42" xfId="0" applyNumberFormat="1" applyFont="1" applyFill="1" applyBorder="1" applyAlignment="1">
      <alignment/>
    </xf>
    <xf numFmtId="166" fontId="6" fillId="0" borderId="33" xfId="0" applyNumberFormat="1" applyFont="1" applyFill="1" applyBorder="1" applyAlignment="1">
      <alignment/>
    </xf>
    <xf numFmtId="166" fontId="6" fillId="0" borderId="16" xfId="0" applyNumberFormat="1" applyFont="1" applyFill="1" applyBorder="1" applyAlignment="1">
      <alignment/>
    </xf>
    <xf numFmtId="1" fontId="6" fillId="2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6" fontId="16" fillId="0" borderId="5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6" fontId="17" fillId="0" borderId="22" xfId="0" applyNumberFormat="1" applyFont="1" applyFill="1" applyBorder="1" applyAlignment="1">
      <alignment horizontal="center"/>
    </xf>
    <xf numFmtId="3" fontId="17" fillId="0" borderId="53" xfId="0" applyNumberFormat="1" applyFont="1" applyFill="1" applyBorder="1" applyAlignment="1">
      <alignment horizontal="center"/>
    </xf>
    <xf numFmtId="166" fontId="17" fillId="0" borderId="14" xfId="0" applyNumberFormat="1" applyFont="1" applyFill="1" applyBorder="1" applyAlignment="1">
      <alignment horizontal="center"/>
    </xf>
    <xf numFmtId="166" fontId="16" fillId="0" borderId="3" xfId="0" applyNumberFormat="1" applyFont="1" applyFill="1" applyBorder="1" applyAlignment="1">
      <alignment horizontal="center"/>
    </xf>
    <xf numFmtId="166" fontId="16" fillId="0" borderId="16" xfId="0" applyNumberFormat="1" applyFont="1" applyFill="1" applyBorder="1" applyAlignment="1">
      <alignment horizontal="center"/>
    </xf>
    <xf numFmtId="166" fontId="16" fillId="0" borderId="7" xfId="0" applyNumberFormat="1" applyFont="1" applyFill="1" applyBorder="1" applyAlignment="1">
      <alignment horizontal="center"/>
    </xf>
    <xf numFmtId="166" fontId="5" fillId="0" borderId="38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56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166" fontId="6" fillId="0" borderId="58" xfId="0" applyNumberFormat="1" applyFont="1" applyFill="1" applyBorder="1" applyAlignment="1">
      <alignment/>
    </xf>
    <xf numFmtId="166" fontId="6" fillId="0" borderId="59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6" fillId="0" borderId="61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Alignment="1">
      <alignment/>
    </xf>
    <xf numFmtId="0" fontId="11" fillId="3" borderId="0" xfId="0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0" fontId="16" fillId="0" borderId="45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16" fillId="0" borderId="37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center" vertical="center"/>
    </xf>
    <xf numFmtId="166" fontId="5" fillId="3" borderId="47" xfId="0" applyNumberFormat="1" applyFont="1" applyFill="1" applyBorder="1" applyAlignment="1">
      <alignment/>
    </xf>
    <xf numFmtId="166" fontId="6" fillId="3" borderId="26" xfId="0" applyNumberFormat="1" applyFont="1" applyFill="1" applyBorder="1" applyAlignment="1">
      <alignment/>
    </xf>
    <xf numFmtId="166" fontId="6" fillId="3" borderId="30" xfId="0" applyNumberFormat="1" applyFont="1" applyFill="1" applyBorder="1" applyAlignment="1">
      <alignment/>
    </xf>
    <xf numFmtId="166" fontId="6" fillId="3" borderId="34" xfId="0" applyNumberFormat="1" applyFont="1" applyFill="1" applyBorder="1" applyAlignment="1">
      <alignment/>
    </xf>
    <xf numFmtId="3" fontId="5" fillId="3" borderId="47" xfId="0" applyNumberFormat="1" applyFont="1" applyFill="1" applyBorder="1" applyAlignment="1">
      <alignment/>
    </xf>
    <xf numFmtId="3" fontId="6" fillId="3" borderId="48" xfId="0" applyNumberFormat="1" applyFont="1" applyFill="1" applyBorder="1" applyAlignment="1">
      <alignment/>
    </xf>
    <xf numFmtId="3" fontId="6" fillId="3" borderId="49" xfId="0" applyNumberFormat="1" applyFont="1" applyFill="1" applyBorder="1" applyAlignment="1">
      <alignment/>
    </xf>
    <xf numFmtId="3" fontId="6" fillId="3" borderId="5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164" fontId="4" fillId="0" borderId="1" xfId="0" applyNumberFormat="1" applyFont="1" applyFill="1" applyBorder="1" applyAlignment="1">
      <alignment horizontal="left"/>
    </xf>
    <xf numFmtId="0" fontId="14" fillId="0" borderId="21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 indent="1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166" fontId="6" fillId="3" borderId="57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6" fontId="5" fillId="3" borderId="11" xfId="0" applyNumberFormat="1" applyFont="1" applyFill="1" applyBorder="1" applyAlignment="1">
      <alignment/>
    </xf>
    <xf numFmtId="166" fontId="6" fillId="3" borderId="40" xfId="0" applyNumberFormat="1" applyFont="1" applyFill="1" applyBorder="1" applyAlignment="1">
      <alignment/>
    </xf>
    <xf numFmtId="166" fontId="6" fillId="3" borderId="58" xfId="0" applyNumberFormat="1" applyFont="1" applyFill="1" applyBorder="1" applyAlignment="1">
      <alignment/>
    </xf>
    <xf numFmtId="166" fontId="6" fillId="3" borderId="41" xfId="0" applyNumberFormat="1" applyFont="1" applyFill="1" applyBorder="1" applyAlignment="1">
      <alignment/>
    </xf>
    <xf numFmtId="166" fontId="6" fillId="3" borderId="42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6" fillId="3" borderId="40" xfId="0" applyNumberFormat="1" applyFont="1" applyFill="1" applyBorder="1" applyAlignment="1">
      <alignment/>
    </xf>
    <xf numFmtId="3" fontId="6" fillId="3" borderId="58" xfId="0" applyNumberFormat="1" applyFont="1" applyFill="1" applyBorder="1" applyAlignment="1">
      <alignment/>
    </xf>
    <xf numFmtId="3" fontId="6" fillId="3" borderId="41" xfId="0" applyNumberFormat="1" applyFont="1" applyFill="1" applyBorder="1" applyAlignment="1">
      <alignment/>
    </xf>
    <xf numFmtId="3" fontId="6" fillId="3" borderId="42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/>
    </xf>
    <xf numFmtId="3" fontId="14" fillId="0" borderId="17" xfId="0" applyNumberFormat="1" applyFont="1" applyBorder="1" applyAlignment="1">
      <alignment horizontal="right"/>
    </xf>
    <xf numFmtId="166" fontId="14" fillId="0" borderId="17" xfId="0" applyNumberFormat="1" applyFont="1" applyBorder="1" applyAlignment="1">
      <alignment horizontal="right"/>
    </xf>
    <xf numFmtId="3" fontId="14" fillId="4" borderId="0" xfId="0" applyNumberFormat="1" applyFont="1" applyFill="1" applyAlignment="1">
      <alignment/>
    </xf>
    <xf numFmtId="0" fontId="0" fillId="3" borderId="0" xfId="0" applyFill="1" applyAlignment="1">
      <alignment/>
    </xf>
    <xf numFmtId="3" fontId="14" fillId="3" borderId="17" xfId="0" applyNumberFormat="1" applyFont="1" applyFill="1" applyBorder="1" applyAlignment="1">
      <alignment/>
    </xf>
    <xf numFmtId="3" fontId="14" fillId="3" borderId="35" xfId="0" applyNumberFormat="1" applyFont="1" applyFill="1" applyBorder="1" applyAlignment="1">
      <alignment/>
    </xf>
    <xf numFmtId="3" fontId="14" fillId="3" borderId="19" xfId="0" applyNumberFormat="1" applyFont="1" applyFill="1" applyBorder="1" applyAlignment="1">
      <alignment/>
    </xf>
    <xf numFmtId="3" fontId="14" fillId="3" borderId="19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63" xfId="0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0" fontId="11" fillId="0" borderId="64" xfId="0" applyFont="1" applyFill="1" applyBorder="1" applyAlignment="1">
      <alignment/>
    </xf>
    <xf numFmtId="3" fontId="11" fillId="0" borderId="42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4" fillId="0" borderId="8" xfId="0" applyFont="1" applyBorder="1" applyAlignment="1">
      <alignment/>
    </xf>
    <xf numFmtId="0" fontId="14" fillId="3" borderId="39" xfId="0" applyFont="1" applyFill="1" applyBorder="1" applyAlignment="1">
      <alignment/>
    </xf>
    <xf numFmtId="3" fontId="14" fillId="0" borderId="65" xfId="0" applyNumberFormat="1" applyFont="1" applyFill="1" applyBorder="1" applyAlignment="1">
      <alignment/>
    </xf>
    <xf numFmtId="3" fontId="14" fillId="0" borderId="63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166" fontId="26" fillId="0" borderId="41" xfId="0" applyNumberFormat="1" applyFont="1" applyBorder="1" applyAlignment="1">
      <alignment/>
    </xf>
    <xf numFmtId="166" fontId="26" fillId="0" borderId="29" xfId="0" applyNumberFormat="1" applyFont="1" applyBorder="1" applyAlignment="1">
      <alignment/>
    </xf>
    <xf numFmtId="1" fontId="26" fillId="0" borderId="29" xfId="0" applyNumberFormat="1" applyFont="1" applyBorder="1" applyAlignment="1">
      <alignment/>
    </xf>
    <xf numFmtId="2" fontId="26" fillId="0" borderId="30" xfId="0" applyNumberFormat="1" applyFont="1" applyBorder="1" applyAlignment="1">
      <alignment/>
    </xf>
    <xf numFmtId="3" fontId="26" fillId="0" borderId="41" xfId="0" applyNumberFormat="1" applyFont="1" applyBorder="1" applyAlignment="1">
      <alignment/>
    </xf>
    <xf numFmtId="3" fontId="26" fillId="0" borderId="30" xfId="0" applyNumberFormat="1" applyFont="1" applyBorder="1" applyAlignment="1">
      <alignment/>
    </xf>
    <xf numFmtId="166" fontId="26" fillId="0" borderId="42" xfId="0" applyNumberFormat="1" applyFont="1" applyBorder="1" applyAlignment="1">
      <alignment/>
    </xf>
    <xf numFmtId="166" fontId="26" fillId="0" borderId="33" xfId="0" applyNumberFormat="1" applyFont="1" applyBorder="1" applyAlignment="1">
      <alignment/>
    </xf>
    <xf numFmtId="1" fontId="26" fillId="0" borderId="33" xfId="0" applyNumberFormat="1" applyFont="1" applyBorder="1" applyAlignment="1">
      <alignment/>
    </xf>
    <xf numFmtId="2" fontId="26" fillId="0" borderId="34" xfId="0" applyNumberFormat="1" applyFont="1" applyBorder="1" applyAlignment="1">
      <alignment/>
    </xf>
    <xf numFmtId="3" fontId="26" fillId="0" borderId="42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166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3" fontId="3" fillId="0" borderId="0" xfId="0" applyNumberFormat="1" applyFont="1" applyFill="1" applyAlignment="1">
      <alignment horizontal="left"/>
    </xf>
    <xf numFmtId="4" fontId="5" fillId="0" borderId="47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2" fontId="5" fillId="0" borderId="47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/>
    </xf>
    <xf numFmtId="2" fontId="6" fillId="0" borderId="47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/>
    </xf>
    <xf numFmtId="2" fontId="6" fillId="0" borderId="40" xfId="0" applyNumberFormat="1" applyFont="1" applyFill="1" applyBorder="1" applyAlignment="1">
      <alignment/>
    </xf>
    <xf numFmtId="2" fontId="6" fillId="0" borderId="6" xfId="0" applyNumberFormat="1" applyFont="1" applyFill="1" applyBorder="1" applyAlignment="1">
      <alignment/>
    </xf>
    <xf numFmtId="166" fontId="16" fillId="0" borderId="55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64" fontId="16" fillId="0" borderId="9" xfId="0" applyNumberFormat="1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164" fontId="16" fillId="0" borderId="66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/>
    </xf>
    <xf numFmtId="166" fontId="6" fillId="0" borderId="6" xfId="0" applyNumberFormat="1" applyFont="1" applyFill="1" applyBorder="1" applyAlignment="1">
      <alignment/>
    </xf>
    <xf numFmtId="4" fontId="11" fillId="0" borderId="30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2" fontId="11" fillId="0" borderId="30" xfId="0" applyNumberFormat="1" applyFont="1" applyFill="1" applyBorder="1" applyAlignment="1">
      <alignment/>
    </xf>
    <xf numFmtId="2" fontId="11" fillId="0" borderId="34" xfId="0" applyNumberFormat="1" applyFont="1" applyFill="1" applyBorder="1" applyAlignment="1">
      <alignment/>
    </xf>
    <xf numFmtId="166" fontId="17" fillId="0" borderId="16" xfId="0" applyNumberFormat="1" applyFont="1" applyFill="1" applyBorder="1" applyAlignment="1">
      <alignment horizontal="center"/>
    </xf>
    <xf numFmtId="3" fontId="26" fillId="0" borderId="29" xfId="0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0" fontId="11" fillId="0" borderId="67" xfId="0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3" fontId="11" fillId="0" borderId="59" xfId="0" applyNumberFormat="1" applyFont="1" applyFill="1" applyBorder="1" applyAlignment="1">
      <alignment/>
    </xf>
    <xf numFmtId="4" fontId="11" fillId="0" borderId="60" xfId="0" applyNumberFormat="1" applyFont="1" applyFill="1" applyBorder="1" applyAlignment="1">
      <alignment/>
    </xf>
    <xf numFmtId="2" fontId="11" fillId="0" borderId="60" xfId="0" applyNumberFormat="1" applyFont="1" applyFill="1" applyBorder="1" applyAlignment="1">
      <alignment/>
    </xf>
    <xf numFmtId="3" fontId="11" fillId="0" borderId="61" xfId="0" applyNumberFormat="1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3" fontId="11" fillId="0" borderId="40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4" fontId="11" fillId="0" borderId="36" xfId="0" applyNumberFormat="1" applyFont="1" applyFill="1" applyBorder="1" applyAlignment="1">
      <alignment/>
    </xf>
    <xf numFmtId="2" fontId="11" fillId="0" borderId="36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64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" fontId="3" fillId="0" borderId="44" xfId="0" applyNumberFormat="1" applyFont="1" applyFill="1" applyBorder="1" applyAlignment="1">
      <alignment/>
    </xf>
    <xf numFmtId="1" fontId="3" fillId="0" borderId="52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7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1" fontId="26" fillId="0" borderId="30" xfId="0" applyNumberFormat="1" applyFont="1" applyBorder="1" applyAlignment="1">
      <alignment/>
    </xf>
    <xf numFmtId="1" fontId="26" fillId="0" borderId="34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6" fillId="0" borderId="0" xfId="0" applyFont="1" applyAlignment="1">
      <alignment/>
    </xf>
    <xf numFmtId="166" fontId="26" fillId="3" borderId="40" xfId="0" applyNumberFormat="1" applyFont="1" applyFill="1" applyBorder="1" applyAlignment="1">
      <alignment/>
    </xf>
    <xf numFmtId="3" fontId="26" fillId="3" borderId="19" xfId="0" applyNumberFormat="1" applyFont="1" applyFill="1" applyBorder="1" applyAlignment="1">
      <alignment/>
    </xf>
    <xf numFmtId="1" fontId="26" fillId="3" borderId="19" xfId="0" applyNumberFormat="1" applyFont="1" applyFill="1" applyBorder="1" applyAlignment="1">
      <alignment/>
    </xf>
    <xf numFmtId="1" fontId="26" fillId="0" borderId="19" xfId="0" applyNumberFormat="1" applyFont="1" applyBorder="1" applyAlignment="1">
      <alignment/>
    </xf>
    <xf numFmtId="1" fontId="26" fillId="0" borderId="36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3" fontId="28" fillId="0" borderId="38" xfId="0" applyNumberFormat="1" applyFont="1" applyBorder="1" applyAlignment="1">
      <alignment/>
    </xf>
    <xf numFmtId="1" fontId="28" fillId="0" borderId="38" xfId="0" applyNumberFormat="1" applyFont="1" applyBorder="1" applyAlignment="1">
      <alignment/>
    </xf>
    <xf numFmtId="1" fontId="28" fillId="0" borderId="13" xfId="0" applyNumberFormat="1" applyFont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4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2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2" fontId="28" fillId="0" borderId="66" xfId="0" applyNumberFormat="1" applyFont="1" applyBorder="1" applyAlignment="1">
      <alignment/>
    </xf>
    <xf numFmtId="2" fontId="26" fillId="3" borderId="69" xfId="0" applyNumberFormat="1" applyFont="1" applyFill="1" applyBorder="1" applyAlignment="1">
      <alignment/>
    </xf>
    <xf numFmtId="2" fontId="26" fillId="0" borderId="49" xfId="0" applyNumberFormat="1" applyFont="1" applyBorder="1" applyAlignment="1">
      <alignment/>
    </xf>
    <xf numFmtId="2" fontId="26" fillId="0" borderId="5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1" fontId="28" fillId="0" borderId="55" xfId="0" applyNumberFormat="1" applyFont="1" applyBorder="1" applyAlignment="1">
      <alignment/>
    </xf>
    <xf numFmtId="1" fontId="26" fillId="0" borderId="35" xfId="0" applyNumberFormat="1" applyFont="1" applyBorder="1" applyAlignment="1">
      <alignment/>
    </xf>
    <xf numFmtId="1" fontId="26" fillId="0" borderId="28" xfId="0" applyNumberFormat="1" applyFont="1" applyBorder="1" applyAlignment="1">
      <alignment/>
    </xf>
    <xf numFmtId="1" fontId="26" fillId="0" borderId="32" xfId="0" applyNumberFormat="1" applyFont="1" applyBorder="1" applyAlignment="1">
      <alignment/>
    </xf>
    <xf numFmtId="1" fontId="26" fillId="0" borderId="34" xfId="0" applyNumberFormat="1" applyFont="1" applyBorder="1" applyAlignment="1">
      <alignment/>
    </xf>
    <xf numFmtId="4" fontId="16" fillId="0" borderId="0" xfId="0" applyNumberFormat="1" applyFont="1" applyFill="1" applyAlignment="1">
      <alignment/>
    </xf>
    <xf numFmtId="167" fontId="16" fillId="0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17" fontId="0" fillId="0" borderId="0" xfId="0" applyNumberFormat="1" applyFill="1" applyAlignment="1">
      <alignment/>
    </xf>
    <xf numFmtId="166" fontId="26" fillId="3" borderId="19" xfId="0" applyNumberFormat="1" applyFont="1" applyFill="1" applyBorder="1" applyAlignment="1">
      <alignment/>
    </xf>
    <xf numFmtId="2" fontId="26" fillId="3" borderId="36" xfId="0" applyNumberFormat="1" applyFont="1" applyFill="1" applyBorder="1" applyAlignment="1">
      <alignment/>
    </xf>
    <xf numFmtId="3" fontId="26" fillId="3" borderId="40" xfId="0" applyNumberFormat="1" applyFont="1" applyFill="1" applyBorder="1" applyAlignment="1">
      <alignment/>
    </xf>
    <xf numFmtId="3" fontId="26" fillId="3" borderId="36" xfId="0" applyNumberFormat="1" applyFont="1" applyFill="1" applyBorder="1" applyAlignment="1">
      <alignment/>
    </xf>
    <xf numFmtId="166" fontId="28" fillId="0" borderId="11" xfId="0" applyNumberFormat="1" applyFont="1" applyBorder="1" applyAlignment="1">
      <alignment/>
    </xf>
    <xf numFmtId="166" fontId="28" fillId="0" borderId="38" xfId="0" applyNumberFormat="1" applyFont="1" applyBorder="1" applyAlignment="1">
      <alignment/>
    </xf>
    <xf numFmtId="1" fontId="28" fillId="0" borderId="38" xfId="0" applyNumberFormat="1" applyFont="1" applyBorder="1" applyAlignment="1">
      <alignment/>
    </xf>
    <xf numFmtId="2" fontId="28" fillId="0" borderId="13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38" xfId="0" applyNumberFormat="1" applyFont="1" applyBorder="1" applyAlignment="1">
      <alignment/>
    </xf>
    <xf numFmtId="0" fontId="14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23" xfId="0" applyFont="1" applyBorder="1" applyAlignment="1">
      <alignment/>
    </xf>
    <xf numFmtId="4" fontId="0" fillId="0" borderId="0" xfId="0" applyNumberFormat="1" applyFill="1" applyAlignment="1">
      <alignment/>
    </xf>
    <xf numFmtId="1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" fontId="0" fillId="3" borderId="0" xfId="0" applyNumberFormat="1" applyFill="1" applyAlignment="1">
      <alignment/>
    </xf>
    <xf numFmtId="168" fontId="2" fillId="0" borderId="0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0" fontId="16" fillId="0" borderId="43" xfId="0" applyFont="1" applyFill="1" applyBorder="1" applyAlignment="1">
      <alignment horizontal="left"/>
    </xf>
    <xf numFmtId="4" fontId="2" fillId="0" borderId="38" xfId="0" applyNumberFormat="1" applyFont="1" applyFill="1" applyBorder="1" applyAlignment="1">
      <alignment horizontal="right"/>
    </xf>
    <xf numFmtId="3" fontId="14" fillId="3" borderId="17" xfId="0" applyNumberFormat="1" applyFont="1" applyFill="1" applyBorder="1" applyAlignment="1">
      <alignment horizontal="right"/>
    </xf>
    <xf numFmtId="3" fontId="28" fillId="3" borderId="38" xfId="0" applyNumberFormat="1" applyFont="1" applyFill="1" applyBorder="1" applyAlignment="1">
      <alignment/>
    </xf>
    <xf numFmtId="3" fontId="26" fillId="3" borderId="29" xfId="0" applyNumberFormat="1" applyFont="1" applyFill="1" applyBorder="1" applyAlignment="1">
      <alignment/>
    </xf>
    <xf numFmtId="3" fontId="26" fillId="3" borderId="33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3" fontId="28" fillId="0" borderId="13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3" fontId="28" fillId="3" borderId="55" xfId="0" applyNumberFormat="1" applyFont="1" applyFill="1" applyBorder="1" applyAlignment="1">
      <alignment/>
    </xf>
    <xf numFmtId="3" fontId="26" fillId="3" borderId="35" xfId="0" applyNumberFormat="1" applyFont="1" applyFill="1" applyBorder="1" applyAlignment="1">
      <alignment/>
    </xf>
    <xf numFmtId="3" fontId="26" fillId="3" borderId="28" xfId="0" applyNumberFormat="1" applyFont="1" applyFill="1" applyBorder="1" applyAlignment="1">
      <alignment/>
    </xf>
    <xf numFmtId="3" fontId="26" fillId="3" borderId="32" xfId="0" applyNumberFormat="1" applyFont="1" applyFill="1" applyBorder="1" applyAlignment="1">
      <alignment/>
    </xf>
    <xf numFmtId="3" fontId="28" fillId="3" borderId="38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4" fontId="6" fillId="0" borderId="40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168" fontId="11" fillId="0" borderId="0" xfId="0" applyNumberFormat="1" applyFont="1" applyFill="1" applyAlignment="1">
      <alignment/>
    </xf>
    <xf numFmtId="168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4" fillId="0" borderId="4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horizontal="center"/>
    </xf>
    <xf numFmtId="3" fontId="14" fillId="0" borderId="70" xfId="0" applyNumberFormat="1" applyFont="1" applyFill="1" applyBorder="1" applyAlignment="1">
      <alignment horizontal="center"/>
    </xf>
    <xf numFmtId="3" fontId="14" fillId="0" borderId="57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70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7">
      <selection activeCell="H11" sqref="G11:H25"/>
    </sheetView>
  </sheetViews>
  <sheetFormatPr defaultColWidth="9.00390625" defaultRowHeight="12.75"/>
  <cols>
    <col min="1" max="1" width="54.625" style="2" customWidth="1"/>
    <col min="2" max="2" width="19.125" style="2" customWidth="1"/>
    <col min="3" max="3" width="18.375" style="2" customWidth="1"/>
    <col min="4" max="4" width="20.625" style="2" customWidth="1"/>
    <col min="5" max="5" width="18.875" style="2" customWidth="1"/>
    <col min="6" max="6" width="21.125" style="2" customWidth="1"/>
    <col min="7" max="7" width="15.125" style="2" customWidth="1"/>
    <col min="8" max="8" width="15.375" style="2" bestFit="1" customWidth="1"/>
    <col min="9" max="16384" width="23.625" style="2" customWidth="1"/>
  </cols>
  <sheetData>
    <row r="1" spans="1:8" ht="15.75" customHeight="1">
      <c r="A1" s="433" t="s">
        <v>24</v>
      </c>
      <c r="H1" s="3" t="s">
        <v>0</v>
      </c>
    </row>
    <row r="2" spans="1:8" ht="16.5" customHeight="1">
      <c r="A2" s="433"/>
      <c r="H2" s="3"/>
    </row>
    <row r="3" ht="24" customHeight="1">
      <c r="A3" s="206" t="s">
        <v>68</v>
      </c>
    </row>
    <row r="4" spans="3:7" ht="24" customHeight="1">
      <c r="C4" s="47"/>
      <c r="D4" s="47"/>
      <c r="E4" s="47"/>
      <c r="F4" s="47"/>
      <c r="G4" s="20"/>
    </row>
    <row r="5" spans="1:9" ht="35.25" customHeight="1">
      <c r="A5" s="4" t="s">
        <v>309</v>
      </c>
      <c r="G5" s="5"/>
      <c r="I5" s="570"/>
    </row>
    <row r="6" spans="1:7" ht="21" customHeight="1" hidden="1">
      <c r="A6" s="4"/>
      <c r="B6" s="2" t="s">
        <v>292</v>
      </c>
      <c r="C6" s="2">
        <f>228158.7+4465.3</f>
        <v>232624</v>
      </c>
      <c r="D6" s="2">
        <f>+E6+F6</f>
        <v>42539729</v>
      </c>
      <c r="E6" s="2">
        <v>450050</v>
      </c>
      <c r="F6" s="2">
        <v>42089679</v>
      </c>
      <c r="G6" s="5">
        <f>+F6/C6/12*1000</f>
        <v>15077.86492365362</v>
      </c>
    </row>
    <row r="7" spans="1:7" ht="21" customHeight="1">
      <c r="A7" s="4"/>
      <c r="G7" s="5"/>
    </row>
    <row r="8" spans="1:7" ht="19.5" customHeight="1" thickBot="1">
      <c r="A8" s="460" t="s">
        <v>265</v>
      </c>
      <c r="C8" s="47"/>
      <c r="D8" s="20"/>
      <c r="E8" s="20"/>
      <c r="F8" s="20"/>
      <c r="G8" s="370"/>
    </row>
    <row r="9" spans="1:7" ht="15">
      <c r="A9" s="623" t="s">
        <v>339</v>
      </c>
      <c r="B9" s="624"/>
      <c r="C9" s="6" t="s">
        <v>1</v>
      </c>
      <c r="D9" s="6" t="s">
        <v>2</v>
      </c>
      <c r="E9" s="627" t="s">
        <v>3</v>
      </c>
      <c r="F9" s="628"/>
      <c r="G9" s="6" t="s">
        <v>4</v>
      </c>
    </row>
    <row r="10" spans="1:7" ht="18" customHeight="1">
      <c r="A10" s="625"/>
      <c r="B10" s="626"/>
      <c r="C10" s="7" t="s">
        <v>5</v>
      </c>
      <c r="D10" s="7" t="s">
        <v>6</v>
      </c>
      <c r="E10" s="8" t="s">
        <v>7</v>
      </c>
      <c r="F10" s="9" t="s">
        <v>8</v>
      </c>
      <c r="G10" s="9" t="s">
        <v>9</v>
      </c>
    </row>
    <row r="11" spans="1:7" ht="18" thickBot="1">
      <c r="A11" s="629"/>
      <c r="B11" s="630"/>
      <c r="C11" s="10" t="s">
        <v>10</v>
      </c>
      <c r="D11" s="10" t="s">
        <v>11</v>
      </c>
      <c r="E11" s="11" t="s">
        <v>12</v>
      </c>
      <c r="F11" s="12" t="s">
        <v>12</v>
      </c>
      <c r="G11" s="12" t="s">
        <v>13</v>
      </c>
    </row>
    <row r="12" spans="1:10" s="4" customFormat="1" ht="21" thickBot="1">
      <c r="A12" s="13" t="s">
        <v>299</v>
      </c>
      <c r="B12" s="14"/>
      <c r="C12" s="418">
        <v>232385.8</v>
      </c>
      <c r="D12" s="15">
        <f>+E12+F12</f>
        <v>42504160</v>
      </c>
      <c r="E12" s="16">
        <v>472233</v>
      </c>
      <c r="F12" s="17">
        <v>42031927</v>
      </c>
      <c r="G12" s="15">
        <f>+F12/C12/12*1000</f>
        <v>15072.610216860641</v>
      </c>
      <c r="H12" s="18"/>
      <c r="J12" s="18"/>
    </row>
    <row r="13" spans="1:7" ht="19.5" customHeight="1" thickBot="1">
      <c r="A13" s="19"/>
      <c r="C13" s="20"/>
      <c r="G13" s="5"/>
    </row>
    <row r="14" spans="1:7" ht="15">
      <c r="A14" s="631" t="s">
        <v>310</v>
      </c>
      <c r="B14" s="632"/>
      <c r="C14" s="21" t="s">
        <v>1</v>
      </c>
      <c r="D14" s="6" t="s">
        <v>2</v>
      </c>
      <c r="E14" s="627" t="s">
        <v>3</v>
      </c>
      <c r="F14" s="628"/>
      <c r="G14" s="6" t="s">
        <v>4</v>
      </c>
    </row>
    <row r="15" spans="1:7" ht="15">
      <c r="A15" s="633"/>
      <c r="B15" s="634"/>
      <c r="C15" s="22" t="s">
        <v>5</v>
      </c>
      <c r="D15" s="7" t="s">
        <v>6</v>
      </c>
      <c r="E15" s="8" t="s">
        <v>7</v>
      </c>
      <c r="F15" s="9" t="s">
        <v>8</v>
      </c>
      <c r="G15" s="9" t="s">
        <v>9</v>
      </c>
    </row>
    <row r="16" spans="1:7" ht="15.75" thickBot="1">
      <c r="A16" s="635"/>
      <c r="B16" s="636"/>
      <c r="C16" s="23" t="s">
        <v>10</v>
      </c>
      <c r="D16" s="10" t="s">
        <v>11</v>
      </c>
      <c r="E16" s="11" t="s">
        <v>12</v>
      </c>
      <c r="F16" s="12" t="s">
        <v>12</v>
      </c>
      <c r="G16" s="12" t="s">
        <v>13</v>
      </c>
    </row>
    <row r="17" spans="1:8" s="4" customFormat="1" ht="21" thickBot="1">
      <c r="A17" s="13" t="s">
        <v>14</v>
      </c>
      <c r="B17" s="14"/>
      <c r="C17" s="418">
        <v>222281.228</v>
      </c>
      <c r="D17" s="15">
        <f>+E17+F17</f>
        <v>30100521.126000002</v>
      </c>
      <c r="E17" s="16">
        <v>335590.074</v>
      </c>
      <c r="F17" s="17">
        <v>29764931.052</v>
      </c>
      <c r="G17" s="15">
        <f>+F17/C17/9*1000</f>
        <v>14878.514893454401</v>
      </c>
      <c r="H17" s="18"/>
    </row>
    <row r="18" spans="1:7" ht="31.5" customHeight="1" thickBot="1">
      <c r="A18" s="24"/>
      <c r="B18" s="25"/>
      <c r="C18" s="26"/>
      <c r="D18" s="26"/>
      <c r="E18" s="26"/>
      <c r="F18" s="26"/>
      <c r="G18" s="25"/>
    </row>
    <row r="19" spans="1:8" ht="35.25" customHeight="1" thickBot="1">
      <c r="A19" s="27"/>
      <c r="B19" s="28" t="s">
        <v>311</v>
      </c>
      <c r="C19" s="29"/>
      <c r="D19" s="29"/>
      <c r="E19" s="29"/>
      <c r="F19" s="29"/>
      <c r="G19" s="29"/>
      <c r="H19" s="30"/>
    </row>
    <row r="20" spans="1:8" ht="20.25" customHeight="1">
      <c r="A20" s="31"/>
      <c r="B20" s="637" t="s">
        <v>15</v>
      </c>
      <c r="C20" s="638"/>
      <c r="D20" s="32" t="s">
        <v>16</v>
      </c>
      <c r="E20" s="627" t="s">
        <v>3</v>
      </c>
      <c r="F20" s="628"/>
      <c r="G20" s="639" t="s">
        <v>4</v>
      </c>
      <c r="H20" s="640"/>
    </row>
    <row r="21" spans="1:8" ht="16.5" customHeight="1" thickBot="1">
      <c r="A21" s="31"/>
      <c r="B21" s="641" t="s">
        <v>17</v>
      </c>
      <c r="C21" s="642"/>
      <c r="D21" s="33" t="s">
        <v>18</v>
      </c>
      <c r="E21" s="8" t="s">
        <v>7</v>
      </c>
      <c r="F21" s="9" t="s">
        <v>8</v>
      </c>
      <c r="G21" s="643" t="s">
        <v>19</v>
      </c>
      <c r="H21" s="644"/>
    </row>
    <row r="22" spans="1:8" ht="17.25" customHeight="1" thickBot="1">
      <c r="A22" s="34"/>
      <c r="B22" s="35" t="s">
        <v>20</v>
      </c>
      <c r="C22" s="36" t="s">
        <v>21</v>
      </c>
      <c r="D22" s="37" t="s">
        <v>21</v>
      </c>
      <c r="E22" s="35" t="s">
        <v>21</v>
      </c>
      <c r="F22" s="36" t="s">
        <v>21</v>
      </c>
      <c r="G22" s="35" t="s">
        <v>20</v>
      </c>
      <c r="H22" s="36" t="s">
        <v>21</v>
      </c>
    </row>
    <row r="23" spans="1:8" s="4" customFormat="1" ht="21" thickBot="1">
      <c r="A23" s="13" t="s">
        <v>14</v>
      </c>
      <c r="B23" s="459">
        <f>C17-C12</f>
        <v>-10104.571999999986</v>
      </c>
      <c r="C23" s="38">
        <f>C17/C12*100</f>
        <v>95.65181177163149</v>
      </c>
      <c r="D23" s="39">
        <f>D17/D12*100</f>
        <v>70.81782377536693</v>
      </c>
      <c r="E23" s="40">
        <f>E17/E12*100</f>
        <v>71.06451137468157</v>
      </c>
      <c r="F23" s="41">
        <f>F17/F12*100</f>
        <v>70.8150522149508</v>
      </c>
      <c r="G23" s="42">
        <f>G17-G12</f>
        <v>-194.0953234062399</v>
      </c>
      <c r="H23" s="38">
        <f>G17/G12*100</f>
        <v>98.71226469328371</v>
      </c>
    </row>
    <row r="24" spans="1:8" s="45" customFormat="1" ht="21.75" customHeight="1">
      <c r="A24" s="372"/>
      <c r="B24" s="373"/>
      <c r="C24" s="43"/>
      <c r="D24" s="43"/>
      <c r="E24" s="43"/>
      <c r="F24" s="593"/>
      <c r="G24" s="44"/>
      <c r="H24" s="43"/>
    </row>
    <row r="26" spans="1:8" ht="15">
      <c r="A26" s="46">
        <v>37955</v>
      </c>
      <c r="B26" s="2" t="s">
        <v>22</v>
      </c>
      <c r="H26" s="2" t="s">
        <v>23</v>
      </c>
    </row>
  </sheetData>
  <mergeCells count="10">
    <mergeCell ref="B20:C20"/>
    <mergeCell ref="E20:F20"/>
    <mergeCell ref="G20:H20"/>
    <mergeCell ref="B21:C21"/>
    <mergeCell ref="G21:H21"/>
    <mergeCell ref="A9:B10"/>
    <mergeCell ref="E9:F9"/>
    <mergeCell ref="A11:B11"/>
    <mergeCell ref="A14:B16"/>
    <mergeCell ref="E14:F14"/>
  </mergeCells>
  <printOptions/>
  <pageMargins left="0" right="0" top="0" bottom="0" header="0.5118110236220472" footer="0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6">
      <selection activeCell="H11" sqref="H11:H25"/>
    </sheetView>
  </sheetViews>
  <sheetFormatPr defaultColWidth="9.00390625" defaultRowHeight="12.75"/>
  <cols>
    <col min="1" max="1" width="24.625" style="0" customWidth="1"/>
    <col min="2" max="2" width="15.75390625" style="95" customWidth="1"/>
    <col min="3" max="3" width="9.75390625" style="96" customWidth="1"/>
    <col min="4" max="4" width="8.75390625" style="96" customWidth="1"/>
    <col min="5" max="5" width="8.375" style="96" customWidth="1"/>
    <col min="6" max="6" width="8.75390625" style="96" customWidth="1"/>
    <col min="7" max="7" width="8.625" style="96" customWidth="1"/>
    <col min="8" max="8" width="8.125" style="96" customWidth="1"/>
    <col min="9" max="9" width="8.875" style="96" customWidth="1"/>
    <col min="10" max="10" width="11.625" style="96" customWidth="1"/>
    <col min="11" max="11" width="9.25390625" style="96" customWidth="1"/>
    <col min="12" max="12" width="8.875" style="96" customWidth="1"/>
    <col min="13" max="13" width="8.25390625" style="96" customWidth="1"/>
    <col min="14" max="14" width="12.125" style="96" customWidth="1"/>
    <col min="15" max="15" width="12.125" style="95" customWidth="1"/>
  </cols>
  <sheetData>
    <row r="1" spans="1:15" s="2" customFormat="1" ht="15.75">
      <c r="A1" s="97" t="s">
        <v>24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5" t="s">
        <v>235</v>
      </c>
    </row>
    <row r="2" spans="2:14" s="2" customFormat="1" ht="12.75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6.25">
      <c r="A3" s="206" t="s">
        <v>68</v>
      </c>
      <c r="B3" s="4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7"/>
    </row>
    <row r="4" spans="2:15" s="2" customFormat="1" ht="4.5" customHeight="1">
      <c r="B4" s="4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s="2" customFormat="1" ht="20.25" customHeight="1">
      <c r="A5" s="207" t="s">
        <v>324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7"/>
    </row>
    <row r="6" spans="1:16" s="193" customFormat="1" ht="26.25" customHeight="1" thickBot="1">
      <c r="A6" s="188" t="s">
        <v>149</v>
      </c>
      <c r="B6" s="189"/>
      <c r="C6" s="189"/>
      <c r="D6" s="189"/>
      <c r="E6" s="189"/>
      <c r="F6" s="190"/>
      <c r="G6" s="190"/>
      <c r="H6" s="190"/>
      <c r="I6" s="190"/>
      <c r="J6" s="190"/>
      <c r="K6" s="191"/>
      <c r="L6" s="190"/>
      <c r="M6" s="190"/>
      <c r="N6" s="190"/>
      <c r="O6" s="190"/>
      <c r="P6" s="192"/>
    </row>
    <row r="7" spans="1:15" s="2" customFormat="1" ht="15" customHeight="1">
      <c r="A7" s="645" t="s">
        <v>295</v>
      </c>
      <c r="B7" s="104" t="s">
        <v>1</v>
      </c>
      <c r="C7" s="105" t="s">
        <v>25</v>
      </c>
      <c r="D7" s="655" t="s">
        <v>26</v>
      </c>
      <c r="E7" s="656"/>
      <c r="F7" s="656"/>
      <c r="G7" s="656"/>
      <c r="H7" s="656"/>
      <c r="I7" s="656"/>
      <c r="J7" s="656"/>
      <c r="K7" s="656"/>
      <c r="L7" s="656"/>
      <c r="M7" s="656"/>
      <c r="N7" s="657"/>
      <c r="O7" s="104" t="s">
        <v>27</v>
      </c>
    </row>
    <row r="8" spans="1:15" s="2" customFormat="1" ht="12.75">
      <c r="A8" s="646"/>
      <c r="B8" s="107" t="s">
        <v>28</v>
      </c>
      <c r="C8" s="108" t="s">
        <v>29</v>
      </c>
      <c r="D8" s="208" t="s">
        <v>30</v>
      </c>
      <c r="E8" s="114" t="s">
        <v>31</v>
      </c>
      <c r="F8" s="114" t="s">
        <v>32</v>
      </c>
      <c r="G8" s="114" t="s">
        <v>33</v>
      </c>
      <c r="H8" s="114" t="s">
        <v>34</v>
      </c>
      <c r="I8" s="114" t="s">
        <v>35</v>
      </c>
      <c r="J8" s="114" t="s">
        <v>36</v>
      </c>
      <c r="K8" s="114" t="s">
        <v>37</v>
      </c>
      <c r="L8" s="114" t="s">
        <v>38</v>
      </c>
      <c r="M8" s="114" t="s">
        <v>39</v>
      </c>
      <c r="N8" s="115" t="s">
        <v>64</v>
      </c>
      <c r="O8" s="107" t="s">
        <v>41</v>
      </c>
    </row>
    <row r="9" spans="1:15" s="2" customFormat="1" ht="12.75">
      <c r="A9" s="646"/>
      <c r="B9" s="107" t="s">
        <v>17</v>
      </c>
      <c r="C9" s="108" t="s">
        <v>42</v>
      </c>
      <c r="D9" s="208" t="s">
        <v>43</v>
      </c>
      <c r="E9" s="114" t="s">
        <v>44</v>
      </c>
      <c r="F9" s="114" t="s">
        <v>45</v>
      </c>
      <c r="G9" s="114" t="s">
        <v>46</v>
      </c>
      <c r="H9" s="114" t="s">
        <v>47</v>
      </c>
      <c r="I9" s="114" t="s">
        <v>48</v>
      </c>
      <c r="J9" s="114" t="s">
        <v>49</v>
      </c>
      <c r="K9" s="114" t="s">
        <v>50</v>
      </c>
      <c r="L9" s="114" t="s">
        <v>46</v>
      </c>
      <c r="M9" s="114"/>
      <c r="N9" s="115" t="s">
        <v>50</v>
      </c>
      <c r="O9" s="107" t="s">
        <v>51</v>
      </c>
    </row>
    <row r="10" spans="1:15" s="2" customFormat="1" ht="13.5" thickBot="1">
      <c r="A10" s="647"/>
      <c r="B10" s="107" t="s">
        <v>52</v>
      </c>
      <c r="C10" s="108" t="s">
        <v>53</v>
      </c>
      <c r="D10" s="208"/>
      <c r="E10" s="119"/>
      <c r="F10" s="119"/>
      <c r="G10" s="119"/>
      <c r="H10" s="119"/>
      <c r="I10" s="119"/>
      <c r="J10" s="119" t="s">
        <v>54</v>
      </c>
      <c r="K10" s="119" t="s">
        <v>44</v>
      </c>
      <c r="L10" s="119"/>
      <c r="M10" s="119"/>
      <c r="N10" s="115" t="s">
        <v>44</v>
      </c>
      <c r="O10" s="107" t="s">
        <v>55</v>
      </c>
    </row>
    <row r="11" spans="1:15" s="164" customFormat="1" ht="18.75" customHeight="1" thickBot="1">
      <c r="A11" s="209" t="s">
        <v>80</v>
      </c>
      <c r="B11" s="211">
        <v>81730.602</v>
      </c>
      <c r="C11" s="211">
        <v>16436</v>
      </c>
      <c r="D11" s="212">
        <v>9954</v>
      </c>
      <c r="E11" s="213">
        <v>3019</v>
      </c>
      <c r="F11" s="213">
        <v>319</v>
      </c>
      <c r="G11" s="213">
        <v>228</v>
      </c>
      <c r="H11" s="213">
        <v>826</v>
      </c>
      <c r="I11" s="213">
        <v>283</v>
      </c>
      <c r="J11" s="213">
        <v>100</v>
      </c>
      <c r="K11" s="213">
        <v>14729</v>
      </c>
      <c r="L11" s="213">
        <v>1396</v>
      </c>
      <c r="M11" s="213">
        <v>310</v>
      </c>
      <c r="N11" s="214">
        <v>1706</v>
      </c>
      <c r="O11" s="210">
        <v>17.1</v>
      </c>
    </row>
    <row r="12" spans="1:15" s="144" customFormat="1" ht="18.75" customHeight="1">
      <c r="A12" s="215" t="s">
        <v>81</v>
      </c>
      <c r="B12" s="217">
        <v>8308.925</v>
      </c>
      <c r="C12" s="217">
        <v>17276</v>
      </c>
      <c r="D12" s="218">
        <v>10505</v>
      </c>
      <c r="E12" s="219">
        <v>3196</v>
      </c>
      <c r="F12" s="219">
        <v>340</v>
      </c>
      <c r="G12" s="219">
        <v>211</v>
      </c>
      <c r="H12" s="219">
        <v>859</v>
      </c>
      <c r="I12" s="219">
        <v>267</v>
      </c>
      <c r="J12" s="219">
        <v>56</v>
      </c>
      <c r="K12" s="219">
        <v>15435</v>
      </c>
      <c r="L12" s="219">
        <v>1470</v>
      </c>
      <c r="M12" s="219">
        <v>372</v>
      </c>
      <c r="N12" s="220">
        <v>1842</v>
      </c>
      <c r="O12" s="221">
        <v>17.5</v>
      </c>
    </row>
    <row r="13" spans="1:15" s="144" customFormat="1" ht="18.75" customHeight="1">
      <c r="A13" s="222" t="s">
        <v>82</v>
      </c>
      <c r="B13" s="159">
        <v>6951.534</v>
      </c>
      <c r="C13" s="159">
        <v>16554</v>
      </c>
      <c r="D13" s="223">
        <v>9962</v>
      </c>
      <c r="E13" s="161">
        <v>3058</v>
      </c>
      <c r="F13" s="161">
        <v>342</v>
      </c>
      <c r="G13" s="161">
        <v>227</v>
      </c>
      <c r="H13" s="161">
        <v>824</v>
      </c>
      <c r="I13" s="161">
        <v>327</v>
      </c>
      <c r="J13" s="161">
        <v>110</v>
      </c>
      <c r="K13" s="161">
        <v>14850</v>
      </c>
      <c r="L13" s="161">
        <v>1414</v>
      </c>
      <c r="M13" s="161">
        <v>290</v>
      </c>
      <c r="N13" s="162">
        <v>1704</v>
      </c>
      <c r="O13" s="216">
        <v>17.1</v>
      </c>
    </row>
    <row r="14" spans="1:15" s="144" customFormat="1" ht="18.75" customHeight="1">
      <c r="A14" s="224" t="s">
        <v>83</v>
      </c>
      <c r="B14" s="159">
        <v>5843.36</v>
      </c>
      <c r="C14" s="159">
        <v>16520</v>
      </c>
      <c r="D14" s="223">
        <v>9934</v>
      </c>
      <c r="E14" s="161">
        <v>3051</v>
      </c>
      <c r="F14" s="161">
        <v>329</v>
      </c>
      <c r="G14" s="161">
        <v>214</v>
      </c>
      <c r="H14" s="161">
        <v>829</v>
      </c>
      <c r="I14" s="161">
        <v>276</v>
      </c>
      <c r="J14" s="161">
        <v>114</v>
      </c>
      <c r="K14" s="161">
        <v>14746</v>
      </c>
      <c r="L14" s="161">
        <v>1430</v>
      </c>
      <c r="M14" s="161">
        <v>345</v>
      </c>
      <c r="N14" s="162">
        <v>1774</v>
      </c>
      <c r="O14" s="216">
        <v>17.9</v>
      </c>
    </row>
    <row r="15" spans="1:15" s="144" customFormat="1" ht="18.75" customHeight="1">
      <c r="A15" s="224" t="s">
        <v>84</v>
      </c>
      <c r="B15" s="159">
        <v>4372.685</v>
      </c>
      <c r="C15" s="159">
        <v>16405</v>
      </c>
      <c r="D15" s="223">
        <v>10027</v>
      </c>
      <c r="E15" s="161">
        <v>2897</v>
      </c>
      <c r="F15" s="161">
        <v>297</v>
      </c>
      <c r="G15" s="161">
        <v>234</v>
      </c>
      <c r="H15" s="161">
        <v>825</v>
      </c>
      <c r="I15" s="161">
        <v>266</v>
      </c>
      <c r="J15" s="161">
        <v>110</v>
      </c>
      <c r="K15" s="161">
        <v>14657</v>
      </c>
      <c r="L15" s="161">
        <v>1469</v>
      </c>
      <c r="M15" s="161">
        <v>280</v>
      </c>
      <c r="N15" s="162">
        <v>1749</v>
      </c>
      <c r="O15" s="216">
        <v>17.4</v>
      </c>
    </row>
    <row r="16" spans="1:15" s="144" customFormat="1" ht="18.75" customHeight="1">
      <c r="A16" s="224" t="s">
        <v>85</v>
      </c>
      <c r="B16" s="159">
        <v>2280.181</v>
      </c>
      <c r="C16" s="159">
        <v>16680</v>
      </c>
      <c r="D16" s="223">
        <v>10124</v>
      </c>
      <c r="E16" s="161">
        <v>2878</v>
      </c>
      <c r="F16" s="161">
        <v>335</v>
      </c>
      <c r="G16" s="161">
        <v>236</v>
      </c>
      <c r="H16" s="161">
        <v>837</v>
      </c>
      <c r="I16" s="161">
        <v>345</v>
      </c>
      <c r="J16" s="161">
        <v>146</v>
      </c>
      <c r="K16" s="161">
        <v>14901</v>
      </c>
      <c r="L16" s="161">
        <v>1468</v>
      </c>
      <c r="M16" s="161">
        <v>311</v>
      </c>
      <c r="N16" s="162">
        <v>1779</v>
      </c>
      <c r="O16" s="216">
        <v>17.6</v>
      </c>
    </row>
    <row r="17" spans="1:15" s="144" customFormat="1" ht="18.75" customHeight="1">
      <c r="A17" s="224" t="s">
        <v>86</v>
      </c>
      <c r="B17" s="159">
        <v>6258.488</v>
      </c>
      <c r="C17" s="159">
        <v>16389</v>
      </c>
      <c r="D17" s="223">
        <v>9813</v>
      </c>
      <c r="E17" s="161">
        <v>3007</v>
      </c>
      <c r="F17" s="161">
        <v>320</v>
      </c>
      <c r="G17" s="161">
        <v>256</v>
      </c>
      <c r="H17" s="161">
        <v>824</v>
      </c>
      <c r="I17" s="161">
        <v>311</v>
      </c>
      <c r="J17" s="161">
        <v>119</v>
      </c>
      <c r="K17" s="161">
        <v>14650</v>
      </c>
      <c r="L17" s="161">
        <v>1481</v>
      </c>
      <c r="M17" s="161">
        <v>258</v>
      </c>
      <c r="N17" s="162">
        <v>1739</v>
      </c>
      <c r="O17" s="216">
        <v>17.7</v>
      </c>
    </row>
    <row r="18" spans="1:15" s="144" customFormat="1" ht="18.75" customHeight="1">
      <c r="A18" s="224" t="s">
        <v>87</v>
      </c>
      <c r="B18" s="159">
        <v>3280.849</v>
      </c>
      <c r="C18" s="159">
        <v>16228</v>
      </c>
      <c r="D18" s="223">
        <v>9872</v>
      </c>
      <c r="E18" s="161">
        <v>2940</v>
      </c>
      <c r="F18" s="161">
        <v>320</v>
      </c>
      <c r="G18" s="161">
        <v>217</v>
      </c>
      <c r="H18" s="161">
        <v>811</v>
      </c>
      <c r="I18" s="161">
        <v>308</v>
      </c>
      <c r="J18" s="161">
        <v>135</v>
      </c>
      <c r="K18" s="161">
        <v>14603</v>
      </c>
      <c r="L18" s="161">
        <v>1306</v>
      </c>
      <c r="M18" s="161">
        <v>319</v>
      </c>
      <c r="N18" s="162">
        <v>1625</v>
      </c>
      <c r="O18" s="216">
        <v>16.5</v>
      </c>
    </row>
    <row r="19" spans="1:15" s="144" customFormat="1" ht="18.75" customHeight="1">
      <c r="A19" s="224" t="s">
        <v>88</v>
      </c>
      <c r="B19" s="159">
        <v>4657.767</v>
      </c>
      <c r="C19" s="159">
        <v>16360</v>
      </c>
      <c r="D19" s="223">
        <v>9843</v>
      </c>
      <c r="E19" s="161">
        <v>2996</v>
      </c>
      <c r="F19" s="161">
        <v>345</v>
      </c>
      <c r="G19" s="161">
        <v>242</v>
      </c>
      <c r="H19" s="161">
        <v>823</v>
      </c>
      <c r="I19" s="161">
        <v>258</v>
      </c>
      <c r="J19" s="161">
        <v>118</v>
      </c>
      <c r="K19" s="161">
        <v>14625</v>
      </c>
      <c r="L19" s="161">
        <v>1334</v>
      </c>
      <c r="M19" s="161">
        <v>401</v>
      </c>
      <c r="N19" s="162">
        <v>1735</v>
      </c>
      <c r="O19" s="216">
        <v>17.6</v>
      </c>
    </row>
    <row r="20" spans="1:15" s="144" customFormat="1" ht="18.75" customHeight="1">
      <c r="A20" s="224" t="s">
        <v>89</v>
      </c>
      <c r="B20" s="159">
        <v>4283.393</v>
      </c>
      <c r="C20" s="159">
        <v>16053</v>
      </c>
      <c r="D20" s="223">
        <v>9892</v>
      </c>
      <c r="E20" s="161">
        <v>2958</v>
      </c>
      <c r="F20" s="161">
        <v>323</v>
      </c>
      <c r="G20" s="161">
        <v>219</v>
      </c>
      <c r="H20" s="161">
        <v>815</v>
      </c>
      <c r="I20" s="161">
        <v>281</v>
      </c>
      <c r="J20" s="161">
        <v>105</v>
      </c>
      <c r="K20" s="161">
        <v>14592</v>
      </c>
      <c r="L20" s="161">
        <v>1246</v>
      </c>
      <c r="M20" s="161">
        <v>216</v>
      </c>
      <c r="N20" s="162">
        <v>1462</v>
      </c>
      <c r="O20" s="216">
        <v>14.8</v>
      </c>
    </row>
    <row r="21" spans="1:15" s="144" customFormat="1" ht="18.75" customHeight="1">
      <c r="A21" s="224" t="s">
        <v>90</v>
      </c>
      <c r="B21" s="159">
        <v>4217.165</v>
      </c>
      <c r="C21" s="159">
        <v>16306</v>
      </c>
      <c r="D21" s="223">
        <v>9793</v>
      </c>
      <c r="E21" s="161">
        <v>3002</v>
      </c>
      <c r="F21" s="161">
        <v>321</v>
      </c>
      <c r="G21" s="161">
        <v>194</v>
      </c>
      <c r="H21" s="161">
        <v>817</v>
      </c>
      <c r="I21" s="161">
        <v>293</v>
      </c>
      <c r="J21" s="161">
        <v>109</v>
      </c>
      <c r="K21" s="161">
        <v>14531</v>
      </c>
      <c r="L21" s="161">
        <v>1494</v>
      </c>
      <c r="M21" s="161">
        <v>282</v>
      </c>
      <c r="N21" s="162">
        <v>1776</v>
      </c>
      <c r="O21" s="216">
        <v>18.1</v>
      </c>
    </row>
    <row r="22" spans="1:15" s="144" customFormat="1" ht="18.75" customHeight="1">
      <c r="A22" s="224" t="s">
        <v>91</v>
      </c>
      <c r="B22" s="159">
        <v>9829.574</v>
      </c>
      <c r="C22" s="159">
        <v>16199</v>
      </c>
      <c r="D22" s="223">
        <v>9915</v>
      </c>
      <c r="E22" s="161">
        <v>2996</v>
      </c>
      <c r="F22" s="161">
        <v>304</v>
      </c>
      <c r="G22" s="161">
        <v>216</v>
      </c>
      <c r="H22" s="161">
        <v>821</v>
      </c>
      <c r="I22" s="161">
        <v>255</v>
      </c>
      <c r="J22" s="161">
        <v>85</v>
      </c>
      <c r="K22" s="161">
        <v>14594</v>
      </c>
      <c r="L22" s="161">
        <v>1307</v>
      </c>
      <c r="M22" s="161">
        <v>299</v>
      </c>
      <c r="N22" s="162">
        <v>1605</v>
      </c>
      <c r="O22" s="216">
        <v>16.2</v>
      </c>
    </row>
    <row r="23" spans="1:15" s="144" customFormat="1" ht="18.75" customHeight="1">
      <c r="A23" s="224" t="s">
        <v>92</v>
      </c>
      <c r="B23" s="159">
        <v>5538.389</v>
      </c>
      <c r="C23" s="159">
        <v>16062</v>
      </c>
      <c r="D23" s="223">
        <v>9847</v>
      </c>
      <c r="E23" s="161">
        <v>2984</v>
      </c>
      <c r="F23" s="161">
        <v>322</v>
      </c>
      <c r="G23" s="161">
        <v>255</v>
      </c>
      <c r="H23" s="161">
        <v>808</v>
      </c>
      <c r="I23" s="161">
        <v>257</v>
      </c>
      <c r="J23" s="161">
        <v>107</v>
      </c>
      <c r="K23" s="161">
        <v>14581</v>
      </c>
      <c r="L23" s="161">
        <v>1136</v>
      </c>
      <c r="M23" s="161">
        <v>344</v>
      </c>
      <c r="N23" s="162">
        <v>1481</v>
      </c>
      <c r="O23" s="216">
        <v>15</v>
      </c>
    </row>
    <row r="24" spans="1:15" s="144" customFormat="1" ht="18.75" customHeight="1">
      <c r="A24" s="224" t="s">
        <v>93</v>
      </c>
      <c r="B24" s="159">
        <v>5253.013</v>
      </c>
      <c r="C24" s="159">
        <v>16806</v>
      </c>
      <c r="D24" s="223">
        <v>9915</v>
      </c>
      <c r="E24" s="161">
        <v>3120</v>
      </c>
      <c r="F24" s="161">
        <v>316</v>
      </c>
      <c r="G24" s="161">
        <v>230</v>
      </c>
      <c r="H24" s="161">
        <v>840</v>
      </c>
      <c r="I24" s="161">
        <v>330</v>
      </c>
      <c r="J24" s="161">
        <v>96</v>
      </c>
      <c r="K24" s="161">
        <v>14847</v>
      </c>
      <c r="L24" s="161">
        <v>1570</v>
      </c>
      <c r="M24" s="161">
        <v>389</v>
      </c>
      <c r="N24" s="162">
        <v>1958</v>
      </c>
      <c r="O24" s="216">
        <v>19.8</v>
      </c>
    </row>
    <row r="25" spans="1:15" s="144" customFormat="1" ht="18.75" customHeight="1" thickBot="1">
      <c r="A25" s="225" t="s">
        <v>94</v>
      </c>
      <c r="B25" s="226">
        <v>10655.279</v>
      </c>
      <c r="C25" s="226">
        <v>16175</v>
      </c>
      <c r="D25" s="227">
        <v>9821</v>
      </c>
      <c r="E25" s="228">
        <v>2980</v>
      </c>
      <c r="F25" s="228">
        <v>283</v>
      </c>
      <c r="G25" s="228">
        <v>237</v>
      </c>
      <c r="H25" s="228">
        <v>823</v>
      </c>
      <c r="I25" s="228">
        <v>263</v>
      </c>
      <c r="J25" s="228">
        <v>85</v>
      </c>
      <c r="K25" s="228">
        <v>14494</v>
      </c>
      <c r="L25" s="228">
        <v>1422</v>
      </c>
      <c r="M25" s="228">
        <v>260</v>
      </c>
      <c r="N25" s="229">
        <v>1683</v>
      </c>
      <c r="O25" s="230">
        <v>17.1</v>
      </c>
    </row>
    <row r="26" ht="6.75" customHeight="1"/>
    <row r="27" ht="15">
      <c r="A27" s="46">
        <v>37955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1">
      <selection activeCell="H11" sqref="H11:H25"/>
    </sheetView>
  </sheetViews>
  <sheetFormatPr defaultColWidth="9.00390625" defaultRowHeight="12.75"/>
  <cols>
    <col min="1" max="1" width="24.625" style="0" customWidth="1"/>
    <col min="2" max="2" width="15.75390625" style="95" customWidth="1"/>
    <col min="3" max="3" width="9.75390625" style="96" customWidth="1"/>
    <col min="4" max="4" width="8.75390625" style="96" customWidth="1"/>
    <col min="5" max="5" width="8.375" style="96" customWidth="1"/>
    <col min="6" max="6" width="8.75390625" style="96" customWidth="1"/>
    <col min="7" max="7" width="8.625" style="96" customWidth="1"/>
    <col min="8" max="8" width="8.125" style="96" customWidth="1"/>
    <col min="9" max="9" width="8.875" style="96" customWidth="1"/>
    <col min="10" max="10" width="11.625" style="96" customWidth="1"/>
    <col min="11" max="11" width="9.25390625" style="96" customWidth="1"/>
    <col min="12" max="12" width="8.875" style="96" customWidth="1"/>
    <col min="13" max="13" width="8.25390625" style="96" customWidth="1"/>
    <col min="14" max="14" width="12.125" style="96" customWidth="1"/>
    <col min="15" max="15" width="12.125" style="95" customWidth="1"/>
  </cols>
  <sheetData>
    <row r="1" spans="1:15" s="2" customFormat="1" ht="15.75">
      <c r="A1" s="97" t="s">
        <v>24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5" t="s">
        <v>236</v>
      </c>
    </row>
    <row r="2" spans="2:14" s="2" customFormat="1" ht="12.75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6.25">
      <c r="A3" s="206" t="s">
        <v>69</v>
      </c>
      <c r="B3" s="4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7"/>
    </row>
    <row r="4" spans="2:15" s="2" customFormat="1" ht="4.5" customHeight="1">
      <c r="B4" s="4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s="2" customFormat="1" ht="20.25" customHeight="1">
      <c r="A5" s="207" t="s">
        <v>324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7"/>
    </row>
    <row r="6" spans="1:16" s="193" customFormat="1" ht="26.25" customHeight="1" thickBot="1">
      <c r="A6" s="188" t="s">
        <v>149</v>
      </c>
      <c r="B6" s="189"/>
      <c r="C6" s="189"/>
      <c r="D6" s="189"/>
      <c r="E6" s="189"/>
      <c r="F6" s="190"/>
      <c r="G6" s="190"/>
      <c r="H6" s="190"/>
      <c r="I6" s="190"/>
      <c r="J6" s="190"/>
      <c r="K6" s="191"/>
      <c r="L6" s="190"/>
      <c r="M6" s="190"/>
      <c r="N6" s="190"/>
      <c r="O6" s="190"/>
      <c r="P6" s="192"/>
    </row>
    <row r="7" spans="1:15" s="2" customFormat="1" ht="15" customHeight="1">
      <c r="A7" s="645" t="s">
        <v>295</v>
      </c>
      <c r="B7" s="104" t="s">
        <v>1</v>
      </c>
      <c r="C7" s="105" t="s">
        <v>25</v>
      </c>
      <c r="D7" s="655" t="s">
        <v>26</v>
      </c>
      <c r="E7" s="656"/>
      <c r="F7" s="656"/>
      <c r="G7" s="656"/>
      <c r="H7" s="656"/>
      <c r="I7" s="656"/>
      <c r="J7" s="656"/>
      <c r="K7" s="656"/>
      <c r="L7" s="656"/>
      <c r="M7" s="656"/>
      <c r="N7" s="657"/>
      <c r="O7" s="104" t="s">
        <v>27</v>
      </c>
    </row>
    <row r="8" spans="1:15" s="2" customFormat="1" ht="12.75">
      <c r="A8" s="646"/>
      <c r="B8" s="107" t="s">
        <v>28</v>
      </c>
      <c r="C8" s="108" t="s">
        <v>29</v>
      </c>
      <c r="D8" s="208" t="s">
        <v>30</v>
      </c>
      <c r="E8" s="114" t="s">
        <v>31</v>
      </c>
      <c r="F8" s="114" t="s">
        <v>32</v>
      </c>
      <c r="G8" s="114" t="s">
        <v>33</v>
      </c>
      <c r="H8" s="114" t="s">
        <v>34</v>
      </c>
      <c r="I8" s="114" t="s">
        <v>35</v>
      </c>
      <c r="J8" s="114" t="s">
        <v>36</v>
      </c>
      <c r="K8" s="114" t="s">
        <v>37</v>
      </c>
      <c r="L8" s="114" t="s">
        <v>38</v>
      </c>
      <c r="M8" s="114" t="s">
        <v>39</v>
      </c>
      <c r="N8" s="115" t="s">
        <v>64</v>
      </c>
      <c r="O8" s="107" t="s">
        <v>41</v>
      </c>
    </row>
    <row r="9" spans="1:15" s="2" customFormat="1" ht="12.75">
      <c r="A9" s="646"/>
      <c r="B9" s="107" t="s">
        <v>17</v>
      </c>
      <c r="C9" s="108" t="s">
        <v>42</v>
      </c>
      <c r="D9" s="208" t="s">
        <v>43</v>
      </c>
      <c r="E9" s="114" t="s">
        <v>44</v>
      </c>
      <c r="F9" s="114" t="s">
        <v>45</v>
      </c>
      <c r="G9" s="114" t="s">
        <v>46</v>
      </c>
      <c r="H9" s="114" t="s">
        <v>47</v>
      </c>
      <c r="I9" s="114" t="s">
        <v>48</v>
      </c>
      <c r="J9" s="114" t="s">
        <v>49</v>
      </c>
      <c r="K9" s="114" t="s">
        <v>50</v>
      </c>
      <c r="L9" s="114" t="s">
        <v>46</v>
      </c>
      <c r="M9" s="114"/>
      <c r="N9" s="115" t="s">
        <v>50</v>
      </c>
      <c r="O9" s="107" t="s">
        <v>51</v>
      </c>
    </row>
    <row r="10" spans="1:15" s="2" customFormat="1" ht="13.5" thickBot="1">
      <c r="A10" s="647"/>
      <c r="B10" s="107" t="s">
        <v>52</v>
      </c>
      <c r="C10" s="108" t="s">
        <v>53</v>
      </c>
      <c r="D10" s="208"/>
      <c r="E10" s="119"/>
      <c r="F10" s="119"/>
      <c r="G10" s="119"/>
      <c r="H10" s="119"/>
      <c r="I10" s="119"/>
      <c r="J10" s="119" t="s">
        <v>54</v>
      </c>
      <c r="K10" s="119" t="s">
        <v>44</v>
      </c>
      <c r="L10" s="119"/>
      <c r="M10" s="119"/>
      <c r="N10" s="115" t="s">
        <v>44</v>
      </c>
      <c r="O10" s="107" t="s">
        <v>55</v>
      </c>
    </row>
    <row r="11" spans="1:15" s="164" customFormat="1" ht="18.75" customHeight="1" thickBot="1">
      <c r="A11" s="209" t="s">
        <v>80</v>
      </c>
      <c r="B11" s="211">
        <v>57365.167</v>
      </c>
      <c r="C11" s="211">
        <v>18724</v>
      </c>
      <c r="D11" s="212">
        <v>11073</v>
      </c>
      <c r="E11" s="213">
        <v>3749</v>
      </c>
      <c r="F11" s="213">
        <v>363</v>
      </c>
      <c r="G11" s="213">
        <v>312</v>
      </c>
      <c r="H11" s="213">
        <v>937</v>
      </c>
      <c r="I11" s="213">
        <v>377</v>
      </c>
      <c r="J11" s="213">
        <v>87</v>
      </c>
      <c r="K11" s="213">
        <v>16896</v>
      </c>
      <c r="L11" s="213">
        <v>1501</v>
      </c>
      <c r="M11" s="213">
        <v>327</v>
      </c>
      <c r="N11" s="214">
        <v>1828</v>
      </c>
      <c r="O11" s="210">
        <v>16.5</v>
      </c>
    </row>
    <row r="12" spans="1:15" s="144" customFormat="1" ht="18.75" customHeight="1">
      <c r="A12" s="215" t="s">
        <v>81</v>
      </c>
      <c r="B12" s="217">
        <v>6045.962</v>
      </c>
      <c r="C12" s="217">
        <v>19420</v>
      </c>
      <c r="D12" s="218">
        <v>11584</v>
      </c>
      <c r="E12" s="219">
        <v>3860</v>
      </c>
      <c r="F12" s="219">
        <v>381</v>
      </c>
      <c r="G12" s="219">
        <v>284</v>
      </c>
      <c r="H12" s="219">
        <v>961</v>
      </c>
      <c r="I12" s="219">
        <v>344</v>
      </c>
      <c r="J12" s="219">
        <v>42</v>
      </c>
      <c r="K12" s="219">
        <v>17456</v>
      </c>
      <c r="L12" s="219">
        <v>1568</v>
      </c>
      <c r="M12" s="219">
        <v>397</v>
      </c>
      <c r="N12" s="220">
        <v>1965</v>
      </c>
      <c r="O12" s="221">
        <v>17</v>
      </c>
    </row>
    <row r="13" spans="1:15" s="144" customFormat="1" ht="18.75" customHeight="1">
      <c r="A13" s="222" t="s">
        <v>82</v>
      </c>
      <c r="B13" s="159">
        <v>4865.423</v>
      </c>
      <c r="C13" s="159">
        <v>18856</v>
      </c>
      <c r="D13" s="223">
        <v>11059</v>
      </c>
      <c r="E13" s="161">
        <v>3797</v>
      </c>
      <c r="F13" s="161">
        <v>387</v>
      </c>
      <c r="G13" s="161">
        <v>315</v>
      </c>
      <c r="H13" s="161">
        <v>932</v>
      </c>
      <c r="I13" s="161">
        <v>439</v>
      </c>
      <c r="J13" s="161">
        <v>102</v>
      </c>
      <c r="K13" s="161">
        <v>17031</v>
      </c>
      <c r="L13" s="161">
        <v>1521</v>
      </c>
      <c r="M13" s="161">
        <v>304</v>
      </c>
      <c r="N13" s="162">
        <v>1824</v>
      </c>
      <c r="O13" s="216">
        <v>16.5</v>
      </c>
    </row>
    <row r="14" spans="1:15" s="144" customFormat="1" ht="18.75" customHeight="1">
      <c r="A14" s="224" t="s">
        <v>83</v>
      </c>
      <c r="B14" s="159">
        <v>4071.939</v>
      </c>
      <c r="C14" s="159">
        <v>18840</v>
      </c>
      <c r="D14" s="223">
        <v>11069</v>
      </c>
      <c r="E14" s="161">
        <v>3807</v>
      </c>
      <c r="F14" s="161">
        <v>368</v>
      </c>
      <c r="G14" s="161">
        <v>292</v>
      </c>
      <c r="H14" s="161">
        <v>937</v>
      </c>
      <c r="I14" s="161">
        <v>367</v>
      </c>
      <c r="J14" s="161">
        <v>110</v>
      </c>
      <c r="K14" s="161">
        <v>16949</v>
      </c>
      <c r="L14" s="161">
        <v>1529</v>
      </c>
      <c r="M14" s="161">
        <v>362</v>
      </c>
      <c r="N14" s="162">
        <v>1891</v>
      </c>
      <c r="O14" s="216">
        <v>17.1</v>
      </c>
    </row>
    <row r="15" spans="1:15" s="144" customFormat="1" ht="18.75" customHeight="1">
      <c r="A15" s="224" t="s">
        <v>84</v>
      </c>
      <c r="B15" s="159">
        <v>3050.501</v>
      </c>
      <c r="C15" s="159">
        <v>18712</v>
      </c>
      <c r="D15" s="223">
        <v>11204</v>
      </c>
      <c r="E15" s="161">
        <v>3597</v>
      </c>
      <c r="F15" s="161">
        <v>342</v>
      </c>
      <c r="G15" s="161">
        <v>319</v>
      </c>
      <c r="H15" s="161">
        <v>935</v>
      </c>
      <c r="I15" s="161">
        <v>354</v>
      </c>
      <c r="J15" s="161">
        <v>81</v>
      </c>
      <c r="K15" s="161">
        <v>16832</v>
      </c>
      <c r="L15" s="161">
        <v>1584</v>
      </c>
      <c r="M15" s="161">
        <v>296</v>
      </c>
      <c r="N15" s="162">
        <v>1879</v>
      </c>
      <c r="O15" s="216">
        <v>16.8</v>
      </c>
    </row>
    <row r="16" spans="1:15" s="144" customFormat="1" ht="18.75" customHeight="1">
      <c r="A16" s="224" t="s">
        <v>85</v>
      </c>
      <c r="B16" s="159">
        <v>1557.419</v>
      </c>
      <c r="C16" s="159">
        <v>19264</v>
      </c>
      <c r="D16" s="223">
        <v>11374</v>
      </c>
      <c r="E16" s="161">
        <v>3638</v>
      </c>
      <c r="F16" s="161">
        <v>392</v>
      </c>
      <c r="G16" s="161">
        <v>332</v>
      </c>
      <c r="H16" s="161">
        <v>961</v>
      </c>
      <c r="I16" s="161">
        <v>471</v>
      </c>
      <c r="J16" s="161">
        <v>126</v>
      </c>
      <c r="K16" s="161">
        <v>17294</v>
      </c>
      <c r="L16" s="161">
        <v>1611</v>
      </c>
      <c r="M16" s="161">
        <v>359</v>
      </c>
      <c r="N16" s="162">
        <v>1970</v>
      </c>
      <c r="O16" s="216">
        <v>17.3</v>
      </c>
    </row>
    <row r="17" spans="1:15" s="144" customFormat="1" ht="18.75" customHeight="1">
      <c r="A17" s="224" t="s">
        <v>86</v>
      </c>
      <c r="B17" s="159">
        <v>4409.518</v>
      </c>
      <c r="C17" s="159">
        <v>18587</v>
      </c>
      <c r="D17" s="223">
        <v>10874</v>
      </c>
      <c r="E17" s="161">
        <v>3708</v>
      </c>
      <c r="F17" s="161">
        <v>360</v>
      </c>
      <c r="G17" s="161">
        <v>350</v>
      </c>
      <c r="H17" s="161">
        <v>932</v>
      </c>
      <c r="I17" s="161">
        <v>418</v>
      </c>
      <c r="J17" s="161">
        <v>90</v>
      </c>
      <c r="K17" s="161">
        <v>16733</v>
      </c>
      <c r="L17" s="161">
        <v>1583</v>
      </c>
      <c r="M17" s="161">
        <v>272</v>
      </c>
      <c r="N17" s="162">
        <v>1855</v>
      </c>
      <c r="O17" s="216">
        <v>17.1</v>
      </c>
    </row>
    <row r="18" spans="1:15" s="144" customFormat="1" ht="18.75" customHeight="1">
      <c r="A18" s="224" t="s">
        <v>87</v>
      </c>
      <c r="B18" s="159">
        <v>2227.584</v>
      </c>
      <c r="C18" s="159">
        <v>18624</v>
      </c>
      <c r="D18" s="223">
        <v>11048</v>
      </c>
      <c r="E18" s="161">
        <v>3708</v>
      </c>
      <c r="F18" s="161">
        <v>368</v>
      </c>
      <c r="G18" s="161">
        <v>304</v>
      </c>
      <c r="H18" s="161">
        <v>927</v>
      </c>
      <c r="I18" s="161">
        <v>410</v>
      </c>
      <c r="J18" s="161">
        <v>118</v>
      </c>
      <c r="K18" s="161">
        <v>16883</v>
      </c>
      <c r="L18" s="161">
        <v>1407</v>
      </c>
      <c r="M18" s="161">
        <v>334</v>
      </c>
      <c r="N18" s="162">
        <v>1741</v>
      </c>
      <c r="O18" s="216">
        <v>15.8</v>
      </c>
    </row>
    <row r="19" spans="1:15" s="144" customFormat="1" ht="18.75" customHeight="1">
      <c r="A19" s="224" t="s">
        <v>88</v>
      </c>
      <c r="B19" s="159">
        <v>3244.575</v>
      </c>
      <c r="C19" s="159">
        <v>18659</v>
      </c>
      <c r="D19" s="223">
        <v>10936</v>
      </c>
      <c r="E19" s="161">
        <v>3728</v>
      </c>
      <c r="F19" s="161">
        <v>385</v>
      </c>
      <c r="G19" s="161">
        <v>336</v>
      </c>
      <c r="H19" s="161">
        <v>937</v>
      </c>
      <c r="I19" s="161">
        <v>346</v>
      </c>
      <c r="J19" s="161">
        <v>131</v>
      </c>
      <c r="K19" s="161">
        <v>16800</v>
      </c>
      <c r="L19" s="161">
        <v>1434</v>
      </c>
      <c r="M19" s="161">
        <v>425</v>
      </c>
      <c r="N19" s="162">
        <v>1859</v>
      </c>
      <c r="O19" s="216">
        <v>17</v>
      </c>
    </row>
    <row r="20" spans="1:15" s="144" customFormat="1" ht="18.75" customHeight="1">
      <c r="A20" s="224" t="s">
        <v>89</v>
      </c>
      <c r="B20" s="159">
        <v>2997.766</v>
      </c>
      <c r="C20" s="159">
        <v>18363</v>
      </c>
      <c r="D20" s="223">
        <v>11024</v>
      </c>
      <c r="E20" s="161">
        <v>3682</v>
      </c>
      <c r="F20" s="161">
        <v>371</v>
      </c>
      <c r="G20" s="161">
        <v>300</v>
      </c>
      <c r="H20" s="161">
        <v>926</v>
      </c>
      <c r="I20" s="161">
        <v>384</v>
      </c>
      <c r="J20" s="161">
        <v>110</v>
      </c>
      <c r="K20" s="161">
        <v>16797</v>
      </c>
      <c r="L20" s="161">
        <v>1342</v>
      </c>
      <c r="M20" s="161">
        <v>224</v>
      </c>
      <c r="N20" s="162">
        <v>1566</v>
      </c>
      <c r="O20" s="216">
        <v>14.2</v>
      </c>
    </row>
    <row r="21" spans="1:15" s="144" customFormat="1" ht="18.75" customHeight="1">
      <c r="A21" s="224" t="s">
        <v>90</v>
      </c>
      <c r="B21" s="159">
        <v>2869.842</v>
      </c>
      <c r="C21" s="159">
        <v>18796</v>
      </c>
      <c r="D21" s="223">
        <v>10994</v>
      </c>
      <c r="E21" s="161">
        <v>3801</v>
      </c>
      <c r="F21" s="161">
        <v>382</v>
      </c>
      <c r="G21" s="161">
        <v>269</v>
      </c>
      <c r="H21" s="161">
        <v>936</v>
      </c>
      <c r="I21" s="161">
        <v>399</v>
      </c>
      <c r="J21" s="161">
        <v>101</v>
      </c>
      <c r="K21" s="161">
        <v>16883</v>
      </c>
      <c r="L21" s="161">
        <v>1634</v>
      </c>
      <c r="M21" s="161">
        <v>280</v>
      </c>
      <c r="N21" s="162">
        <v>1914</v>
      </c>
      <c r="O21" s="216">
        <v>17.4</v>
      </c>
    </row>
    <row r="22" spans="1:15" s="144" customFormat="1" ht="18.75" customHeight="1">
      <c r="A22" s="224" t="s">
        <v>91</v>
      </c>
      <c r="B22" s="159">
        <v>6911.835</v>
      </c>
      <c r="C22" s="159">
        <v>18387</v>
      </c>
      <c r="D22" s="223">
        <v>11001</v>
      </c>
      <c r="E22" s="161">
        <v>3717</v>
      </c>
      <c r="F22" s="161">
        <v>350</v>
      </c>
      <c r="G22" s="161">
        <v>298</v>
      </c>
      <c r="H22" s="161">
        <v>929</v>
      </c>
      <c r="I22" s="161">
        <v>333</v>
      </c>
      <c r="J22" s="161">
        <v>70</v>
      </c>
      <c r="K22" s="161">
        <v>16698</v>
      </c>
      <c r="L22" s="161">
        <v>1377</v>
      </c>
      <c r="M22" s="161">
        <v>312</v>
      </c>
      <c r="N22" s="162">
        <v>1689</v>
      </c>
      <c r="O22" s="216">
        <v>15.4</v>
      </c>
    </row>
    <row r="23" spans="1:15" s="144" customFormat="1" ht="18.75" customHeight="1">
      <c r="A23" s="224" t="s">
        <v>92</v>
      </c>
      <c r="B23" s="159">
        <v>3910.983</v>
      </c>
      <c r="C23" s="159">
        <v>18328</v>
      </c>
      <c r="D23" s="223">
        <v>10953</v>
      </c>
      <c r="E23" s="161">
        <v>3715</v>
      </c>
      <c r="F23" s="161">
        <v>368</v>
      </c>
      <c r="G23" s="161">
        <v>346</v>
      </c>
      <c r="H23" s="161">
        <v>918</v>
      </c>
      <c r="I23" s="161">
        <v>344</v>
      </c>
      <c r="J23" s="161">
        <v>87</v>
      </c>
      <c r="K23" s="161">
        <v>16731</v>
      </c>
      <c r="L23" s="161">
        <v>1232</v>
      </c>
      <c r="M23" s="161">
        <v>365</v>
      </c>
      <c r="N23" s="162">
        <v>1597</v>
      </c>
      <c r="O23" s="216">
        <v>14.6</v>
      </c>
    </row>
    <row r="24" spans="1:15" s="144" customFormat="1" ht="18.75" customHeight="1">
      <c r="A24" s="224" t="s">
        <v>93</v>
      </c>
      <c r="B24" s="159">
        <v>3730.351</v>
      </c>
      <c r="C24" s="159">
        <v>19093</v>
      </c>
      <c r="D24" s="223">
        <v>10987</v>
      </c>
      <c r="E24" s="161">
        <v>3854</v>
      </c>
      <c r="F24" s="161">
        <v>356</v>
      </c>
      <c r="G24" s="161">
        <v>310</v>
      </c>
      <c r="H24" s="161">
        <v>949</v>
      </c>
      <c r="I24" s="161">
        <v>434</v>
      </c>
      <c r="J24" s="161">
        <v>91</v>
      </c>
      <c r="K24" s="161">
        <v>16983</v>
      </c>
      <c r="L24" s="161">
        <v>1691</v>
      </c>
      <c r="M24" s="161">
        <v>420</v>
      </c>
      <c r="N24" s="162">
        <v>2110</v>
      </c>
      <c r="O24" s="216">
        <v>19.2</v>
      </c>
    </row>
    <row r="25" spans="1:15" s="144" customFormat="1" ht="18.75" customHeight="1" thickBot="1">
      <c r="A25" s="225" t="s">
        <v>94</v>
      </c>
      <c r="B25" s="226">
        <v>7471.469</v>
      </c>
      <c r="C25" s="226">
        <v>18493</v>
      </c>
      <c r="D25" s="227">
        <v>10958</v>
      </c>
      <c r="E25" s="228">
        <v>3728</v>
      </c>
      <c r="F25" s="228">
        <v>323</v>
      </c>
      <c r="G25" s="228">
        <v>324</v>
      </c>
      <c r="H25" s="228">
        <v>936</v>
      </c>
      <c r="I25" s="228">
        <v>352</v>
      </c>
      <c r="J25" s="228">
        <v>63</v>
      </c>
      <c r="K25" s="228">
        <v>16683</v>
      </c>
      <c r="L25" s="228">
        <v>1543</v>
      </c>
      <c r="M25" s="228">
        <v>266</v>
      </c>
      <c r="N25" s="229">
        <v>1810</v>
      </c>
      <c r="O25" s="230">
        <v>16.5</v>
      </c>
    </row>
    <row r="26" ht="6.75" customHeight="1"/>
    <row r="27" ht="15">
      <c r="A27" s="46">
        <v>37955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B6">
      <selection activeCell="H11" sqref="H11:H25"/>
    </sheetView>
  </sheetViews>
  <sheetFormatPr defaultColWidth="9.00390625" defaultRowHeight="12.75"/>
  <cols>
    <col min="1" max="1" width="24.625" style="0" customWidth="1"/>
    <col min="2" max="2" width="15.75390625" style="95" customWidth="1"/>
    <col min="3" max="3" width="9.75390625" style="96" customWidth="1"/>
    <col min="4" max="4" width="8.75390625" style="96" customWidth="1"/>
    <col min="5" max="5" width="8.375" style="96" customWidth="1"/>
    <col min="6" max="6" width="8.75390625" style="96" customWidth="1"/>
    <col min="7" max="7" width="8.625" style="96" customWidth="1"/>
    <col min="8" max="8" width="8.125" style="96" customWidth="1"/>
    <col min="9" max="9" width="8.875" style="96" customWidth="1"/>
    <col min="10" max="10" width="11.625" style="96" customWidth="1"/>
    <col min="11" max="11" width="9.25390625" style="96" customWidth="1"/>
    <col min="12" max="12" width="8.875" style="96" customWidth="1"/>
    <col min="13" max="13" width="8.25390625" style="96" customWidth="1"/>
    <col min="14" max="14" width="12.125" style="96" customWidth="1"/>
    <col min="15" max="15" width="12.125" style="95" customWidth="1"/>
  </cols>
  <sheetData>
    <row r="1" spans="1:15" s="2" customFormat="1" ht="15.75">
      <c r="A1" s="97" t="s">
        <v>24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5" t="s">
        <v>237</v>
      </c>
    </row>
    <row r="2" spans="2:14" s="2" customFormat="1" ht="12.75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6.25">
      <c r="A3" s="206" t="s">
        <v>70</v>
      </c>
      <c r="B3" s="4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7"/>
    </row>
    <row r="4" spans="2:15" s="2" customFormat="1" ht="4.5" customHeight="1">
      <c r="B4" s="4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s="2" customFormat="1" ht="20.25" customHeight="1">
      <c r="A5" s="207" t="s">
        <v>324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7"/>
    </row>
    <row r="6" spans="1:16" s="193" customFormat="1" ht="26.25" customHeight="1" thickBot="1">
      <c r="A6" s="188" t="s">
        <v>149</v>
      </c>
      <c r="B6" s="189"/>
      <c r="C6" s="189"/>
      <c r="D6" s="189"/>
      <c r="E6" s="189"/>
      <c r="F6" s="190"/>
      <c r="G6" s="190"/>
      <c r="H6" s="190"/>
      <c r="I6" s="190"/>
      <c r="J6" s="190"/>
      <c r="K6" s="191"/>
      <c r="L6" s="190"/>
      <c r="M6" s="190"/>
      <c r="N6" s="190"/>
      <c r="O6" s="190"/>
      <c r="P6" s="192"/>
    </row>
    <row r="7" spans="1:15" s="2" customFormat="1" ht="15" customHeight="1">
      <c r="A7" s="645" t="s">
        <v>295</v>
      </c>
      <c r="B7" s="104" t="s">
        <v>1</v>
      </c>
      <c r="C7" s="105" t="s">
        <v>25</v>
      </c>
      <c r="D7" s="655" t="s">
        <v>26</v>
      </c>
      <c r="E7" s="656"/>
      <c r="F7" s="656"/>
      <c r="G7" s="656"/>
      <c r="H7" s="656"/>
      <c r="I7" s="656"/>
      <c r="J7" s="656"/>
      <c r="K7" s="656"/>
      <c r="L7" s="656"/>
      <c r="M7" s="656"/>
      <c r="N7" s="657"/>
      <c r="O7" s="104" t="s">
        <v>27</v>
      </c>
    </row>
    <row r="8" spans="1:15" s="2" customFormat="1" ht="12.75">
      <c r="A8" s="646"/>
      <c r="B8" s="107" t="s">
        <v>28</v>
      </c>
      <c r="C8" s="108" t="s">
        <v>29</v>
      </c>
      <c r="D8" s="208" t="s">
        <v>30</v>
      </c>
      <c r="E8" s="114" t="s">
        <v>31</v>
      </c>
      <c r="F8" s="114" t="s">
        <v>32</v>
      </c>
      <c r="G8" s="114" t="s">
        <v>33</v>
      </c>
      <c r="H8" s="114" t="s">
        <v>34</v>
      </c>
      <c r="I8" s="114" t="s">
        <v>35</v>
      </c>
      <c r="J8" s="114" t="s">
        <v>36</v>
      </c>
      <c r="K8" s="114" t="s">
        <v>37</v>
      </c>
      <c r="L8" s="114" t="s">
        <v>38</v>
      </c>
      <c r="M8" s="114" t="s">
        <v>39</v>
      </c>
      <c r="N8" s="115" t="s">
        <v>64</v>
      </c>
      <c r="O8" s="107" t="s">
        <v>41</v>
      </c>
    </row>
    <row r="9" spans="1:15" s="2" customFormat="1" ht="12.75">
      <c r="A9" s="646"/>
      <c r="B9" s="107" t="s">
        <v>17</v>
      </c>
      <c r="C9" s="108" t="s">
        <v>42</v>
      </c>
      <c r="D9" s="208" t="s">
        <v>43</v>
      </c>
      <c r="E9" s="114" t="s">
        <v>44</v>
      </c>
      <c r="F9" s="114" t="s">
        <v>45</v>
      </c>
      <c r="G9" s="114" t="s">
        <v>46</v>
      </c>
      <c r="H9" s="114" t="s">
        <v>47</v>
      </c>
      <c r="I9" s="114" t="s">
        <v>48</v>
      </c>
      <c r="J9" s="114" t="s">
        <v>49</v>
      </c>
      <c r="K9" s="114" t="s">
        <v>50</v>
      </c>
      <c r="L9" s="114" t="s">
        <v>46</v>
      </c>
      <c r="M9" s="114"/>
      <c r="N9" s="115" t="s">
        <v>50</v>
      </c>
      <c r="O9" s="107" t="s">
        <v>51</v>
      </c>
    </row>
    <row r="10" spans="1:15" s="2" customFormat="1" ht="13.5" thickBot="1">
      <c r="A10" s="647"/>
      <c r="B10" s="107" t="s">
        <v>52</v>
      </c>
      <c r="C10" s="108" t="s">
        <v>53</v>
      </c>
      <c r="D10" s="208"/>
      <c r="E10" s="119"/>
      <c r="F10" s="119"/>
      <c r="G10" s="119"/>
      <c r="H10" s="119"/>
      <c r="I10" s="119"/>
      <c r="J10" s="119" t="s">
        <v>54</v>
      </c>
      <c r="K10" s="119" t="s">
        <v>44</v>
      </c>
      <c r="L10" s="119"/>
      <c r="M10" s="119"/>
      <c r="N10" s="115" t="s">
        <v>44</v>
      </c>
      <c r="O10" s="107" t="s">
        <v>55</v>
      </c>
    </row>
    <row r="11" spans="1:15" s="164" customFormat="1" ht="18.75" customHeight="1" thickBot="1">
      <c r="A11" s="209" t="s">
        <v>80</v>
      </c>
      <c r="B11" s="211">
        <v>24365.435</v>
      </c>
      <c r="C11" s="211">
        <v>11048</v>
      </c>
      <c r="D11" s="212">
        <v>7321</v>
      </c>
      <c r="E11" s="213">
        <v>1301</v>
      </c>
      <c r="F11" s="213">
        <v>214</v>
      </c>
      <c r="G11" s="213">
        <v>30</v>
      </c>
      <c r="H11" s="213">
        <v>567</v>
      </c>
      <c r="I11" s="213">
        <v>62</v>
      </c>
      <c r="J11" s="213">
        <v>133</v>
      </c>
      <c r="K11" s="213">
        <v>9628</v>
      </c>
      <c r="L11" s="213">
        <v>1150</v>
      </c>
      <c r="M11" s="213">
        <v>271</v>
      </c>
      <c r="N11" s="214">
        <v>1421</v>
      </c>
      <c r="O11" s="210">
        <v>19.4</v>
      </c>
    </row>
    <row r="12" spans="1:15" s="144" customFormat="1" ht="18.75" customHeight="1">
      <c r="A12" s="215" t="s">
        <v>81</v>
      </c>
      <c r="B12" s="217">
        <v>2262.963</v>
      </c>
      <c r="C12" s="217">
        <v>11548</v>
      </c>
      <c r="D12" s="218">
        <v>7621</v>
      </c>
      <c r="E12" s="219">
        <v>1422</v>
      </c>
      <c r="F12" s="219">
        <v>231</v>
      </c>
      <c r="G12" s="219">
        <v>17</v>
      </c>
      <c r="H12" s="219">
        <v>587</v>
      </c>
      <c r="I12" s="219">
        <v>61</v>
      </c>
      <c r="J12" s="219">
        <v>94</v>
      </c>
      <c r="K12" s="219">
        <v>10035</v>
      </c>
      <c r="L12" s="219">
        <v>1208</v>
      </c>
      <c r="M12" s="219">
        <v>306</v>
      </c>
      <c r="N12" s="220">
        <v>1513</v>
      </c>
      <c r="O12" s="221">
        <v>19.9</v>
      </c>
    </row>
    <row r="13" spans="1:15" s="144" customFormat="1" ht="18.75" customHeight="1">
      <c r="A13" s="222" t="s">
        <v>82</v>
      </c>
      <c r="B13" s="159">
        <v>2086.111</v>
      </c>
      <c r="C13" s="159">
        <v>11185</v>
      </c>
      <c r="D13" s="223">
        <v>7403</v>
      </c>
      <c r="E13" s="161">
        <v>1334</v>
      </c>
      <c r="F13" s="161">
        <v>237</v>
      </c>
      <c r="G13" s="161">
        <v>23</v>
      </c>
      <c r="H13" s="161">
        <v>571</v>
      </c>
      <c r="I13" s="161">
        <v>63</v>
      </c>
      <c r="J13" s="161">
        <v>131</v>
      </c>
      <c r="K13" s="161">
        <v>9762</v>
      </c>
      <c r="L13" s="161">
        <v>1165</v>
      </c>
      <c r="M13" s="161">
        <v>257</v>
      </c>
      <c r="N13" s="162">
        <v>1422</v>
      </c>
      <c r="O13" s="216">
        <v>19.2</v>
      </c>
    </row>
    <row r="14" spans="1:15" s="144" customFormat="1" ht="18.75" customHeight="1">
      <c r="A14" s="224" t="s">
        <v>83</v>
      </c>
      <c r="B14" s="159">
        <v>1771.421</v>
      </c>
      <c r="C14" s="159">
        <v>11187</v>
      </c>
      <c r="D14" s="223">
        <v>7325</v>
      </c>
      <c r="E14" s="161">
        <v>1313</v>
      </c>
      <c r="F14" s="161">
        <v>238</v>
      </c>
      <c r="G14" s="161">
        <v>36</v>
      </c>
      <c r="H14" s="161">
        <v>581</v>
      </c>
      <c r="I14" s="161">
        <v>65</v>
      </c>
      <c r="J14" s="161">
        <v>123</v>
      </c>
      <c r="K14" s="161">
        <v>9681</v>
      </c>
      <c r="L14" s="161">
        <v>1200</v>
      </c>
      <c r="M14" s="161">
        <v>306</v>
      </c>
      <c r="N14" s="162">
        <v>1506</v>
      </c>
      <c r="O14" s="216">
        <v>20.6</v>
      </c>
    </row>
    <row r="15" spans="1:15" s="144" customFormat="1" ht="18.75" customHeight="1">
      <c r="A15" s="224" t="s">
        <v>84</v>
      </c>
      <c r="B15" s="159">
        <v>1322.184</v>
      </c>
      <c r="C15" s="159">
        <v>11084</v>
      </c>
      <c r="D15" s="223">
        <v>7313</v>
      </c>
      <c r="E15" s="161">
        <v>1283</v>
      </c>
      <c r="F15" s="161">
        <v>193</v>
      </c>
      <c r="G15" s="161">
        <v>39</v>
      </c>
      <c r="H15" s="161">
        <v>570</v>
      </c>
      <c r="I15" s="161">
        <v>63</v>
      </c>
      <c r="J15" s="161">
        <v>176</v>
      </c>
      <c r="K15" s="161">
        <v>9638</v>
      </c>
      <c r="L15" s="161">
        <v>1204</v>
      </c>
      <c r="M15" s="161">
        <v>243</v>
      </c>
      <c r="N15" s="162">
        <v>1447</v>
      </c>
      <c r="O15" s="216">
        <v>19.8</v>
      </c>
    </row>
    <row r="16" spans="1:15" s="144" customFormat="1" ht="18.75" customHeight="1">
      <c r="A16" s="224" t="s">
        <v>85</v>
      </c>
      <c r="B16" s="159">
        <v>722.762</v>
      </c>
      <c r="C16" s="159">
        <v>11111</v>
      </c>
      <c r="D16" s="223">
        <v>7431</v>
      </c>
      <c r="E16" s="161">
        <v>1242</v>
      </c>
      <c r="F16" s="161">
        <v>213</v>
      </c>
      <c r="G16" s="161">
        <v>28</v>
      </c>
      <c r="H16" s="161">
        <v>569</v>
      </c>
      <c r="I16" s="161">
        <v>72</v>
      </c>
      <c r="J16" s="161">
        <v>189</v>
      </c>
      <c r="K16" s="161">
        <v>9744</v>
      </c>
      <c r="L16" s="161">
        <v>1160</v>
      </c>
      <c r="M16" s="161">
        <v>207</v>
      </c>
      <c r="N16" s="162">
        <v>1367</v>
      </c>
      <c r="O16" s="216">
        <v>18.4</v>
      </c>
    </row>
    <row r="17" spans="1:15" s="144" customFormat="1" ht="18.75" customHeight="1">
      <c r="A17" s="224" t="s">
        <v>86</v>
      </c>
      <c r="B17" s="159">
        <v>1848.97</v>
      </c>
      <c r="C17" s="159">
        <v>11146</v>
      </c>
      <c r="D17" s="223">
        <v>7281</v>
      </c>
      <c r="E17" s="161">
        <v>1334</v>
      </c>
      <c r="F17" s="161">
        <v>222</v>
      </c>
      <c r="G17" s="161">
        <v>30</v>
      </c>
      <c r="H17" s="161">
        <v>567</v>
      </c>
      <c r="I17" s="161">
        <v>58</v>
      </c>
      <c r="J17" s="161">
        <v>190</v>
      </c>
      <c r="K17" s="161">
        <v>9682</v>
      </c>
      <c r="L17" s="161">
        <v>1238</v>
      </c>
      <c r="M17" s="161">
        <v>226</v>
      </c>
      <c r="N17" s="162">
        <v>1464</v>
      </c>
      <c r="O17" s="216">
        <v>20.1</v>
      </c>
    </row>
    <row r="18" spans="1:15" s="144" customFormat="1" ht="18.75" customHeight="1">
      <c r="A18" s="224" t="s">
        <v>87</v>
      </c>
      <c r="B18" s="159">
        <v>1053.265</v>
      </c>
      <c r="C18" s="159">
        <v>11160</v>
      </c>
      <c r="D18" s="223">
        <v>7384</v>
      </c>
      <c r="E18" s="161">
        <v>1315</v>
      </c>
      <c r="F18" s="161">
        <v>219</v>
      </c>
      <c r="G18" s="161">
        <v>33</v>
      </c>
      <c r="H18" s="161">
        <v>566</v>
      </c>
      <c r="I18" s="161">
        <v>91</v>
      </c>
      <c r="J18" s="161">
        <v>171</v>
      </c>
      <c r="K18" s="161">
        <v>9780</v>
      </c>
      <c r="L18" s="161">
        <v>1092</v>
      </c>
      <c r="M18" s="161">
        <v>288</v>
      </c>
      <c r="N18" s="162">
        <v>1380</v>
      </c>
      <c r="O18" s="216">
        <v>18.7</v>
      </c>
    </row>
    <row r="19" spans="1:15" s="144" customFormat="1" ht="18.75" customHeight="1">
      <c r="A19" s="224" t="s">
        <v>88</v>
      </c>
      <c r="B19" s="159">
        <v>1413.192</v>
      </c>
      <c r="C19" s="159">
        <v>11082</v>
      </c>
      <c r="D19" s="223">
        <v>7333</v>
      </c>
      <c r="E19" s="161">
        <v>1314</v>
      </c>
      <c r="F19" s="161">
        <v>253</v>
      </c>
      <c r="G19" s="161">
        <v>27</v>
      </c>
      <c r="H19" s="161">
        <v>560</v>
      </c>
      <c r="I19" s="161">
        <v>56</v>
      </c>
      <c r="J19" s="161">
        <v>89</v>
      </c>
      <c r="K19" s="161">
        <v>9632</v>
      </c>
      <c r="L19" s="161">
        <v>1104</v>
      </c>
      <c r="M19" s="161">
        <v>346</v>
      </c>
      <c r="N19" s="162">
        <v>1450</v>
      </c>
      <c r="O19" s="216">
        <v>19.8</v>
      </c>
    </row>
    <row r="20" spans="1:15" s="144" customFormat="1" ht="18.75" customHeight="1">
      <c r="A20" s="224" t="s">
        <v>89</v>
      </c>
      <c r="B20" s="159">
        <v>1285.627</v>
      </c>
      <c r="C20" s="159">
        <v>10669</v>
      </c>
      <c r="D20" s="223">
        <v>7253</v>
      </c>
      <c r="E20" s="161">
        <v>1270</v>
      </c>
      <c r="F20" s="161">
        <v>210</v>
      </c>
      <c r="G20" s="161">
        <v>28</v>
      </c>
      <c r="H20" s="161">
        <v>556</v>
      </c>
      <c r="I20" s="161">
        <v>40</v>
      </c>
      <c r="J20" s="161">
        <v>93</v>
      </c>
      <c r="K20" s="161">
        <v>9450</v>
      </c>
      <c r="L20" s="161">
        <v>1025</v>
      </c>
      <c r="M20" s="161">
        <v>195</v>
      </c>
      <c r="N20" s="162">
        <v>1220</v>
      </c>
      <c r="O20" s="216">
        <v>16.8</v>
      </c>
    </row>
    <row r="21" spans="1:15" s="144" customFormat="1" ht="18.75" customHeight="1">
      <c r="A21" s="224" t="s">
        <v>90</v>
      </c>
      <c r="B21" s="159">
        <v>1347.323</v>
      </c>
      <c r="C21" s="159">
        <v>11003</v>
      </c>
      <c r="D21" s="223">
        <v>7235</v>
      </c>
      <c r="E21" s="161">
        <v>1300</v>
      </c>
      <c r="F21" s="161">
        <v>192</v>
      </c>
      <c r="G21" s="161">
        <v>36</v>
      </c>
      <c r="H21" s="161">
        <v>565</v>
      </c>
      <c r="I21" s="161">
        <v>67</v>
      </c>
      <c r="J21" s="161">
        <v>127</v>
      </c>
      <c r="K21" s="161">
        <v>9522</v>
      </c>
      <c r="L21" s="161">
        <v>1196</v>
      </c>
      <c r="M21" s="161">
        <v>285</v>
      </c>
      <c r="N21" s="162">
        <v>1481</v>
      </c>
      <c r="O21" s="216">
        <v>20.5</v>
      </c>
    </row>
    <row r="22" spans="1:15" s="144" customFormat="1" ht="18.75" customHeight="1">
      <c r="A22" s="224" t="s">
        <v>91</v>
      </c>
      <c r="B22" s="159">
        <v>2917.739</v>
      </c>
      <c r="C22" s="159">
        <v>11016</v>
      </c>
      <c r="D22" s="223">
        <v>7341</v>
      </c>
      <c r="E22" s="161">
        <v>1291</v>
      </c>
      <c r="F22" s="161">
        <v>195</v>
      </c>
      <c r="G22" s="161">
        <v>24</v>
      </c>
      <c r="H22" s="161">
        <v>567</v>
      </c>
      <c r="I22" s="161">
        <v>70</v>
      </c>
      <c r="J22" s="161">
        <v>121</v>
      </c>
      <c r="K22" s="161">
        <v>9609</v>
      </c>
      <c r="L22" s="161">
        <v>1139</v>
      </c>
      <c r="M22" s="161">
        <v>268</v>
      </c>
      <c r="N22" s="162">
        <v>1407</v>
      </c>
      <c r="O22" s="216">
        <v>19.2</v>
      </c>
    </row>
    <row r="23" spans="1:15" s="144" customFormat="1" ht="18.75" customHeight="1">
      <c r="A23" s="224" t="s">
        <v>92</v>
      </c>
      <c r="B23" s="159">
        <v>1627.406</v>
      </c>
      <c r="C23" s="159">
        <v>10615</v>
      </c>
      <c r="D23" s="223">
        <v>7188</v>
      </c>
      <c r="E23" s="161">
        <v>1228</v>
      </c>
      <c r="F23" s="161">
        <v>211</v>
      </c>
      <c r="G23" s="161">
        <v>39</v>
      </c>
      <c r="H23" s="161">
        <v>542</v>
      </c>
      <c r="I23" s="161">
        <v>49</v>
      </c>
      <c r="J23" s="161">
        <v>157</v>
      </c>
      <c r="K23" s="161">
        <v>9414</v>
      </c>
      <c r="L23" s="161">
        <v>907</v>
      </c>
      <c r="M23" s="161">
        <v>295</v>
      </c>
      <c r="N23" s="162">
        <v>1202</v>
      </c>
      <c r="O23" s="216">
        <v>16.7</v>
      </c>
    </row>
    <row r="24" spans="1:15" s="144" customFormat="1" ht="18.75" customHeight="1">
      <c r="A24" s="224" t="s">
        <v>93</v>
      </c>
      <c r="B24" s="159">
        <v>1522.662</v>
      </c>
      <c r="C24" s="159">
        <v>11201</v>
      </c>
      <c r="D24" s="223">
        <v>7286</v>
      </c>
      <c r="E24" s="161">
        <v>1323</v>
      </c>
      <c r="F24" s="161">
        <v>218</v>
      </c>
      <c r="G24" s="161">
        <v>34</v>
      </c>
      <c r="H24" s="161">
        <v>573</v>
      </c>
      <c r="I24" s="161">
        <v>73</v>
      </c>
      <c r="J24" s="161">
        <v>109</v>
      </c>
      <c r="K24" s="161">
        <v>9616</v>
      </c>
      <c r="L24" s="161">
        <v>1274</v>
      </c>
      <c r="M24" s="161">
        <v>312</v>
      </c>
      <c r="N24" s="162">
        <v>1586</v>
      </c>
      <c r="O24" s="216">
        <v>21.8</v>
      </c>
    </row>
    <row r="25" spans="1:15" s="144" customFormat="1" ht="18.75" customHeight="1" thickBot="1">
      <c r="A25" s="225" t="s">
        <v>94</v>
      </c>
      <c r="B25" s="226">
        <v>3183.81</v>
      </c>
      <c r="C25" s="226">
        <v>10740</v>
      </c>
      <c r="D25" s="227">
        <v>7154</v>
      </c>
      <c r="E25" s="228">
        <v>1225</v>
      </c>
      <c r="F25" s="228">
        <v>190</v>
      </c>
      <c r="G25" s="228">
        <v>33</v>
      </c>
      <c r="H25" s="228">
        <v>559</v>
      </c>
      <c r="I25" s="228">
        <v>55</v>
      </c>
      <c r="J25" s="228">
        <v>139</v>
      </c>
      <c r="K25" s="228">
        <v>9355</v>
      </c>
      <c r="L25" s="228">
        <v>1138</v>
      </c>
      <c r="M25" s="228">
        <v>246</v>
      </c>
      <c r="N25" s="229">
        <v>1385</v>
      </c>
      <c r="O25" s="230">
        <v>19.4</v>
      </c>
    </row>
    <row r="26" ht="6.75" customHeight="1"/>
    <row r="27" ht="15">
      <c r="A27" s="46">
        <v>37955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B4">
      <selection activeCell="H11" sqref="H11:H25"/>
    </sheetView>
  </sheetViews>
  <sheetFormatPr defaultColWidth="9.00390625" defaultRowHeight="12.75"/>
  <cols>
    <col min="1" max="1" width="24.625" style="0" customWidth="1"/>
    <col min="2" max="2" width="15.75390625" style="95" customWidth="1"/>
    <col min="3" max="3" width="9.75390625" style="96" customWidth="1"/>
    <col min="4" max="4" width="8.75390625" style="96" customWidth="1"/>
    <col min="5" max="5" width="8.375" style="96" customWidth="1"/>
    <col min="6" max="6" width="8.75390625" style="96" customWidth="1"/>
    <col min="7" max="7" width="8.625" style="96" customWidth="1"/>
    <col min="8" max="8" width="8.125" style="96" customWidth="1"/>
    <col min="9" max="9" width="8.875" style="96" customWidth="1"/>
    <col min="10" max="10" width="11.625" style="96" customWidth="1"/>
    <col min="11" max="11" width="9.25390625" style="96" customWidth="1"/>
    <col min="12" max="12" width="8.875" style="96" customWidth="1"/>
    <col min="13" max="13" width="8.25390625" style="96" customWidth="1"/>
    <col min="14" max="14" width="12.125" style="96" customWidth="1"/>
    <col min="15" max="15" width="12.125" style="95" customWidth="1"/>
  </cols>
  <sheetData>
    <row r="1" spans="1:15" s="2" customFormat="1" ht="15.75">
      <c r="A1" s="97" t="s">
        <v>24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5" t="s">
        <v>238</v>
      </c>
    </row>
    <row r="2" spans="2:14" s="2" customFormat="1" ht="12.75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6.25">
      <c r="A3" s="206" t="s">
        <v>68</v>
      </c>
      <c r="B3" s="4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7"/>
    </row>
    <row r="4" spans="2:15" s="2" customFormat="1" ht="4.5" customHeight="1">
      <c r="B4" s="4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s="2" customFormat="1" ht="20.25" customHeight="1">
      <c r="A5" s="207" t="s">
        <v>324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7"/>
    </row>
    <row r="6" spans="1:16" s="193" customFormat="1" ht="26.25" customHeight="1" thickBot="1">
      <c r="A6" s="188" t="s">
        <v>138</v>
      </c>
      <c r="B6" s="189"/>
      <c r="C6" s="189"/>
      <c r="D6" s="189"/>
      <c r="E6" s="189"/>
      <c r="F6" s="190"/>
      <c r="G6" s="190"/>
      <c r="H6" s="190"/>
      <c r="I6" s="190"/>
      <c r="J6" s="190"/>
      <c r="K6" s="191"/>
      <c r="L6" s="190"/>
      <c r="M6" s="190"/>
      <c r="N6" s="190"/>
      <c r="O6" s="190"/>
      <c r="P6" s="192"/>
    </row>
    <row r="7" spans="1:15" s="2" customFormat="1" ht="15" customHeight="1">
      <c r="A7" s="645" t="s">
        <v>295</v>
      </c>
      <c r="B7" s="104" t="s">
        <v>1</v>
      </c>
      <c r="C7" s="105" t="s">
        <v>25</v>
      </c>
      <c r="D7" s="655" t="s">
        <v>26</v>
      </c>
      <c r="E7" s="656"/>
      <c r="F7" s="656"/>
      <c r="G7" s="656"/>
      <c r="H7" s="656"/>
      <c r="I7" s="656"/>
      <c r="J7" s="656"/>
      <c r="K7" s="656"/>
      <c r="L7" s="656"/>
      <c r="M7" s="656"/>
      <c r="N7" s="657"/>
      <c r="O7" s="104" t="s">
        <v>27</v>
      </c>
    </row>
    <row r="8" spans="1:15" s="2" customFormat="1" ht="12.75">
      <c r="A8" s="646"/>
      <c r="B8" s="107" t="s">
        <v>28</v>
      </c>
      <c r="C8" s="108" t="s">
        <v>29</v>
      </c>
      <c r="D8" s="208" t="s">
        <v>30</v>
      </c>
      <c r="E8" s="114" t="s">
        <v>31</v>
      </c>
      <c r="F8" s="114" t="s">
        <v>32</v>
      </c>
      <c r="G8" s="114" t="s">
        <v>33</v>
      </c>
      <c r="H8" s="114" t="s">
        <v>34</v>
      </c>
      <c r="I8" s="114" t="s">
        <v>35</v>
      </c>
      <c r="J8" s="114" t="s">
        <v>36</v>
      </c>
      <c r="K8" s="114" t="s">
        <v>37</v>
      </c>
      <c r="L8" s="114" t="s">
        <v>38</v>
      </c>
      <c r="M8" s="114" t="s">
        <v>39</v>
      </c>
      <c r="N8" s="115" t="s">
        <v>64</v>
      </c>
      <c r="O8" s="107" t="s">
        <v>41</v>
      </c>
    </row>
    <row r="9" spans="1:15" s="2" customFormat="1" ht="12.75">
      <c r="A9" s="646"/>
      <c r="B9" s="107" t="s">
        <v>17</v>
      </c>
      <c r="C9" s="108" t="s">
        <v>42</v>
      </c>
      <c r="D9" s="208" t="s">
        <v>43</v>
      </c>
      <c r="E9" s="114" t="s">
        <v>44</v>
      </c>
      <c r="F9" s="114" t="s">
        <v>45</v>
      </c>
      <c r="G9" s="114" t="s">
        <v>46</v>
      </c>
      <c r="H9" s="114" t="s">
        <v>47</v>
      </c>
      <c r="I9" s="114" t="s">
        <v>48</v>
      </c>
      <c r="J9" s="114" t="s">
        <v>49</v>
      </c>
      <c r="K9" s="114" t="s">
        <v>50</v>
      </c>
      <c r="L9" s="114" t="s">
        <v>46</v>
      </c>
      <c r="M9" s="114"/>
      <c r="N9" s="115" t="s">
        <v>50</v>
      </c>
      <c r="O9" s="107" t="s">
        <v>51</v>
      </c>
    </row>
    <row r="10" spans="1:15" s="2" customFormat="1" ht="13.5" thickBot="1">
      <c r="A10" s="647"/>
      <c r="B10" s="107" t="s">
        <v>52</v>
      </c>
      <c r="C10" s="108" t="s">
        <v>53</v>
      </c>
      <c r="D10" s="208"/>
      <c r="E10" s="119"/>
      <c r="F10" s="119"/>
      <c r="G10" s="119"/>
      <c r="H10" s="119"/>
      <c r="I10" s="119"/>
      <c r="J10" s="119" t="s">
        <v>54</v>
      </c>
      <c r="K10" s="119" t="s">
        <v>44</v>
      </c>
      <c r="L10" s="119"/>
      <c r="M10" s="119"/>
      <c r="N10" s="115" t="s">
        <v>44</v>
      </c>
      <c r="O10" s="107" t="s">
        <v>55</v>
      </c>
    </row>
    <row r="11" spans="1:15" s="164" customFormat="1" ht="18.75" customHeight="1" thickBot="1">
      <c r="A11" s="209" t="s">
        <v>80</v>
      </c>
      <c r="B11" s="211">
        <v>140550.626</v>
      </c>
      <c r="C11" s="211">
        <v>13973</v>
      </c>
      <c r="D11" s="212">
        <v>8859</v>
      </c>
      <c r="E11" s="213">
        <v>2521</v>
      </c>
      <c r="F11" s="213">
        <v>305</v>
      </c>
      <c r="G11" s="213">
        <v>151</v>
      </c>
      <c r="H11" s="213">
        <v>720</v>
      </c>
      <c r="I11" s="213">
        <v>168</v>
      </c>
      <c r="J11" s="213">
        <v>18</v>
      </c>
      <c r="K11" s="213">
        <v>12741</v>
      </c>
      <c r="L11" s="213">
        <v>986</v>
      </c>
      <c r="M11" s="213">
        <v>245</v>
      </c>
      <c r="N11" s="214">
        <v>1232</v>
      </c>
      <c r="O11" s="210">
        <v>13.9</v>
      </c>
    </row>
    <row r="12" spans="1:15" s="144" customFormat="1" ht="18.75" customHeight="1">
      <c r="A12" s="215" t="s">
        <v>81</v>
      </c>
      <c r="B12" s="217">
        <v>13183.875</v>
      </c>
      <c r="C12" s="217">
        <v>14001</v>
      </c>
      <c r="D12" s="218">
        <v>8806</v>
      </c>
      <c r="E12" s="219">
        <v>2568</v>
      </c>
      <c r="F12" s="219">
        <v>310</v>
      </c>
      <c r="G12" s="219">
        <v>144</v>
      </c>
      <c r="H12" s="219">
        <v>725</v>
      </c>
      <c r="I12" s="219">
        <v>145</v>
      </c>
      <c r="J12" s="219">
        <v>10</v>
      </c>
      <c r="K12" s="219">
        <v>12709</v>
      </c>
      <c r="L12" s="219">
        <v>1047</v>
      </c>
      <c r="M12" s="219">
        <v>245</v>
      </c>
      <c r="N12" s="220">
        <v>1292</v>
      </c>
      <c r="O12" s="221">
        <v>14.7</v>
      </c>
    </row>
    <row r="13" spans="1:15" s="144" customFormat="1" ht="18.75" customHeight="1">
      <c r="A13" s="222" t="s">
        <v>82</v>
      </c>
      <c r="B13" s="159">
        <v>15259.745</v>
      </c>
      <c r="C13" s="159">
        <v>14232</v>
      </c>
      <c r="D13" s="223">
        <v>8971</v>
      </c>
      <c r="E13" s="161">
        <v>2559</v>
      </c>
      <c r="F13" s="161">
        <v>358</v>
      </c>
      <c r="G13" s="161">
        <v>156</v>
      </c>
      <c r="H13" s="161">
        <v>728</v>
      </c>
      <c r="I13" s="161">
        <v>193</v>
      </c>
      <c r="J13" s="161">
        <v>20</v>
      </c>
      <c r="K13" s="161">
        <v>12986</v>
      </c>
      <c r="L13" s="161">
        <v>1055</v>
      </c>
      <c r="M13" s="161">
        <v>191</v>
      </c>
      <c r="N13" s="162">
        <v>1246</v>
      </c>
      <c r="O13" s="216">
        <v>13.9</v>
      </c>
    </row>
    <row r="14" spans="1:15" s="144" customFormat="1" ht="18.75" customHeight="1">
      <c r="A14" s="224" t="s">
        <v>83</v>
      </c>
      <c r="B14" s="159">
        <v>8649.181</v>
      </c>
      <c r="C14" s="159">
        <v>13974</v>
      </c>
      <c r="D14" s="223">
        <v>8894</v>
      </c>
      <c r="E14" s="161">
        <v>2537</v>
      </c>
      <c r="F14" s="161">
        <v>297</v>
      </c>
      <c r="G14" s="161">
        <v>144</v>
      </c>
      <c r="H14" s="161">
        <v>719</v>
      </c>
      <c r="I14" s="161">
        <v>180</v>
      </c>
      <c r="J14" s="161">
        <v>16</v>
      </c>
      <c r="K14" s="161">
        <v>12787</v>
      </c>
      <c r="L14" s="161">
        <v>945</v>
      </c>
      <c r="M14" s="161">
        <v>242</v>
      </c>
      <c r="N14" s="162">
        <v>1187</v>
      </c>
      <c r="O14" s="216">
        <v>13.3</v>
      </c>
    </row>
    <row r="15" spans="1:15" s="144" customFormat="1" ht="18.75" customHeight="1">
      <c r="A15" s="224" t="s">
        <v>84</v>
      </c>
      <c r="B15" s="159">
        <v>7357.147</v>
      </c>
      <c r="C15" s="159">
        <v>13979</v>
      </c>
      <c r="D15" s="223">
        <v>8866</v>
      </c>
      <c r="E15" s="161">
        <v>2492</v>
      </c>
      <c r="F15" s="161">
        <v>285</v>
      </c>
      <c r="G15" s="161">
        <v>149</v>
      </c>
      <c r="H15" s="161">
        <v>719</v>
      </c>
      <c r="I15" s="161">
        <v>135</v>
      </c>
      <c r="J15" s="161">
        <v>25</v>
      </c>
      <c r="K15" s="161">
        <v>12671</v>
      </c>
      <c r="L15" s="161">
        <v>1043</v>
      </c>
      <c r="M15" s="161">
        <v>266</v>
      </c>
      <c r="N15" s="162">
        <v>1308</v>
      </c>
      <c r="O15" s="216">
        <v>14.8</v>
      </c>
    </row>
    <row r="16" spans="1:15" s="144" customFormat="1" ht="18.75" customHeight="1">
      <c r="A16" s="224" t="s">
        <v>85</v>
      </c>
      <c r="B16" s="159">
        <v>4478.563</v>
      </c>
      <c r="C16" s="159">
        <v>14314</v>
      </c>
      <c r="D16" s="223">
        <v>9153</v>
      </c>
      <c r="E16" s="161">
        <v>2483</v>
      </c>
      <c r="F16" s="161">
        <v>315</v>
      </c>
      <c r="G16" s="161">
        <v>149</v>
      </c>
      <c r="H16" s="161">
        <v>739</v>
      </c>
      <c r="I16" s="161">
        <v>170</v>
      </c>
      <c r="J16" s="161">
        <v>18</v>
      </c>
      <c r="K16" s="161">
        <v>13027</v>
      </c>
      <c r="L16" s="161">
        <v>1045</v>
      </c>
      <c r="M16" s="161">
        <v>242</v>
      </c>
      <c r="N16" s="162">
        <v>1287</v>
      </c>
      <c r="O16" s="216">
        <v>14.1</v>
      </c>
    </row>
    <row r="17" spans="1:15" s="144" customFormat="1" ht="18.75" customHeight="1">
      <c r="A17" s="224" t="s">
        <v>86</v>
      </c>
      <c r="B17" s="159">
        <v>11527.532</v>
      </c>
      <c r="C17" s="159">
        <v>14037</v>
      </c>
      <c r="D17" s="223">
        <v>8832</v>
      </c>
      <c r="E17" s="161">
        <v>2520</v>
      </c>
      <c r="F17" s="161">
        <v>297</v>
      </c>
      <c r="G17" s="161">
        <v>151</v>
      </c>
      <c r="H17" s="161">
        <v>729</v>
      </c>
      <c r="I17" s="161">
        <v>153</v>
      </c>
      <c r="J17" s="161">
        <v>14</v>
      </c>
      <c r="K17" s="161">
        <v>12694</v>
      </c>
      <c r="L17" s="161">
        <v>1139</v>
      </c>
      <c r="M17" s="161">
        <v>203</v>
      </c>
      <c r="N17" s="162">
        <v>1342</v>
      </c>
      <c r="O17" s="216">
        <v>15.2</v>
      </c>
    </row>
    <row r="18" spans="1:15" s="144" customFormat="1" ht="18.75" customHeight="1">
      <c r="A18" s="224" t="s">
        <v>87</v>
      </c>
      <c r="B18" s="159">
        <v>6603.718</v>
      </c>
      <c r="C18" s="159">
        <v>13944</v>
      </c>
      <c r="D18" s="223">
        <v>8962</v>
      </c>
      <c r="E18" s="161">
        <v>2496</v>
      </c>
      <c r="F18" s="161">
        <v>298</v>
      </c>
      <c r="G18" s="161">
        <v>148</v>
      </c>
      <c r="H18" s="161">
        <v>724</v>
      </c>
      <c r="I18" s="161">
        <v>137</v>
      </c>
      <c r="J18" s="161">
        <v>10</v>
      </c>
      <c r="K18" s="161">
        <v>12775</v>
      </c>
      <c r="L18" s="161">
        <v>972</v>
      </c>
      <c r="M18" s="161">
        <v>198</v>
      </c>
      <c r="N18" s="162">
        <v>1170</v>
      </c>
      <c r="O18" s="216">
        <v>13.1</v>
      </c>
    </row>
    <row r="19" spans="1:15" s="144" customFormat="1" ht="18.75" customHeight="1">
      <c r="A19" s="224" t="s">
        <v>88</v>
      </c>
      <c r="B19" s="159">
        <v>8244.147</v>
      </c>
      <c r="C19" s="159">
        <v>13812</v>
      </c>
      <c r="D19" s="223">
        <v>8813</v>
      </c>
      <c r="E19" s="161">
        <v>2502</v>
      </c>
      <c r="F19" s="161">
        <v>314</v>
      </c>
      <c r="G19" s="161">
        <v>144</v>
      </c>
      <c r="H19" s="161">
        <v>709</v>
      </c>
      <c r="I19" s="161">
        <v>160</v>
      </c>
      <c r="J19" s="161">
        <v>14</v>
      </c>
      <c r="K19" s="161">
        <v>12656</v>
      </c>
      <c r="L19" s="161">
        <v>866</v>
      </c>
      <c r="M19" s="161">
        <v>290</v>
      </c>
      <c r="N19" s="162">
        <v>1156</v>
      </c>
      <c r="O19" s="216">
        <v>13.1</v>
      </c>
    </row>
    <row r="20" spans="1:15" s="144" customFormat="1" ht="18.75" customHeight="1">
      <c r="A20" s="224" t="s">
        <v>89</v>
      </c>
      <c r="B20" s="159">
        <v>7558.963</v>
      </c>
      <c r="C20" s="159">
        <v>13973</v>
      </c>
      <c r="D20" s="223">
        <v>8865</v>
      </c>
      <c r="E20" s="161">
        <v>2485</v>
      </c>
      <c r="F20" s="161">
        <v>350</v>
      </c>
      <c r="G20" s="161">
        <v>157</v>
      </c>
      <c r="H20" s="161">
        <v>718</v>
      </c>
      <c r="I20" s="161">
        <v>177</v>
      </c>
      <c r="J20" s="161">
        <v>20</v>
      </c>
      <c r="K20" s="161">
        <v>12772</v>
      </c>
      <c r="L20" s="161">
        <v>990</v>
      </c>
      <c r="M20" s="161">
        <v>211</v>
      </c>
      <c r="N20" s="162">
        <v>1201</v>
      </c>
      <c r="O20" s="216">
        <v>13.5</v>
      </c>
    </row>
    <row r="21" spans="1:15" s="144" customFormat="1" ht="18.75" customHeight="1">
      <c r="A21" s="224" t="s">
        <v>90</v>
      </c>
      <c r="B21" s="159">
        <v>7966.356</v>
      </c>
      <c r="C21" s="159">
        <v>13810</v>
      </c>
      <c r="D21" s="223">
        <v>8783</v>
      </c>
      <c r="E21" s="161">
        <v>2515</v>
      </c>
      <c r="F21" s="161">
        <v>286</v>
      </c>
      <c r="G21" s="161">
        <v>151</v>
      </c>
      <c r="H21" s="161">
        <v>708</v>
      </c>
      <c r="I21" s="161">
        <v>145</v>
      </c>
      <c r="J21" s="161">
        <v>25</v>
      </c>
      <c r="K21" s="161">
        <v>12613</v>
      </c>
      <c r="L21" s="161">
        <v>963</v>
      </c>
      <c r="M21" s="161">
        <v>234</v>
      </c>
      <c r="N21" s="162">
        <v>1197</v>
      </c>
      <c r="O21" s="216">
        <v>13.6</v>
      </c>
    </row>
    <row r="22" spans="1:15" s="144" customFormat="1" ht="18.75" customHeight="1">
      <c r="A22" s="224" t="s">
        <v>91</v>
      </c>
      <c r="B22" s="159">
        <v>15218.325</v>
      </c>
      <c r="C22" s="159">
        <v>13892</v>
      </c>
      <c r="D22" s="223">
        <v>8789</v>
      </c>
      <c r="E22" s="161">
        <v>2525</v>
      </c>
      <c r="F22" s="161">
        <v>316</v>
      </c>
      <c r="G22" s="161">
        <v>159</v>
      </c>
      <c r="H22" s="161">
        <v>715</v>
      </c>
      <c r="I22" s="161">
        <v>200</v>
      </c>
      <c r="J22" s="161">
        <v>21</v>
      </c>
      <c r="K22" s="161">
        <v>12725</v>
      </c>
      <c r="L22" s="161">
        <v>914</v>
      </c>
      <c r="M22" s="161">
        <v>253</v>
      </c>
      <c r="N22" s="162">
        <v>1168</v>
      </c>
      <c r="O22" s="216">
        <v>13.3</v>
      </c>
    </row>
    <row r="23" spans="1:15" s="144" customFormat="1" ht="18.75" customHeight="1">
      <c r="A23" s="224" t="s">
        <v>92</v>
      </c>
      <c r="B23" s="159">
        <v>9046.434</v>
      </c>
      <c r="C23" s="159">
        <v>13961</v>
      </c>
      <c r="D23" s="223">
        <v>8947</v>
      </c>
      <c r="E23" s="161">
        <v>2506</v>
      </c>
      <c r="F23" s="161">
        <v>309</v>
      </c>
      <c r="G23" s="161">
        <v>165</v>
      </c>
      <c r="H23" s="161">
        <v>717</v>
      </c>
      <c r="I23" s="161">
        <v>177</v>
      </c>
      <c r="J23" s="161">
        <v>20</v>
      </c>
      <c r="K23" s="161">
        <v>12841</v>
      </c>
      <c r="L23" s="161">
        <v>877</v>
      </c>
      <c r="M23" s="161">
        <v>243</v>
      </c>
      <c r="N23" s="162">
        <v>1120</v>
      </c>
      <c r="O23" s="216">
        <v>12.5</v>
      </c>
    </row>
    <row r="24" spans="1:15" s="144" customFormat="1" ht="18.75" customHeight="1">
      <c r="A24" s="224" t="s">
        <v>93</v>
      </c>
      <c r="B24" s="159">
        <v>8071.247</v>
      </c>
      <c r="C24" s="159">
        <v>13855</v>
      </c>
      <c r="D24" s="223">
        <v>8784</v>
      </c>
      <c r="E24" s="161">
        <v>2477</v>
      </c>
      <c r="F24" s="161">
        <v>273</v>
      </c>
      <c r="G24" s="161">
        <v>134</v>
      </c>
      <c r="H24" s="161">
        <v>710</v>
      </c>
      <c r="I24" s="161">
        <v>187</v>
      </c>
      <c r="J24" s="161">
        <v>18</v>
      </c>
      <c r="K24" s="161">
        <v>12584</v>
      </c>
      <c r="L24" s="161">
        <v>927</v>
      </c>
      <c r="M24" s="161">
        <v>344</v>
      </c>
      <c r="N24" s="162">
        <v>1271</v>
      </c>
      <c r="O24" s="216">
        <v>14.5</v>
      </c>
    </row>
    <row r="25" spans="1:15" s="144" customFormat="1" ht="18.75" customHeight="1" thickBot="1">
      <c r="A25" s="225" t="s">
        <v>94</v>
      </c>
      <c r="B25" s="226">
        <v>17385.393</v>
      </c>
      <c r="C25" s="226">
        <v>13885</v>
      </c>
      <c r="D25" s="227">
        <v>8787</v>
      </c>
      <c r="E25" s="228">
        <v>2527</v>
      </c>
      <c r="F25" s="228">
        <v>260</v>
      </c>
      <c r="G25" s="228">
        <v>154</v>
      </c>
      <c r="H25" s="228">
        <v>717</v>
      </c>
      <c r="I25" s="228">
        <v>164</v>
      </c>
      <c r="J25" s="228">
        <v>16</v>
      </c>
      <c r="K25" s="228">
        <v>12625</v>
      </c>
      <c r="L25" s="228">
        <v>980</v>
      </c>
      <c r="M25" s="228">
        <v>280</v>
      </c>
      <c r="N25" s="229">
        <v>1260</v>
      </c>
      <c r="O25" s="230">
        <v>14.3</v>
      </c>
    </row>
    <row r="26" ht="6.75" customHeight="1"/>
    <row r="27" ht="15">
      <c r="A27" s="46">
        <v>37955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B6">
      <selection activeCell="H11" sqref="H11:H25"/>
    </sheetView>
  </sheetViews>
  <sheetFormatPr defaultColWidth="9.00390625" defaultRowHeight="12.75"/>
  <cols>
    <col min="1" max="1" width="24.625" style="0" customWidth="1"/>
    <col min="2" max="2" width="15.75390625" style="95" customWidth="1"/>
    <col min="3" max="3" width="9.75390625" style="96" customWidth="1"/>
    <col min="4" max="4" width="8.75390625" style="96" customWidth="1"/>
    <col min="5" max="5" width="8.375" style="96" customWidth="1"/>
    <col min="6" max="6" width="8.75390625" style="96" customWidth="1"/>
    <col min="7" max="7" width="8.625" style="96" customWidth="1"/>
    <col min="8" max="8" width="8.125" style="96" customWidth="1"/>
    <col min="9" max="9" width="8.875" style="96" customWidth="1"/>
    <col min="10" max="10" width="11.625" style="96" customWidth="1"/>
    <col min="11" max="11" width="9.25390625" style="96" customWidth="1"/>
    <col min="12" max="12" width="8.875" style="96" customWidth="1"/>
    <col min="13" max="13" width="8.25390625" style="96" customWidth="1"/>
    <col min="14" max="14" width="12.125" style="96" customWidth="1"/>
    <col min="15" max="15" width="12.125" style="95" customWidth="1"/>
  </cols>
  <sheetData>
    <row r="1" spans="1:15" s="2" customFormat="1" ht="15.75">
      <c r="A1" s="97" t="s">
        <v>24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5" t="s">
        <v>239</v>
      </c>
    </row>
    <row r="2" spans="2:14" s="2" customFormat="1" ht="12.75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6.25">
      <c r="A3" s="206" t="s">
        <v>69</v>
      </c>
      <c r="B3" s="4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7"/>
    </row>
    <row r="4" spans="2:15" s="2" customFormat="1" ht="4.5" customHeight="1">
      <c r="B4" s="4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s="2" customFormat="1" ht="20.25" customHeight="1">
      <c r="A5" s="207" t="s">
        <v>324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7"/>
    </row>
    <row r="6" spans="1:16" s="193" customFormat="1" ht="26.25" customHeight="1" thickBot="1">
      <c r="A6" s="188" t="s">
        <v>138</v>
      </c>
      <c r="B6" s="189"/>
      <c r="C6" s="189"/>
      <c r="D6" s="189"/>
      <c r="E6" s="189"/>
      <c r="F6" s="190"/>
      <c r="G6" s="190"/>
      <c r="H6" s="190"/>
      <c r="I6" s="190"/>
      <c r="J6" s="190"/>
      <c r="K6" s="191"/>
      <c r="L6" s="190"/>
      <c r="M6" s="190"/>
      <c r="N6" s="190"/>
      <c r="O6" s="190"/>
      <c r="P6" s="192"/>
    </row>
    <row r="7" spans="1:15" s="2" customFormat="1" ht="15" customHeight="1">
      <c r="A7" s="645" t="s">
        <v>295</v>
      </c>
      <c r="B7" s="104" t="s">
        <v>1</v>
      </c>
      <c r="C7" s="105" t="s">
        <v>25</v>
      </c>
      <c r="D7" s="655" t="s">
        <v>26</v>
      </c>
      <c r="E7" s="656"/>
      <c r="F7" s="656"/>
      <c r="G7" s="656"/>
      <c r="H7" s="656"/>
      <c r="I7" s="656"/>
      <c r="J7" s="656"/>
      <c r="K7" s="656"/>
      <c r="L7" s="656"/>
      <c r="M7" s="656"/>
      <c r="N7" s="657"/>
      <c r="O7" s="104" t="s">
        <v>27</v>
      </c>
    </row>
    <row r="8" spans="1:15" s="2" customFormat="1" ht="12.75">
      <c r="A8" s="646"/>
      <c r="B8" s="107" t="s">
        <v>28</v>
      </c>
      <c r="C8" s="108" t="s">
        <v>29</v>
      </c>
      <c r="D8" s="208" t="s">
        <v>30</v>
      </c>
      <c r="E8" s="114" t="s">
        <v>31</v>
      </c>
      <c r="F8" s="114" t="s">
        <v>32</v>
      </c>
      <c r="G8" s="114" t="s">
        <v>33</v>
      </c>
      <c r="H8" s="114" t="s">
        <v>34</v>
      </c>
      <c r="I8" s="114" t="s">
        <v>35</v>
      </c>
      <c r="J8" s="114" t="s">
        <v>36</v>
      </c>
      <c r="K8" s="114" t="s">
        <v>37</v>
      </c>
      <c r="L8" s="114" t="s">
        <v>38</v>
      </c>
      <c r="M8" s="114" t="s">
        <v>39</v>
      </c>
      <c r="N8" s="115" t="s">
        <v>64</v>
      </c>
      <c r="O8" s="107" t="s">
        <v>41</v>
      </c>
    </row>
    <row r="9" spans="1:15" s="2" customFormat="1" ht="12.75">
      <c r="A9" s="646"/>
      <c r="B9" s="107" t="s">
        <v>17</v>
      </c>
      <c r="C9" s="108" t="s">
        <v>42</v>
      </c>
      <c r="D9" s="208" t="s">
        <v>43</v>
      </c>
      <c r="E9" s="114" t="s">
        <v>44</v>
      </c>
      <c r="F9" s="114" t="s">
        <v>45</v>
      </c>
      <c r="G9" s="114" t="s">
        <v>46</v>
      </c>
      <c r="H9" s="114" t="s">
        <v>47</v>
      </c>
      <c r="I9" s="114" t="s">
        <v>48</v>
      </c>
      <c r="J9" s="114" t="s">
        <v>49</v>
      </c>
      <c r="K9" s="114" t="s">
        <v>50</v>
      </c>
      <c r="L9" s="114" t="s">
        <v>46</v>
      </c>
      <c r="M9" s="114"/>
      <c r="N9" s="115" t="s">
        <v>50</v>
      </c>
      <c r="O9" s="107" t="s">
        <v>51</v>
      </c>
    </row>
    <row r="10" spans="1:15" s="2" customFormat="1" ht="13.5" thickBot="1">
      <c r="A10" s="647"/>
      <c r="B10" s="107" t="s">
        <v>52</v>
      </c>
      <c r="C10" s="108" t="s">
        <v>53</v>
      </c>
      <c r="D10" s="208"/>
      <c r="E10" s="119"/>
      <c r="F10" s="119"/>
      <c r="G10" s="119"/>
      <c r="H10" s="119"/>
      <c r="I10" s="119"/>
      <c r="J10" s="119" t="s">
        <v>54</v>
      </c>
      <c r="K10" s="119" t="s">
        <v>44</v>
      </c>
      <c r="L10" s="119"/>
      <c r="M10" s="119"/>
      <c r="N10" s="115" t="s">
        <v>44</v>
      </c>
      <c r="O10" s="107" t="s">
        <v>55</v>
      </c>
    </row>
    <row r="11" spans="1:15" s="164" customFormat="1" ht="18.75" customHeight="1" thickBot="1">
      <c r="A11" s="209" t="s">
        <v>80</v>
      </c>
      <c r="B11" s="211">
        <v>92820.822</v>
      </c>
      <c r="C11" s="211">
        <v>16469</v>
      </c>
      <c r="D11" s="212">
        <v>10103</v>
      </c>
      <c r="E11" s="213">
        <v>3247</v>
      </c>
      <c r="F11" s="213">
        <v>393</v>
      </c>
      <c r="G11" s="213">
        <v>228</v>
      </c>
      <c r="H11" s="213">
        <v>846</v>
      </c>
      <c r="I11" s="213">
        <v>242</v>
      </c>
      <c r="J11" s="213">
        <v>9</v>
      </c>
      <c r="K11" s="213">
        <v>15068</v>
      </c>
      <c r="L11" s="213">
        <v>1130</v>
      </c>
      <c r="M11" s="213">
        <v>271</v>
      </c>
      <c r="N11" s="214">
        <v>1401</v>
      </c>
      <c r="O11" s="210">
        <v>13.9</v>
      </c>
    </row>
    <row r="12" spans="1:15" s="144" customFormat="1" ht="18.75" customHeight="1">
      <c r="A12" s="215" t="s">
        <v>81</v>
      </c>
      <c r="B12" s="217">
        <v>8555.348</v>
      </c>
      <c r="C12" s="217">
        <v>16497</v>
      </c>
      <c r="D12" s="218">
        <v>10064</v>
      </c>
      <c r="E12" s="219">
        <v>3293</v>
      </c>
      <c r="F12" s="219">
        <v>369</v>
      </c>
      <c r="G12" s="219">
        <v>220</v>
      </c>
      <c r="H12" s="219">
        <v>850</v>
      </c>
      <c r="I12" s="219">
        <v>212</v>
      </c>
      <c r="J12" s="219">
        <v>8</v>
      </c>
      <c r="K12" s="219">
        <v>15017</v>
      </c>
      <c r="L12" s="219">
        <v>1196</v>
      </c>
      <c r="M12" s="219">
        <v>284</v>
      </c>
      <c r="N12" s="220">
        <v>1480</v>
      </c>
      <c r="O12" s="221">
        <v>14.7</v>
      </c>
    </row>
    <row r="13" spans="1:15" s="144" customFormat="1" ht="18.75" customHeight="1">
      <c r="A13" s="222" t="s">
        <v>82</v>
      </c>
      <c r="B13" s="159">
        <v>10112.632</v>
      </c>
      <c r="C13" s="159">
        <v>16796</v>
      </c>
      <c r="D13" s="223">
        <v>10240</v>
      </c>
      <c r="E13" s="161">
        <v>3279</v>
      </c>
      <c r="F13" s="161">
        <v>469</v>
      </c>
      <c r="G13" s="161">
        <v>234</v>
      </c>
      <c r="H13" s="161">
        <v>858</v>
      </c>
      <c r="I13" s="161">
        <v>278</v>
      </c>
      <c r="J13" s="161">
        <v>13</v>
      </c>
      <c r="K13" s="161">
        <v>15372</v>
      </c>
      <c r="L13" s="161">
        <v>1216</v>
      </c>
      <c r="M13" s="161">
        <v>209</v>
      </c>
      <c r="N13" s="162">
        <v>1425</v>
      </c>
      <c r="O13" s="216">
        <v>13.9</v>
      </c>
    </row>
    <row r="14" spans="1:15" s="144" customFormat="1" ht="18.75" customHeight="1">
      <c r="A14" s="224" t="s">
        <v>83</v>
      </c>
      <c r="B14" s="159">
        <v>5718.949</v>
      </c>
      <c r="C14" s="159">
        <v>16465</v>
      </c>
      <c r="D14" s="223">
        <v>10150</v>
      </c>
      <c r="E14" s="161">
        <v>3267</v>
      </c>
      <c r="F14" s="161">
        <v>376</v>
      </c>
      <c r="G14" s="161">
        <v>217</v>
      </c>
      <c r="H14" s="161">
        <v>845</v>
      </c>
      <c r="I14" s="161">
        <v>260</v>
      </c>
      <c r="J14" s="161">
        <v>7</v>
      </c>
      <c r="K14" s="161">
        <v>15121</v>
      </c>
      <c r="L14" s="161">
        <v>1082</v>
      </c>
      <c r="M14" s="161">
        <v>262</v>
      </c>
      <c r="N14" s="162">
        <v>1344</v>
      </c>
      <c r="O14" s="216">
        <v>13.2</v>
      </c>
    </row>
    <row r="15" spans="1:15" s="144" customFormat="1" ht="18.75" customHeight="1">
      <c r="A15" s="224" t="s">
        <v>84</v>
      </c>
      <c r="B15" s="159">
        <v>4863.207</v>
      </c>
      <c r="C15" s="159">
        <v>16559</v>
      </c>
      <c r="D15" s="223">
        <v>10162</v>
      </c>
      <c r="E15" s="161">
        <v>3224</v>
      </c>
      <c r="F15" s="161">
        <v>376</v>
      </c>
      <c r="G15" s="161">
        <v>225</v>
      </c>
      <c r="H15" s="161">
        <v>846</v>
      </c>
      <c r="I15" s="161">
        <v>194</v>
      </c>
      <c r="J15" s="161">
        <v>11</v>
      </c>
      <c r="K15" s="161">
        <v>15038</v>
      </c>
      <c r="L15" s="161">
        <v>1208</v>
      </c>
      <c r="M15" s="161">
        <v>313</v>
      </c>
      <c r="N15" s="162">
        <v>1522</v>
      </c>
      <c r="O15" s="216">
        <v>15</v>
      </c>
    </row>
    <row r="16" spans="1:15" s="144" customFormat="1" ht="18.75" customHeight="1">
      <c r="A16" s="224" t="s">
        <v>85</v>
      </c>
      <c r="B16" s="159">
        <v>3012.582</v>
      </c>
      <c r="C16" s="159">
        <v>16764</v>
      </c>
      <c r="D16" s="223">
        <v>10368</v>
      </c>
      <c r="E16" s="161">
        <v>3152</v>
      </c>
      <c r="F16" s="161">
        <v>404</v>
      </c>
      <c r="G16" s="161">
        <v>220</v>
      </c>
      <c r="H16" s="161">
        <v>863</v>
      </c>
      <c r="I16" s="161">
        <v>244</v>
      </c>
      <c r="J16" s="161">
        <v>8</v>
      </c>
      <c r="K16" s="161">
        <v>15258</v>
      </c>
      <c r="L16" s="161">
        <v>1222</v>
      </c>
      <c r="M16" s="161">
        <v>284</v>
      </c>
      <c r="N16" s="162">
        <v>1505</v>
      </c>
      <c r="O16" s="216">
        <v>14.5</v>
      </c>
    </row>
    <row r="17" spans="1:15" s="144" customFormat="1" ht="18.75" customHeight="1">
      <c r="A17" s="224" t="s">
        <v>86</v>
      </c>
      <c r="B17" s="159">
        <v>7666.31</v>
      </c>
      <c r="C17" s="159">
        <v>16492</v>
      </c>
      <c r="D17" s="223">
        <v>10032</v>
      </c>
      <c r="E17" s="161">
        <v>3244</v>
      </c>
      <c r="F17" s="161">
        <v>376</v>
      </c>
      <c r="G17" s="161">
        <v>226</v>
      </c>
      <c r="H17" s="161">
        <v>854</v>
      </c>
      <c r="I17" s="161">
        <v>220</v>
      </c>
      <c r="J17" s="161">
        <v>5</v>
      </c>
      <c r="K17" s="161">
        <v>14957</v>
      </c>
      <c r="L17" s="161">
        <v>1309</v>
      </c>
      <c r="M17" s="161">
        <v>225</v>
      </c>
      <c r="N17" s="162">
        <v>1534</v>
      </c>
      <c r="O17" s="216">
        <v>15.3</v>
      </c>
    </row>
    <row r="18" spans="1:15" s="144" customFormat="1" ht="18.75" customHeight="1">
      <c r="A18" s="224" t="s">
        <v>87</v>
      </c>
      <c r="B18" s="159">
        <v>4441.171</v>
      </c>
      <c r="C18" s="159">
        <v>16356</v>
      </c>
      <c r="D18" s="223">
        <v>10201</v>
      </c>
      <c r="E18" s="161">
        <v>3184</v>
      </c>
      <c r="F18" s="161">
        <v>396</v>
      </c>
      <c r="G18" s="161">
        <v>220</v>
      </c>
      <c r="H18" s="161">
        <v>847</v>
      </c>
      <c r="I18" s="161">
        <v>192</v>
      </c>
      <c r="J18" s="161">
        <v>6</v>
      </c>
      <c r="K18" s="161">
        <v>15046</v>
      </c>
      <c r="L18" s="161">
        <v>1105</v>
      </c>
      <c r="M18" s="161">
        <v>206</v>
      </c>
      <c r="N18" s="162">
        <v>1311</v>
      </c>
      <c r="O18" s="216">
        <v>12.9</v>
      </c>
    </row>
    <row r="19" spans="1:15" s="144" customFormat="1" ht="18.75" customHeight="1">
      <c r="A19" s="224" t="s">
        <v>88</v>
      </c>
      <c r="B19" s="159">
        <v>5533.804</v>
      </c>
      <c r="C19" s="159">
        <v>16210</v>
      </c>
      <c r="D19" s="223">
        <v>10038</v>
      </c>
      <c r="E19" s="161">
        <v>3196</v>
      </c>
      <c r="F19" s="161">
        <v>404</v>
      </c>
      <c r="G19" s="161">
        <v>213</v>
      </c>
      <c r="H19" s="161">
        <v>830</v>
      </c>
      <c r="I19" s="161">
        <v>226</v>
      </c>
      <c r="J19" s="161">
        <v>10</v>
      </c>
      <c r="K19" s="161">
        <v>14918</v>
      </c>
      <c r="L19" s="161">
        <v>984</v>
      </c>
      <c r="M19" s="161">
        <v>309</v>
      </c>
      <c r="N19" s="162">
        <v>1293</v>
      </c>
      <c r="O19" s="216">
        <v>12.9</v>
      </c>
    </row>
    <row r="20" spans="1:15" s="144" customFormat="1" ht="18.75" customHeight="1">
      <c r="A20" s="224" t="s">
        <v>89</v>
      </c>
      <c r="B20" s="159">
        <v>4990.985</v>
      </c>
      <c r="C20" s="159">
        <v>16473</v>
      </c>
      <c r="D20" s="223">
        <v>10115</v>
      </c>
      <c r="E20" s="161">
        <v>3214</v>
      </c>
      <c r="F20" s="161">
        <v>455</v>
      </c>
      <c r="G20" s="161">
        <v>237</v>
      </c>
      <c r="H20" s="161">
        <v>845</v>
      </c>
      <c r="I20" s="161">
        <v>258</v>
      </c>
      <c r="J20" s="161">
        <v>8</v>
      </c>
      <c r="K20" s="161">
        <v>15131</v>
      </c>
      <c r="L20" s="161">
        <v>1110</v>
      </c>
      <c r="M20" s="161">
        <v>232</v>
      </c>
      <c r="N20" s="162">
        <v>1342</v>
      </c>
      <c r="O20" s="216">
        <v>13.3</v>
      </c>
    </row>
    <row r="21" spans="1:15" s="144" customFormat="1" ht="18.75" customHeight="1">
      <c r="A21" s="224" t="s">
        <v>90</v>
      </c>
      <c r="B21" s="159">
        <v>5252.867</v>
      </c>
      <c r="C21" s="159">
        <v>16299</v>
      </c>
      <c r="D21" s="223">
        <v>10018</v>
      </c>
      <c r="E21" s="161">
        <v>3246</v>
      </c>
      <c r="F21" s="161">
        <v>386</v>
      </c>
      <c r="G21" s="161">
        <v>228</v>
      </c>
      <c r="H21" s="161">
        <v>832</v>
      </c>
      <c r="I21" s="161">
        <v>211</v>
      </c>
      <c r="J21" s="161">
        <v>8</v>
      </c>
      <c r="K21" s="161">
        <v>14929</v>
      </c>
      <c r="L21" s="161">
        <v>1103</v>
      </c>
      <c r="M21" s="161">
        <v>267</v>
      </c>
      <c r="N21" s="162">
        <v>1370</v>
      </c>
      <c r="O21" s="216">
        <v>13.7</v>
      </c>
    </row>
    <row r="22" spans="1:15" s="144" customFormat="1" ht="18.75" customHeight="1">
      <c r="A22" s="224" t="s">
        <v>91</v>
      </c>
      <c r="B22" s="159">
        <v>9953.802</v>
      </c>
      <c r="C22" s="159">
        <v>16347</v>
      </c>
      <c r="D22" s="223">
        <v>9977</v>
      </c>
      <c r="E22" s="161">
        <v>3264</v>
      </c>
      <c r="F22" s="161">
        <v>413</v>
      </c>
      <c r="G22" s="161">
        <v>242</v>
      </c>
      <c r="H22" s="161">
        <v>839</v>
      </c>
      <c r="I22" s="161">
        <v>281</v>
      </c>
      <c r="J22" s="161">
        <v>9</v>
      </c>
      <c r="K22" s="161">
        <v>15025</v>
      </c>
      <c r="L22" s="161">
        <v>1046</v>
      </c>
      <c r="M22" s="161">
        <v>277</v>
      </c>
      <c r="N22" s="162">
        <v>1324</v>
      </c>
      <c r="O22" s="216">
        <v>13.3</v>
      </c>
    </row>
    <row r="23" spans="1:15" s="144" customFormat="1" ht="18.75" customHeight="1">
      <c r="A23" s="224" t="s">
        <v>92</v>
      </c>
      <c r="B23" s="159">
        <v>6033.412</v>
      </c>
      <c r="C23" s="159">
        <v>16421</v>
      </c>
      <c r="D23" s="223">
        <v>10181</v>
      </c>
      <c r="E23" s="161">
        <v>3230</v>
      </c>
      <c r="F23" s="161">
        <v>398</v>
      </c>
      <c r="G23" s="161">
        <v>246</v>
      </c>
      <c r="H23" s="161">
        <v>843</v>
      </c>
      <c r="I23" s="161">
        <v>255</v>
      </c>
      <c r="J23" s="161">
        <v>8</v>
      </c>
      <c r="K23" s="161">
        <v>15161</v>
      </c>
      <c r="L23" s="161">
        <v>993</v>
      </c>
      <c r="M23" s="161">
        <v>268</v>
      </c>
      <c r="N23" s="162">
        <v>1261</v>
      </c>
      <c r="O23" s="216">
        <v>12.4</v>
      </c>
    </row>
    <row r="24" spans="1:15" s="144" customFormat="1" ht="18.75" customHeight="1">
      <c r="A24" s="224" t="s">
        <v>93</v>
      </c>
      <c r="B24" s="159">
        <v>5224.331</v>
      </c>
      <c r="C24" s="159">
        <v>16510</v>
      </c>
      <c r="D24" s="223">
        <v>10086</v>
      </c>
      <c r="E24" s="161">
        <v>3259</v>
      </c>
      <c r="F24" s="161">
        <v>369</v>
      </c>
      <c r="G24" s="161">
        <v>206</v>
      </c>
      <c r="H24" s="161">
        <v>843</v>
      </c>
      <c r="I24" s="161">
        <v>278</v>
      </c>
      <c r="J24" s="161">
        <v>12</v>
      </c>
      <c r="K24" s="161">
        <v>15054</v>
      </c>
      <c r="L24" s="161">
        <v>1079</v>
      </c>
      <c r="M24" s="161">
        <v>377</v>
      </c>
      <c r="N24" s="162">
        <v>1456</v>
      </c>
      <c r="O24" s="216">
        <v>14.4</v>
      </c>
    </row>
    <row r="25" spans="1:15" s="144" customFormat="1" ht="18.75" customHeight="1" thickBot="1">
      <c r="A25" s="225" t="s">
        <v>94</v>
      </c>
      <c r="B25" s="226">
        <v>11461.422</v>
      </c>
      <c r="C25" s="226">
        <v>16388</v>
      </c>
      <c r="D25" s="227">
        <v>10041</v>
      </c>
      <c r="E25" s="228">
        <v>3266</v>
      </c>
      <c r="F25" s="228">
        <v>333</v>
      </c>
      <c r="G25" s="228">
        <v>233</v>
      </c>
      <c r="H25" s="228">
        <v>844</v>
      </c>
      <c r="I25" s="228">
        <v>238</v>
      </c>
      <c r="J25" s="228">
        <v>5</v>
      </c>
      <c r="K25" s="228">
        <v>14960</v>
      </c>
      <c r="L25" s="228">
        <v>1123</v>
      </c>
      <c r="M25" s="228">
        <v>305</v>
      </c>
      <c r="N25" s="229">
        <v>1428</v>
      </c>
      <c r="O25" s="230">
        <v>14.2</v>
      </c>
    </row>
    <row r="26" ht="6.75" customHeight="1"/>
    <row r="27" ht="15">
      <c r="A27" s="46">
        <v>37955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5" zoomScaleNormal="75" workbookViewId="0" topLeftCell="A7">
      <selection activeCell="H11" sqref="H11:H25"/>
    </sheetView>
  </sheetViews>
  <sheetFormatPr defaultColWidth="9.00390625" defaultRowHeight="12.75"/>
  <cols>
    <col min="1" max="1" width="24.625" style="0" customWidth="1"/>
    <col min="2" max="2" width="15.75390625" style="95" customWidth="1"/>
    <col min="3" max="3" width="9.75390625" style="96" customWidth="1"/>
    <col min="4" max="4" width="8.75390625" style="96" customWidth="1"/>
    <col min="5" max="5" width="8.375" style="96" customWidth="1"/>
    <col min="6" max="6" width="8.75390625" style="96" customWidth="1"/>
    <col min="7" max="7" width="8.625" style="96" customWidth="1"/>
    <col min="8" max="8" width="8.125" style="96" customWidth="1"/>
    <col min="9" max="9" width="8.875" style="96" customWidth="1"/>
    <col min="10" max="10" width="11.625" style="96" customWidth="1"/>
    <col min="11" max="11" width="9.25390625" style="96" customWidth="1"/>
    <col min="12" max="12" width="8.875" style="96" customWidth="1"/>
    <col min="13" max="13" width="8.25390625" style="96" customWidth="1"/>
    <col min="14" max="14" width="12.125" style="96" customWidth="1"/>
    <col min="15" max="15" width="12.125" style="95" customWidth="1"/>
  </cols>
  <sheetData>
    <row r="1" spans="1:15" s="2" customFormat="1" ht="15.75">
      <c r="A1" s="97" t="s">
        <v>24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5" t="s">
        <v>240</v>
      </c>
    </row>
    <row r="2" spans="2:14" s="2" customFormat="1" ht="12.75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6.25">
      <c r="A3" s="206" t="s">
        <v>70</v>
      </c>
      <c r="B3" s="4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7"/>
    </row>
    <row r="4" spans="2:15" s="2" customFormat="1" ht="4.5" customHeight="1">
      <c r="B4" s="4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s="2" customFormat="1" ht="20.25" customHeight="1">
      <c r="A5" s="207" t="s">
        <v>324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7"/>
    </row>
    <row r="6" spans="1:16" s="193" customFormat="1" ht="26.25" customHeight="1" thickBot="1">
      <c r="A6" s="188" t="s">
        <v>138</v>
      </c>
      <c r="B6" s="189"/>
      <c r="C6" s="189"/>
      <c r="D6" s="189"/>
      <c r="E6" s="189"/>
      <c r="F6" s="190"/>
      <c r="G6" s="190"/>
      <c r="H6" s="190"/>
      <c r="I6" s="190"/>
      <c r="J6" s="190"/>
      <c r="K6" s="191"/>
      <c r="L6" s="190"/>
      <c r="M6" s="190"/>
      <c r="N6" s="190"/>
      <c r="O6" s="190"/>
      <c r="P6" s="192"/>
    </row>
    <row r="7" spans="1:15" s="2" customFormat="1" ht="15" customHeight="1">
      <c r="A7" s="645" t="s">
        <v>295</v>
      </c>
      <c r="B7" s="104" t="s">
        <v>1</v>
      </c>
      <c r="C7" s="105" t="s">
        <v>25</v>
      </c>
      <c r="D7" s="655" t="s">
        <v>26</v>
      </c>
      <c r="E7" s="656"/>
      <c r="F7" s="656"/>
      <c r="G7" s="656"/>
      <c r="H7" s="656"/>
      <c r="I7" s="656"/>
      <c r="J7" s="656"/>
      <c r="K7" s="656"/>
      <c r="L7" s="656"/>
      <c r="M7" s="656"/>
      <c r="N7" s="657"/>
      <c r="O7" s="104" t="s">
        <v>27</v>
      </c>
    </row>
    <row r="8" spans="1:15" s="2" customFormat="1" ht="12.75">
      <c r="A8" s="646"/>
      <c r="B8" s="107" t="s">
        <v>28</v>
      </c>
      <c r="C8" s="108" t="s">
        <v>29</v>
      </c>
      <c r="D8" s="208" t="s">
        <v>30</v>
      </c>
      <c r="E8" s="114" t="s">
        <v>31</v>
      </c>
      <c r="F8" s="114" t="s">
        <v>32</v>
      </c>
      <c r="G8" s="114" t="s">
        <v>33</v>
      </c>
      <c r="H8" s="114" t="s">
        <v>34</v>
      </c>
      <c r="I8" s="114" t="s">
        <v>35</v>
      </c>
      <c r="J8" s="114" t="s">
        <v>36</v>
      </c>
      <c r="K8" s="114" t="s">
        <v>37</v>
      </c>
      <c r="L8" s="114" t="s">
        <v>38</v>
      </c>
      <c r="M8" s="114" t="s">
        <v>39</v>
      </c>
      <c r="N8" s="115" t="s">
        <v>64</v>
      </c>
      <c r="O8" s="107" t="s">
        <v>41</v>
      </c>
    </row>
    <row r="9" spans="1:15" s="2" customFormat="1" ht="12.75">
      <c r="A9" s="646"/>
      <c r="B9" s="107" t="s">
        <v>17</v>
      </c>
      <c r="C9" s="108" t="s">
        <v>42</v>
      </c>
      <c r="D9" s="208" t="s">
        <v>43</v>
      </c>
      <c r="E9" s="114" t="s">
        <v>44</v>
      </c>
      <c r="F9" s="114" t="s">
        <v>45</v>
      </c>
      <c r="G9" s="114" t="s">
        <v>46</v>
      </c>
      <c r="H9" s="114" t="s">
        <v>47</v>
      </c>
      <c r="I9" s="114" t="s">
        <v>48</v>
      </c>
      <c r="J9" s="114" t="s">
        <v>49</v>
      </c>
      <c r="K9" s="114" t="s">
        <v>50</v>
      </c>
      <c r="L9" s="114" t="s">
        <v>46</v>
      </c>
      <c r="M9" s="114"/>
      <c r="N9" s="115" t="s">
        <v>50</v>
      </c>
      <c r="O9" s="107" t="s">
        <v>51</v>
      </c>
    </row>
    <row r="10" spans="1:15" s="2" customFormat="1" ht="13.5" thickBot="1">
      <c r="A10" s="647"/>
      <c r="B10" s="107" t="s">
        <v>52</v>
      </c>
      <c r="C10" s="108" t="s">
        <v>53</v>
      </c>
      <c r="D10" s="208"/>
      <c r="E10" s="119"/>
      <c r="F10" s="119"/>
      <c r="G10" s="119"/>
      <c r="H10" s="119"/>
      <c r="I10" s="119"/>
      <c r="J10" s="119" t="s">
        <v>54</v>
      </c>
      <c r="K10" s="119" t="s">
        <v>44</v>
      </c>
      <c r="L10" s="119"/>
      <c r="M10" s="119"/>
      <c r="N10" s="115" t="s">
        <v>44</v>
      </c>
      <c r="O10" s="107" t="s">
        <v>55</v>
      </c>
    </row>
    <row r="11" spans="1:15" s="164" customFormat="1" ht="18.75" customHeight="1" thickBot="1">
      <c r="A11" s="209" t="s">
        <v>80</v>
      </c>
      <c r="B11" s="211">
        <v>47729.804</v>
      </c>
      <c r="C11" s="211">
        <v>9118</v>
      </c>
      <c r="D11" s="212">
        <v>6440</v>
      </c>
      <c r="E11" s="213">
        <v>1108</v>
      </c>
      <c r="F11" s="213">
        <v>133</v>
      </c>
      <c r="G11" s="213">
        <v>2</v>
      </c>
      <c r="H11" s="213">
        <v>474</v>
      </c>
      <c r="I11" s="213">
        <v>24</v>
      </c>
      <c r="J11" s="213">
        <v>35</v>
      </c>
      <c r="K11" s="213">
        <v>8217</v>
      </c>
      <c r="L11" s="213">
        <v>707</v>
      </c>
      <c r="M11" s="213">
        <v>195</v>
      </c>
      <c r="N11" s="214">
        <v>902</v>
      </c>
      <c r="O11" s="210">
        <v>14</v>
      </c>
    </row>
    <row r="12" spans="1:15" s="144" customFormat="1" ht="18.75" customHeight="1">
      <c r="A12" s="215" t="s">
        <v>81</v>
      </c>
      <c r="B12" s="217">
        <v>4628.527</v>
      </c>
      <c r="C12" s="217">
        <v>9388</v>
      </c>
      <c r="D12" s="218">
        <v>6479</v>
      </c>
      <c r="E12" s="219">
        <v>1228</v>
      </c>
      <c r="F12" s="219">
        <v>202</v>
      </c>
      <c r="G12" s="219">
        <v>3</v>
      </c>
      <c r="H12" s="219">
        <v>494</v>
      </c>
      <c r="I12" s="219">
        <v>21</v>
      </c>
      <c r="J12" s="219">
        <v>14</v>
      </c>
      <c r="K12" s="219">
        <v>8443</v>
      </c>
      <c r="L12" s="219">
        <v>773</v>
      </c>
      <c r="M12" s="219">
        <v>173</v>
      </c>
      <c r="N12" s="220">
        <v>945</v>
      </c>
      <c r="O12" s="221">
        <v>14.6</v>
      </c>
    </row>
    <row r="13" spans="1:15" s="144" customFormat="1" ht="18.75" customHeight="1">
      <c r="A13" s="222" t="s">
        <v>82</v>
      </c>
      <c r="B13" s="159">
        <v>5147.113</v>
      </c>
      <c r="C13" s="159">
        <v>9194</v>
      </c>
      <c r="D13" s="223">
        <v>6477</v>
      </c>
      <c r="E13" s="161">
        <v>1143</v>
      </c>
      <c r="F13" s="161">
        <v>139</v>
      </c>
      <c r="G13" s="161">
        <v>3</v>
      </c>
      <c r="H13" s="161">
        <v>474</v>
      </c>
      <c r="I13" s="161">
        <v>27</v>
      </c>
      <c r="J13" s="161">
        <v>34</v>
      </c>
      <c r="K13" s="161">
        <v>8298</v>
      </c>
      <c r="L13" s="161">
        <v>741</v>
      </c>
      <c r="M13" s="161">
        <v>155</v>
      </c>
      <c r="N13" s="162">
        <v>896</v>
      </c>
      <c r="O13" s="216">
        <v>13.8</v>
      </c>
    </row>
    <row r="14" spans="1:15" s="144" customFormat="1" ht="18.75" customHeight="1">
      <c r="A14" s="224" t="s">
        <v>83</v>
      </c>
      <c r="B14" s="159">
        <v>2930.232</v>
      </c>
      <c r="C14" s="159">
        <v>9112</v>
      </c>
      <c r="D14" s="223">
        <v>6442</v>
      </c>
      <c r="E14" s="161">
        <v>1112</v>
      </c>
      <c r="F14" s="161">
        <v>142</v>
      </c>
      <c r="G14" s="161">
        <v>1</v>
      </c>
      <c r="H14" s="161">
        <v>475</v>
      </c>
      <c r="I14" s="161">
        <v>24</v>
      </c>
      <c r="J14" s="161">
        <v>35</v>
      </c>
      <c r="K14" s="161">
        <v>8232</v>
      </c>
      <c r="L14" s="161">
        <v>677</v>
      </c>
      <c r="M14" s="161">
        <v>204</v>
      </c>
      <c r="N14" s="162">
        <v>881</v>
      </c>
      <c r="O14" s="216">
        <v>13.7</v>
      </c>
    </row>
    <row r="15" spans="1:15" s="144" customFormat="1" ht="18.75" customHeight="1">
      <c r="A15" s="224" t="s">
        <v>84</v>
      </c>
      <c r="B15" s="159">
        <v>2493.94</v>
      </c>
      <c r="C15" s="159">
        <v>8947</v>
      </c>
      <c r="D15" s="223">
        <v>6339</v>
      </c>
      <c r="E15" s="161">
        <v>1066</v>
      </c>
      <c r="F15" s="161">
        <v>108</v>
      </c>
      <c r="G15" s="161">
        <v>2</v>
      </c>
      <c r="H15" s="161">
        <v>470</v>
      </c>
      <c r="I15" s="161">
        <v>19</v>
      </c>
      <c r="J15" s="161">
        <v>51</v>
      </c>
      <c r="K15" s="161">
        <v>8055</v>
      </c>
      <c r="L15" s="161">
        <v>720</v>
      </c>
      <c r="M15" s="161">
        <v>173</v>
      </c>
      <c r="N15" s="162">
        <v>892</v>
      </c>
      <c r="O15" s="216">
        <v>14.1</v>
      </c>
    </row>
    <row r="16" spans="1:15" s="144" customFormat="1" ht="18.75" customHeight="1">
      <c r="A16" s="224" t="s">
        <v>85</v>
      </c>
      <c r="B16" s="159">
        <v>1465.981</v>
      </c>
      <c r="C16" s="159">
        <v>9281</v>
      </c>
      <c r="D16" s="223">
        <v>6657</v>
      </c>
      <c r="E16" s="161">
        <v>1109</v>
      </c>
      <c r="F16" s="161">
        <v>132</v>
      </c>
      <c r="G16" s="161">
        <v>4</v>
      </c>
      <c r="H16" s="161">
        <v>484</v>
      </c>
      <c r="I16" s="161">
        <v>17</v>
      </c>
      <c r="J16" s="161">
        <v>38</v>
      </c>
      <c r="K16" s="161">
        <v>8441</v>
      </c>
      <c r="L16" s="161">
        <v>682</v>
      </c>
      <c r="M16" s="161">
        <v>158</v>
      </c>
      <c r="N16" s="162">
        <v>840</v>
      </c>
      <c r="O16" s="216">
        <v>12.6</v>
      </c>
    </row>
    <row r="17" spans="1:15" s="144" customFormat="1" ht="18.75" customHeight="1">
      <c r="A17" s="224" t="s">
        <v>86</v>
      </c>
      <c r="B17" s="159">
        <v>3861.222</v>
      </c>
      <c r="C17" s="159">
        <v>9162</v>
      </c>
      <c r="D17" s="223">
        <v>6448</v>
      </c>
      <c r="E17" s="161">
        <v>1082</v>
      </c>
      <c r="F17" s="161">
        <v>139</v>
      </c>
      <c r="G17" s="161">
        <v>3</v>
      </c>
      <c r="H17" s="161">
        <v>479</v>
      </c>
      <c r="I17" s="161">
        <v>19</v>
      </c>
      <c r="J17" s="161">
        <v>31</v>
      </c>
      <c r="K17" s="161">
        <v>8201</v>
      </c>
      <c r="L17" s="161">
        <v>801</v>
      </c>
      <c r="M17" s="161">
        <v>160</v>
      </c>
      <c r="N17" s="162">
        <v>961</v>
      </c>
      <c r="O17" s="216">
        <v>14.9</v>
      </c>
    </row>
    <row r="18" spans="1:15" s="144" customFormat="1" ht="18.75" customHeight="1">
      <c r="A18" s="224" t="s">
        <v>87</v>
      </c>
      <c r="B18" s="159">
        <v>2162.547</v>
      </c>
      <c r="C18" s="159">
        <v>8990</v>
      </c>
      <c r="D18" s="223">
        <v>6418</v>
      </c>
      <c r="E18" s="161">
        <v>1084</v>
      </c>
      <c r="F18" s="161">
        <v>96</v>
      </c>
      <c r="G18" s="161">
        <v>2</v>
      </c>
      <c r="H18" s="161">
        <v>470</v>
      </c>
      <c r="I18" s="161">
        <v>24</v>
      </c>
      <c r="J18" s="161">
        <v>17</v>
      </c>
      <c r="K18" s="161">
        <v>8111</v>
      </c>
      <c r="L18" s="161">
        <v>699</v>
      </c>
      <c r="M18" s="161">
        <v>180</v>
      </c>
      <c r="N18" s="162">
        <v>880</v>
      </c>
      <c r="O18" s="216">
        <v>13.7</v>
      </c>
    </row>
    <row r="19" spans="1:15" s="144" customFormat="1" ht="18.75" customHeight="1">
      <c r="A19" s="224" t="s">
        <v>88</v>
      </c>
      <c r="B19" s="159">
        <v>2710.343</v>
      </c>
      <c r="C19" s="159">
        <v>8915</v>
      </c>
      <c r="D19" s="223">
        <v>6311</v>
      </c>
      <c r="E19" s="161">
        <v>1084</v>
      </c>
      <c r="F19" s="161">
        <v>131</v>
      </c>
      <c r="G19" s="161">
        <v>4</v>
      </c>
      <c r="H19" s="161">
        <v>461</v>
      </c>
      <c r="I19" s="161">
        <v>25</v>
      </c>
      <c r="J19" s="161">
        <v>22</v>
      </c>
      <c r="K19" s="161">
        <v>8038</v>
      </c>
      <c r="L19" s="161">
        <v>627</v>
      </c>
      <c r="M19" s="161">
        <v>250</v>
      </c>
      <c r="N19" s="162">
        <v>877</v>
      </c>
      <c r="O19" s="216">
        <v>13.9</v>
      </c>
    </row>
    <row r="20" spans="1:15" s="144" customFormat="1" ht="18.75" customHeight="1">
      <c r="A20" s="224" t="s">
        <v>89</v>
      </c>
      <c r="B20" s="159">
        <v>2567.978</v>
      </c>
      <c r="C20" s="159">
        <v>9113</v>
      </c>
      <c r="D20" s="223">
        <v>6435</v>
      </c>
      <c r="E20" s="161">
        <v>1070</v>
      </c>
      <c r="F20" s="161">
        <v>146</v>
      </c>
      <c r="G20" s="161">
        <v>3</v>
      </c>
      <c r="H20" s="161">
        <v>471</v>
      </c>
      <c r="I20" s="161">
        <v>20</v>
      </c>
      <c r="J20" s="161">
        <v>41</v>
      </c>
      <c r="K20" s="161">
        <v>8186</v>
      </c>
      <c r="L20" s="161">
        <v>756</v>
      </c>
      <c r="M20" s="161">
        <v>171</v>
      </c>
      <c r="N20" s="162">
        <v>927</v>
      </c>
      <c r="O20" s="216">
        <v>14.4</v>
      </c>
    </row>
    <row r="21" spans="1:15" s="144" customFormat="1" ht="18.75" customHeight="1">
      <c r="A21" s="224" t="s">
        <v>90</v>
      </c>
      <c r="B21" s="159">
        <v>2713.489</v>
      </c>
      <c r="C21" s="159">
        <v>8991</v>
      </c>
      <c r="D21" s="223">
        <v>6392</v>
      </c>
      <c r="E21" s="161">
        <v>1101</v>
      </c>
      <c r="F21" s="161">
        <v>91</v>
      </c>
      <c r="G21" s="161">
        <v>3</v>
      </c>
      <c r="H21" s="161">
        <v>467</v>
      </c>
      <c r="I21" s="161">
        <v>16</v>
      </c>
      <c r="J21" s="161">
        <v>58</v>
      </c>
      <c r="K21" s="161">
        <v>8129</v>
      </c>
      <c r="L21" s="161">
        <v>693</v>
      </c>
      <c r="M21" s="161">
        <v>169</v>
      </c>
      <c r="N21" s="162">
        <v>861</v>
      </c>
      <c r="O21" s="216">
        <v>13.5</v>
      </c>
    </row>
    <row r="22" spans="1:15" s="144" customFormat="1" ht="18.75" customHeight="1">
      <c r="A22" s="224" t="s">
        <v>91</v>
      </c>
      <c r="B22" s="159">
        <v>5264.523</v>
      </c>
      <c r="C22" s="159">
        <v>9248</v>
      </c>
      <c r="D22" s="223">
        <v>6542</v>
      </c>
      <c r="E22" s="161">
        <v>1127</v>
      </c>
      <c r="F22" s="161">
        <v>134</v>
      </c>
      <c r="G22" s="161">
        <v>3</v>
      </c>
      <c r="H22" s="161">
        <v>481</v>
      </c>
      <c r="I22" s="161">
        <v>45</v>
      </c>
      <c r="J22" s="161">
        <v>45</v>
      </c>
      <c r="K22" s="161">
        <v>8376</v>
      </c>
      <c r="L22" s="161">
        <v>665</v>
      </c>
      <c r="M22" s="161">
        <v>208</v>
      </c>
      <c r="N22" s="162">
        <v>873</v>
      </c>
      <c r="O22" s="216">
        <v>13.3</v>
      </c>
    </row>
    <row r="23" spans="1:15" s="144" customFormat="1" ht="18.75" customHeight="1">
      <c r="A23" s="224" t="s">
        <v>92</v>
      </c>
      <c r="B23" s="159">
        <v>3013.022</v>
      </c>
      <c r="C23" s="159">
        <v>9035</v>
      </c>
      <c r="D23" s="223">
        <v>6478</v>
      </c>
      <c r="E23" s="161">
        <v>1056</v>
      </c>
      <c r="F23" s="161">
        <v>130</v>
      </c>
      <c r="G23" s="161">
        <v>1</v>
      </c>
      <c r="H23" s="161">
        <v>467</v>
      </c>
      <c r="I23" s="161">
        <v>19</v>
      </c>
      <c r="J23" s="161">
        <v>45</v>
      </c>
      <c r="K23" s="161">
        <v>8196</v>
      </c>
      <c r="L23" s="161">
        <v>644</v>
      </c>
      <c r="M23" s="161">
        <v>195</v>
      </c>
      <c r="N23" s="162">
        <v>839</v>
      </c>
      <c r="O23" s="216">
        <v>12.9</v>
      </c>
    </row>
    <row r="24" spans="1:15" s="144" customFormat="1" ht="18.75" customHeight="1">
      <c r="A24" s="224" t="s">
        <v>93</v>
      </c>
      <c r="B24" s="159">
        <v>2846.916</v>
      </c>
      <c r="C24" s="159">
        <v>8983</v>
      </c>
      <c r="D24" s="223">
        <v>6396</v>
      </c>
      <c r="E24" s="161">
        <v>1042</v>
      </c>
      <c r="F24" s="161">
        <v>97</v>
      </c>
      <c r="G24" s="161">
        <v>1</v>
      </c>
      <c r="H24" s="161">
        <v>466</v>
      </c>
      <c r="I24" s="161">
        <v>19</v>
      </c>
      <c r="J24" s="161">
        <v>29</v>
      </c>
      <c r="K24" s="161">
        <v>8050</v>
      </c>
      <c r="L24" s="161">
        <v>648</v>
      </c>
      <c r="M24" s="161">
        <v>285</v>
      </c>
      <c r="N24" s="162">
        <v>933</v>
      </c>
      <c r="O24" s="216">
        <v>14.6</v>
      </c>
    </row>
    <row r="25" spans="1:15" s="144" customFormat="1" ht="18.75" customHeight="1" thickBot="1">
      <c r="A25" s="225" t="s">
        <v>94</v>
      </c>
      <c r="B25" s="226">
        <v>5923.971</v>
      </c>
      <c r="C25" s="226">
        <v>9041</v>
      </c>
      <c r="D25" s="227">
        <v>6361</v>
      </c>
      <c r="E25" s="228">
        <v>1098</v>
      </c>
      <c r="F25" s="228">
        <v>120</v>
      </c>
      <c r="G25" s="228">
        <v>1</v>
      </c>
      <c r="H25" s="228">
        <v>471</v>
      </c>
      <c r="I25" s="228">
        <v>20</v>
      </c>
      <c r="J25" s="228">
        <v>37</v>
      </c>
      <c r="K25" s="228">
        <v>8106</v>
      </c>
      <c r="L25" s="228">
        <v>703</v>
      </c>
      <c r="M25" s="228">
        <v>230</v>
      </c>
      <c r="N25" s="229">
        <v>934</v>
      </c>
      <c r="O25" s="230">
        <v>14.7</v>
      </c>
    </row>
    <row r="26" ht="6.75" customHeight="1"/>
    <row r="27" ht="15">
      <c r="A27" s="46">
        <v>37955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3">
      <selection activeCell="H14" sqref="H14:H28"/>
    </sheetView>
  </sheetViews>
  <sheetFormatPr defaultColWidth="9.00390625" defaultRowHeight="12.75"/>
  <cols>
    <col min="1" max="1" width="34.00390625" style="2" customWidth="1"/>
    <col min="2" max="2" width="18.125" style="47" customWidth="1"/>
    <col min="3" max="3" width="18.00390625" style="47" customWidth="1"/>
    <col min="4" max="4" width="13.25390625" style="47" customWidth="1"/>
    <col min="5" max="5" width="11.25390625" style="233" customWidth="1"/>
    <col min="6" max="6" width="15.375" style="2" customWidth="1"/>
    <col min="7" max="7" width="15.25390625" style="2" customWidth="1"/>
    <col min="8" max="8" width="12.875" style="2" customWidth="1"/>
    <col min="9" max="9" width="11.875" style="233" customWidth="1"/>
    <col min="10" max="10" width="16.125" style="2" customWidth="1"/>
    <col min="11" max="11" width="16.253906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241</v>
      </c>
    </row>
    <row r="2" ht="14.25">
      <c r="A2" s="97"/>
    </row>
    <row r="3" spans="1:13" ht="25.5" customHeight="1">
      <c r="A3" s="206" t="s">
        <v>68</v>
      </c>
      <c r="M3" s="2"/>
    </row>
    <row r="4" spans="1:21" s="193" customFormat="1" ht="26.25" customHeight="1">
      <c r="A4" s="188" t="s">
        <v>71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397" t="s">
        <v>106</v>
      </c>
      <c r="G8" s="398"/>
      <c r="H8" s="241"/>
      <c r="I8" s="239"/>
      <c r="J8" s="397" t="s">
        <v>107</v>
      </c>
      <c r="K8" s="401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391"/>
      <c r="F9" s="402" t="s">
        <v>25</v>
      </c>
      <c r="G9" s="399" t="s">
        <v>25</v>
      </c>
      <c r="H9" s="394" t="s">
        <v>109</v>
      </c>
      <c r="I9" s="391"/>
      <c r="J9" s="402" t="s">
        <v>110</v>
      </c>
      <c r="K9" s="399" t="s">
        <v>110</v>
      </c>
      <c r="L9" s="394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392"/>
      <c r="F10" s="403" t="s">
        <v>29</v>
      </c>
      <c r="G10" s="400" t="s">
        <v>29</v>
      </c>
      <c r="H10" s="395" t="s">
        <v>112</v>
      </c>
      <c r="I10" s="392"/>
      <c r="J10" s="403" t="s">
        <v>64</v>
      </c>
      <c r="K10" s="400" t="s">
        <v>64</v>
      </c>
      <c r="L10" s="395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392"/>
      <c r="F11" s="403" t="s">
        <v>42</v>
      </c>
      <c r="G11" s="400" t="s">
        <v>42</v>
      </c>
      <c r="H11" s="250" t="s">
        <v>326</v>
      </c>
      <c r="I11" s="392"/>
      <c r="J11" s="403" t="s">
        <v>50</v>
      </c>
      <c r="K11" s="400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393"/>
      <c r="F12" s="403" t="s">
        <v>53</v>
      </c>
      <c r="G12" s="400" t="s">
        <v>53</v>
      </c>
      <c r="H12" s="396"/>
      <c r="I12" s="393"/>
      <c r="J12" s="403" t="s">
        <v>115</v>
      </c>
      <c r="K12" s="400" t="s">
        <v>115</v>
      </c>
      <c r="L12" s="396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4" t="s">
        <v>117</v>
      </c>
      <c r="F13" s="256" t="s">
        <v>327</v>
      </c>
      <c r="G13" s="256" t="s">
        <v>328</v>
      </c>
      <c r="H13" s="476" t="s">
        <v>116</v>
      </c>
      <c r="I13" s="477" t="s">
        <v>117</v>
      </c>
      <c r="J13" s="256" t="s">
        <v>327</v>
      </c>
      <c r="K13" s="256" t="s">
        <v>328</v>
      </c>
      <c r="L13" s="476" t="s">
        <v>116</v>
      </c>
      <c r="M13" s="475" t="s">
        <v>117</v>
      </c>
    </row>
    <row r="14" spans="1:13" s="261" customFormat="1" ht="22.5" customHeight="1" thickBot="1">
      <c r="A14" s="268" t="s">
        <v>118</v>
      </c>
      <c r="B14" s="381">
        <v>224276.898</v>
      </c>
      <c r="C14" s="258">
        <v>222281.228</v>
      </c>
      <c r="D14" s="259">
        <f>C14-B14</f>
        <v>-1995.6699999999837</v>
      </c>
      <c r="E14" s="464">
        <f>C14/B14*100</f>
        <v>99.11017585056844</v>
      </c>
      <c r="F14" s="385">
        <v>13455</v>
      </c>
      <c r="G14" s="260">
        <v>14879</v>
      </c>
      <c r="H14" s="480">
        <f>G14-F14</f>
        <v>1424</v>
      </c>
      <c r="I14" s="463">
        <f>G14/F14*100</f>
        <v>110.58342623560016</v>
      </c>
      <c r="J14" s="385">
        <v>1356</v>
      </c>
      <c r="K14" s="260">
        <v>1406</v>
      </c>
      <c r="L14" s="470">
        <f>K14-J14</f>
        <v>50</v>
      </c>
      <c r="M14" s="467">
        <f>K14/J14*100</f>
        <v>103.6873156342183</v>
      </c>
    </row>
    <row r="15" spans="1:13" s="267" customFormat="1" ht="16.5" customHeight="1">
      <c r="A15" s="321" t="s">
        <v>81</v>
      </c>
      <c r="B15" s="406">
        <v>21934.957</v>
      </c>
      <c r="C15" s="263">
        <v>21492.8</v>
      </c>
      <c r="D15" s="264">
        <f aca="true" t="shared" si="0" ref="D15:D28">C15-B15</f>
        <v>-442.15699999999924</v>
      </c>
      <c r="E15" s="465">
        <f>C15/B15*100</f>
        <v>97.98423584782957</v>
      </c>
      <c r="F15" s="386">
        <v>13846</v>
      </c>
      <c r="G15" s="265">
        <v>15267</v>
      </c>
      <c r="H15" s="322">
        <f>G15-F15</f>
        <v>1421</v>
      </c>
      <c r="I15" s="465">
        <f>G15/F15*100</f>
        <v>110.26289180990901</v>
      </c>
      <c r="J15" s="386">
        <v>1479</v>
      </c>
      <c r="K15" s="265">
        <v>1505</v>
      </c>
      <c r="L15" s="471">
        <f>K15-J15</f>
        <v>26</v>
      </c>
      <c r="M15" s="468">
        <f>K15/J15*100</f>
        <v>101.7579445571332</v>
      </c>
    </row>
    <row r="16" spans="1:13" s="267" customFormat="1" ht="16.5" customHeight="1">
      <c r="A16" s="268" t="s">
        <v>82</v>
      </c>
      <c r="B16" s="383">
        <v>22210.312</v>
      </c>
      <c r="C16" s="269">
        <v>22211.279</v>
      </c>
      <c r="D16" s="270">
        <f t="shared" si="0"/>
        <v>0.966999999996915</v>
      </c>
      <c r="E16" s="465">
        <f aca="true" t="shared" si="1" ref="E16:E28">C16/B16*100</f>
        <v>100.0043538334806</v>
      </c>
      <c r="F16" s="387">
        <v>13565</v>
      </c>
      <c r="G16" s="271">
        <v>14959</v>
      </c>
      <c r="H16" s="322">
        <f aca="true" t="shared" si="2" ref="H16:H28">G16-F16</f>
        <v>1394</v>
      </c>
      <c r="I16" s="465">
        <f aca="true" t="shared" si="3" ref="I16:I28">G16/F16*100</f>
        <v>110.2764467379285</v>
      </c>
      <c r="J16" s="387">
        <v>1392</v>
      </c>
      <c r="K16" s="271">
        <v>1389</v>
      </c>
      <c r="L16" s="471">
        <f aca="true" t="shared" si="4" ref="L16:L28">K16-J16</f>
        <v>-3</v>
      </c>
      <c r="M16" s="468">
        <f aca="true" t="shared" si="5" ref="M16:M28">K16/J16*100</f>
        <v>99.78448275862068</v>
      </c>
    </row>
    <row r="17" spans="1:13" s="267" customFormat="1" ht="16.5" customHeight="1">
      <c r="A17" s="272" t="s">
        <v>83</v>
      </c>
      <c r="B17" s="383">
        <v>14659.654</v>
      </c>
      <c r="C17" s="269">
        <v>14492.541</v>
      </c>
      <c r="D17" s="270">
        <f t="shared" si="0"/>
        <v>-167.1130000000012</v>
      </c>
      <c r="E17" s="465">
        <f t="shared" si="1"/>
        <v>98.86004812937603</v>
      </c>
      <c r="F17" s="387">
        <v>13586</v>
      </c>
      <c r="G17" s="271">
        <v>15001</v>
      </c>
      <c r="H17" s="322">
        <f t="shared" si="2"/>
        <v>1415</v>
      </c>
      <c r="I17" s="465">
        <f t="shared" si="3"/>
        <v>110.41513322537907</v>
      </c>
      <c r="J17" s="387">
        <v>1361</v>
      </c>
      <c r="K17" s="271">
        <v>1424</v>
      </c>
      <c r="L17" s="471">
        <f t="shared" si="4"/>
        <v>63</v>
      </c>
      <c r="M17" s="468">
        <f t="shared" si="5"/>
        <v>104.62894930198384</v>
      </c>
    </row>
    <row r="18" spans="1:13" s="267" customFormat="1" ht="16.5" customHeight="1">
      <c r="A18" s="268" t="s">
        <v>84</v>
      </c>
      <c r="B18" s="383">
        <v>11809.883</v>
      </c>
      <c r="C18" s="269">
        <v>11729.832</v>
      </c>
      <c r="D18" s="270">
        <f t="shared" si="0"/>
        <v>-80.05099999999948</v>
      </c>
      <c r="E18" s="465">
        <f t="shared" si="1"/>
        <v>99.32216940675873</v>
      </c>
      <c r="F18" s="387">
        <v>13469</v>
      </c>
      <c r="G18" s="271">
        <v>14883</v>
      </c>
      <c r="H18" s="322">
        <f t="shared" si="2"/>
        <v>1414</v>
      </c>
      <c r="I18" s="465">
        <f t="shared" si="3"/>
        <v>110.49818100824113</v>
      </c>
      <c r="J18" s="387">
        <v>1420</v>
      </c>
      <c r="K18" s="271">
        <v>1472</v>
      </c>
      <c r="L18" s="471">
        <f t="shared" si="4"/>
        <v>52</v>
      </c>
      <c r="M18" s="468">
        <f t="shared" si="5"/>
        <v>103.6619718309859</v>
      </c>
    </row>
    <row r="19" spans="1:13" s="267" customFormat="1" ht="16.5" customHeight="1">
      <c r="A19" s="272" t="s">
        <v>85</v>
      </c>
      <c r="B19" s="383">
        <v>6990.809</v>
      </c>
      <c r="C19" s="269">
        <v>6758.744</v>
      </c>
      <c r="D19" s="270">
        <f t="shared" si="0"/>
        <v>-232.0650000000005</v>
      </c>
      <c r="E19" s="465">
        <f t="shared" si="1"/>
        <v>96.68042711508782</v>
      </c>
      <c r="F19" s="387">
        <v>13572</v>
      </c>
      <c r="G19" s="271">
        <v>15112</v>
      </c>
      <c r="H19" s="322">
        <f t="shared" si="2"/>
        <v>1540</v>
      </c>
      <c r="I19" s="465">
        <f t="shared" si="3"/>
        <v>111.34689065723549</v>
      </c>
      <c r="J19" s="387">
        <v>1346</v>
      </c>
      <c r="K19" s="271">
        <v>1453</v>
      </c>
      <c r="L19" s="471">
        <f t="shared" si="4"/>
        <v>107</v>
      </c>
      <c r="M19" s="468">
        <f t="shared" si="5"/>
        <v>107.94947994056463</v>
      </c>
    </row>
    <row r="20" spans="1:13" s="267" customFormat="1" ht="16.5" customHeight="1">
      <c r="A20" s="272" t="s">
        <v>86</v>
      </c>
      <c r="B20" s="383">
        <v>17939.783</v>
      </c>
      <c r="C20" s="269">
        <v>17786.02</v>
      </c>
      <c r="D20" s="270">
        <f t="shared" si="0"/>
        <v>-153.762999999999</v>
      </c>
      <c r="E20" s="465">
        <f t="shared" si="1"/>
        <v>99.14289375741056</v>
      </c>
      <c r="F20" s="387">
        <v>13508</v>
      </c>
      <c r="G20" s="271">
        <v>14864</v>
      </c>
      <c r="H20" s="322">
        <f t="shared" si="2"/>
        <v>1356</v>
      </c>
      <c r="I20" s="465">
        <f t="shared" si="3"/>
        <v>110.03849570624816</v>
      </c>
      <c r="J20" s="387">
        <v>1473</v>
      </c>
      <c r="K20" s="271">
        <v>1482</v>
      </c>
      <c r="L20" s="471">
        <f t="shared" si="4"/>
        <v>9</v>
      </c>
      <c r="M20" s="468">
        <f t="shared" si="5"/>
        <v>100.61099796334013</v>
      </c>
    </row>
    <row r="21" spans="1:13" s="267" customFormat="1" ht="16.5" customHeight="1">
      <c r="A21" s="272" t="s">
        <v>87</v>
      </c>
      <c r="B21" s="383">
        <v>9952.427</v>
      </c>
      <c r="C21" s="269">
        <v>9884.567</v>
      </c>
      <c r="D21" s="270">
        <f t="shared" si="0"/>
        <v>-67.86000000000058</v>
      </c>
      <c r="E21" s="465">
        <f t="shared" si="1"/>
        <v>99.31815626479852</v>
      </c>
      <c r="F21" s="387">
        <v>13313</v>
      </c>
      <c r="G21" s="271">
        <v>14702</v>
      </c>
      <c r="H21" s="322">
        <f t="shared" si="2"/>
        <v>1389</v>
      </c>
      <c r="I21" s="465">
        <f t="shared" si="3"/>
        <v>110.43341095170133</v>
      </c>
      <c r="J21" s="387">
        <v>1351</v>
      </c>
      <c r="K21" s="271">
        <v>1321</v>
      </c>
      <c r="L21" s="471">
        <f t="shared" si="4"/>
        <v>-30</v>
      </c>
      <c r="M21" s="468">
        <f t="shared" si="5"/>
        <v>97.77942264988897</v>
      </c>
    </row>
    <row r="22" spans="1:13" s="267" customFormat="1" ht="16.5" customHeight="1">
      <c r="A22" s="272" t="s">
        <v>88</v>
      </c>
      <c r="B22" s="383">
        <v>13052.78</v>
      </c>
      <c r="C22" s="269">
        <v>12901.914</v>
      </c>
      <c r="D22" s="270">
        <f t="shared" si="0"/>
        <v>-150.86599999999999</v>
      </c>
      <c r="E22" s="465">
        <f t="shared" si="1"/>
        <v>98.84418491692958</v>
      </c>
      <c r="F22" s="387">
        <v>13266</v>
      </c>
      <c r="G22" s="271">
        <v>14732</v>
      </c>
      <c r="H22" s="322">
        <f t="shared" si="2"/>
        <v>1466</v>
      </c>
      <c r="I22" s="465">
        <f t="shared" si="3"/>
        <v>111.05080657319463</v>
      </c>
      <c r="J22" s="387">
        <v>1285</v>
      </c>
      <c r="K22" s="271">
        <v>1365</v>
      </c>
      <c r="L22" s="471">
        <f t="shared" si="4"/>
        <v>80</v>
      </c>
      <c r="M22" s="468">
        <f t="shared" si="5"/>
        <v>106.22568093385215</v>
      </c>
    </row>
    <row r="23" spans="1:13" s="267" customFormat="1" ht="16.5" customHeight="1">
      <c r="A23" s="272" t="s">
        <v>89</v>
      </c>
      <c r="B23" s="383">
        <v>11943.564</v>
      </c>
      <c r="C23" s="269">
        <v>11842.356</v>
      </c>
      <c r="D23" s="270">
        <f t="shared" si="0"/>
        <v>-101.20800000000054</v>
      </c>
      <c r="E23" s="465">
        <f t="shared" si="1"/>
        <v>99.15261474715587</v>
      </c>
      <c r="F23" s="387">
        <v>13345</v>
      </c>
      <c r="G23" s="271">
        <v>14726</v>
      </c>
      <c r="H23" s="322">
        <f t="shared" si="2"/>
        <v>1381</v>
      </c>
      <c r="I23" s="465">
        <f t="shared" si="3"/>
        <v>110.34844511052827</v>
      </c>
      <c r="J23" s="387">
        <v>1279</v>
      </c>
      <c r="K23" s="271">
        <v>1295</v>
      </c>
      <c r="L23" s="471">
        <f t="shared" si="4"/>
        <v>16</v>
      </c>
      <c r="M23" s="468">
        <f t="shared" si="5"/>
        <v>101.25097732603597</v>
      </c>
    </row>
    <row r="24" spans="1:13" s="267" customFormat="1" ht="16.5" customHeight="1">
      <c r="A24" s="272" t="s">
        <v>90</v>
      </c>
      <c r="B24" s="383">
        <v>12267.214</v>
      </c>
      <c r="C24" s="269">
        <v>12183.521</v>
      </c>
      <c r="D24" s="270">
        <f t="shared" si="0"/>
        <v>-83.6929999999993</v>
      </c>
      <c r="E24" s="465">
        <f t="shared" si="1"/>
        <v>99.31775055036947</v>
      </c>
      <c r="F24" s="387">
        <v>13157</v>
      </c>
      <c r="G24" s="271">
        <v>14674</v>
      </c>
      <c r="H24" s="322">
        <f t="shared" si="2"/>
        <v>1517</v>
      </c>
      <c r="I24" s="465">
        <f t="shared" si="3"/>
        <v>111.52998403891465</v>
      </c>
      <c r="J24" s="387">
        <v>1272</v>
      </c>
      <c r="K24" s="271">
        <v>1397</v>
      </c>
      <c r="L24" s="471">
        <f t="shared" si="4"/>
        <v>125</v>
      </c>
      <c r="M24" s="468">
        <f t="shared" si="5"/>
        <v>109.82704402515724</v>
      </c>
    </row>
    <row r="25" spans="1:13" s="267" customFormat="1" ht="16.5" customHeight="1">
      <c r="A25" s="272" t="s">
        <v>91</v>
      </c>
      <c r="B25" s="383">
        <v>25092.364</v>
      </c>
      <c r="C25" s="269">
        <v>25047.899</v>
      </c>
      <c r="D25" s="270">
        <f t="shared" si="0"/>
        <v>-44.465000000000146</v>
      </c>
      <c r="E25" s="465">
        <f t="shared" si="1"/>
        <v>99.82279469562931</v>
      </c>
      <c r="F25" s="387">
        <v>13385</v>
      </c>
      <c r="G25" s="271">
        <v>14798</v>
      </c>
      <c r="H25" s="322">
        <f t="shared" si="2"/>
        <v>1413</v>
      </c>
      <c r="I25" s="465">
        <f t="shared" si="3"/>
        <v>110.55659320134478</v>
      </c>
      <c r="J25" s="387">
        <v>1295</v>
      </c>
      <c r="K25" s="271">
        <v>1339</v>
      </c>
      <c r="L25" s="471">
        <f t="shared" si="4"/>
        <v>44</v>
      </c>
      <c r="M25" s="468">
        <f t="shared" si="5"/>
        <v>103.39768339768341</v>
      </c>
    </row>
    <row r="26" spans="1:13" s="267" customFormat="1" ht="16.5" customHeight="1">
      <c r="A26" s="272" t="s">
        <v>92</v>
      </c>
      <c r="B26" s="383">
        <v>14719.381</v>
      </c>
      <c r="C26" s="269">
        <v>14584.823</v>
      </c>
      <c r="D26" s="270">
        <f t="shared" si="0"/>
        <v>-134.55799999999908</v>
      </c>
      <c r="E26" s="465">
        <f t="shared" si="1"/>
        <v>99.08584471045351</v>
      </c>
      <c r="F26" s="387">
        <v>13276</v>
      </c>
      <c r="G26" s="271">
        <v>14759</v>
      </c>
      <c r="H26" s="322">
        <f t="shared" si="2"/>
        <v>1483</v>
      </c>
      <c r="I26" s="465">
        <f t="shared" si="3"/>
        <v>111.1705332931606</v>
      </c>
      <c r="J26" s="387">
        <v>1160</v>
      </c>
      <c r="K26" s="271">
        <v>1257</v>
      </c>
      <c r="L26" s="471">
        <f t="shared" si="4"/>
        <v>97</v>
      </c>
      <c r="M26" s="468">
        <f t="shared" si="5"/>
        <v>108.36206896551724</v>
      </c>
    </row>
    <row r="27" spans="1:13" s="267" customFormat="1" ht="16.5" customHeight="1">
      <c r="A27" s="272" t="s">
        <v>93</v>
      </c>
      <c r="B27" s="383">
        <v>13465.009</v>
      </c>
      <c r="C27" s="269">
        <v>13324.26</v>
      </c>
      <c r="D27" s="270">
        <f t="shared" si="0"/>
        <v>-140.7489999999998</v>
      </c>
      <c r="E27" s="465">
        <f t="shared" si="1"/>
        <v>98.9547054888712</v>
      </c>
      <c r="F27" s="387">
        <v>13623</v>
      </c>
      <c r="G27" s="271">
        <v>15018</v>
      </c>
      <c r="H27" s="322">
        <f t="shared" si="2"/>
        <v>1395</v>
      </c>
      <c r="I27" s="465">
        <f t="shared" si="3"/>
        <v>110.24003523452983</v>
      </c>
      <c r="J27" s="387">
        <v>1496</v>
      </c>
      <c r="K27" s="271">
        <v>1542</v>
      </c>
      <c r="L27" s="471">
        <f t="shared" si="4"/>
        <v>46</v>
      </c>
      <c r="M27" s="468">
        <f t="shared" si="5"/>
        <v>103.07486631016043</v>
      </c>
    </row>
    <row r="28" spans="1:13" s="267" customFormat="1" ht="16.5" customHeight="1" thickBot="1">
      <c r="A28" s="273" t="s">
        <v>94</v>
      </c>
      <c r="B28" s="384">
        <v>28238.761</v>
      </c>
      <c r="C28" s="274">
        <v>28040.672</v>
      </c>
      <c r="D28" s="275">
        <f t="shared" si="0"/>
        <v>-198.08899999999994</v>
      </c>
      <c r="E28" s="466">
        <f t="shared" si="1"/>
        <v>99.29852092306741</v>
      </c>
      <c r="F28" s="388">
        <v>13314</v>
      </c>
      <c r="G28" s="276">
        <v>14755</v>
      </c>
      <c r="H28" s="481">
        <f t="shared" si="2"/>
        <v>1441</v>
      </c>
      <c r="I28" s="466">
        <f t="shared" si="3"/>
        <v>110.8231936307646</v>
      </c>
      <c r="J28" s="388">
        <v>1322</v>
      </c>
      <c r="K28" s="276">
        <v>1420</v>
      </c>
      <c r="L28" s="472">
        <f t="shared" si="4"/>
        <v>98</v>
      </c>
      <c r="M28" s="469">
        <f t="shared" si="5"/>
        <v>107.41301059001513</v>
      </c>
    </row>
    <row r="29" ht="9.75" customHeight="1">
      <c r="A29" s="164"/>
    </row>
    <row r="30" ht="15">
      <c r="A30" s="46">
        <v>37955</v>
      </c>
    </row>
    <row r="31" ht="12.75">
      <c r="H31" s="20"/>
    </row>
    <row r="32" ht="12.75">
      <c r="H32" s="20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E10">
      <selection activeCell="H11" sqref="H11:H25"/>
    </sheetView>
  </sheetViews>
  <sheetFormatPr defaultColWidth="9.00390625" defaultRowHeight="12.75"/>
  <cols>
    <col min="1" max="1" width="34.00390625" style="2" customWidth="1"/>
    <col min="2" max="2" width="18.125" style="47" customWidth="1"/>
    <col min="3" max="3" width="18.00390625" style="47" customWidth="1"/>
    <col min="4" max="4" width="13.25390625" style="47" customWidth="1"/>
    <col min="5" max="5" width="11.25390625" style="233" customWidth="1"/>
    <col min="6" max="6" width="15.25390625" style="2" customWidth="1"/>
    <col min="7" max="7" width="15.375" style="2" customWidth="1"/>
    <col min="8" max="8" width="12.875" style="2" customWidth="1"/>
    <col min="9" max="9" width="11.875" style="233" customWidth="1"/>
    <col min="10" max="10" width="15.875" style="2" customWidth="1"/>
    <col min="11" max="11" width="15.753906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242</v>
      </c>
    </row>
    <row r="2" ht="14.25">
      <c r="A2" s="97"/>
    </row>
    <row r="3" spans="1:13" ht="25.5" customHeight="1">
      <c r="A3" s="206" t="s">
        <v>69</v>
      </c>
      <c r="M3" s="2"/>
    </row>
    <row r="4" spans="1:21" s="193" customFormat="1" ht="26.25" customHeight="1">
      <c r="A4" s="188" t="s">
        <v>71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4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5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5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5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257" t="s">
        <v>118</v>
      </c>
      <c r="B14" s="381">
        <v>151384.791</v>
      </c>
      <c r="C14" s="258">
        <v>150185.989</v>
      </c>
      <c r="D14" s="259">
        <f>C14-B14</f>
        <v>-1198.801999999996</v>
      </c>
      <c r="E14" s="464">
        <f>C14/B14*100</f>
        <v>99.20810935360079</v>
      </c>
      <c r="F14" s="385">
        <v>15655</v>
      </c>
      <c r="G14" s="260">
        <v>17330</v>
      </c>
      <c r="H14" s="480">
        <f>G14-F14</f>
        <v>1675</v>
      </c>
      <c r="I14" s="463">
        <f>G14/F14*100</f>
        <v>110.69945704247843</v>
      </c>
      <c r="J14" s="385">
        <v>1514</v>
      </c>
      <c r="K14" s="260">
        <v>1564</v>
      </c>
      <c r="L14" s="470">
        <f>K14-J14</f>
        <v>50</v>
      </c>
      <c r="M14" s="467">
        <f>K14/J14*100</f>
        <v>103.30250990752971</v>
      </c>
    </row>
    <row r="15" spans="1:13" s="267" customFormat="1" ht="16.5" customHeight="1">
      <c r="A15" s="321" t="s">
        <v>81</v>
      </c>
      <c r="B15" s="406">
        <v>14896.076</v>
      </c>
      <c r="C15" s="263">
        <v>14601.31</v>
      </c>
      <c r="D15" s="264">
        <f aca="true" t="shared" si="0" ref="D15:D28">C15-B15</f>
        <v>-294.7659999999996</v>
      </c>
      <c r="E15" s="465">
        <f>C15/B15*100</f>
        <v>98.02118356538998</v>
      </c>
      <c r="F15" s="386">
        <v>16026</v>
      </c>
      <c r="G15" s="265">
        <v>17708</v>
      </c>
      <c r="H15" s="322">
        <f>G15-F15</f>
        <v>1682</v>
      </c>
      <c r="I15" s="465">
        <f>G15/F15*100</f>
        <v>110.4954449020342</v>
      </c>
      <c r="J15" s="386">
        <v>1655</v>
      </c>
      <c r="K15" s="265">
        <v>1681</v>
      </c>
      <c r="L15" s="471">
        <f>K15-J15</f>
        <v>26</v>
      </c>
      <c r="M15" s="468">
        <f>K15/J15*100</f>
        <v>101.57099697885197</v>
      </c>
    </row>
    <row r="16" spans="1:13" s="267" customFormat="1" ht="16.5" customHeight="1">
      <c r="A16" s="268" t="s">
        <v>82</v>
      </c>
      <c r="B16" s="383">
        <v>14929.516</v>
      </c>
      <c r="C16" s="269">
        <v>14978.055</v>
      </c>
      <c r="D16" s="270">
        <f t="shared" si="0"/>
        <v>48.53900000000067</v>
      </c>
      <c r="E16" s="465">
        <f aca="true" t="shared" si="1" ref="E16:E28">C16/B16*100</f>
        <v>100.32512105549839</v>
      </c>
      <c r="F16" s="387">
        <v>15822</v>
      </c>
      <c r="G16" s="271">
        <v>17465</v>
      </c>
      <c r="H16" s="322">
        <f aca="true" t="shared" si="2" ref="H16:H28">G16-F16</f>
        <v>1643</v>
      </c>
      <c r="I16" s="465">
        <f aca="true" t="shared" si="3" ref="I16:I28">G16/F16*100</f>
        <v>110.38427506004298</v>
      </c>
      <c r="J16" s="387">
        <v>1566</v>
      </c>
      <c r="K16" s="271">
        <v>1555</v>
      </c>
      <c r="L16" s="471">
        <f aca="true" t="shared" si="4" ref="L16:L28">K16-J16</f>
        <v>-11</v>
      </c>
      <c r="M16" s="468">
        <f aca="true" t="shared" si="5" ref="M16:M28">K16/J16*100</f>
        <v>99.29757343550448</v>
      </c>
    </row>
    <row r="17" spans="1:13" s="267" customFormat="1" ht="16.5" customHeight="1">
      <c r="A17" s="272" t="s">
        <v>83</v>
      </c>
      <c r="B17" s="383">
        <v>9920.707</v>
      </c>
      <c r="C17" s="269">
        <v>9790.888</v>
      </c>
      <c r="D17" s="270">
        <f t="shared" si="0"/>
        <v>-129.8189999999995</v>
      </c>
      <c r="E17" s="465">
        <f t="shared" si="1"/>
        <v>98.69143398751723</v>
      </c>
      <c r="F17" s="387">
        <v>15787</v>
      </c>
      <c r="G17" s="271">
        <v>17453</v>
      </c>
      <c r="H17" s="322">
        <f t="shared" si="2"/>
        <v>1666</v>
      </c>
      <c r="I17" s="465">
        <f t="shared" si="3"/>
        <v>110.55298663457276</v>
      </c>
      <c r="J17" s="387">
        <v>1509</v>
      </c>
      <c r="K17" s="271">
        <v>1571</v>
      </c>
      <c r="L17" s="471">
        <f t="shared" si="4"/>
        <v>62</v>
      </c>
      <c r="M17" s="468">
        <f t="shared" si="5"/>
        <v>104.1086812458582</v>
      </c>
    </row>
    <row r="18" spans="1:13" s="267" customFormat="1" ht="16.5" customHeight="1">
      <c r="A18" s="272" t="s">
        <v>84</v>
      </c>
      <c r="B18" s="383">
        <v>7965.487</v>
      </c>
      <c r="C18" s="269">
        <v>7913.708</v>
      </c>
      <c r="D18" s="270">
        <f t="shared" si="0"/>
        <v>-51.77900000000045</v>
      </c>
      <c r="E18" s="465">
        <f t="shared" si="1"/>
        <v>99.34995813815274</v>
      </c>
      <c r="F18" s="387">
        <v>15692</v>
      </c>
      <c r="G18" s="271">
        <v>17389</v>
      </c>
      <c r="H18" s="322">
        <f t="shared" si="2"/>
        <v>1697</v>
      </c>
      <c r="I18" s="465">
        <f t="shared" si="3"/>
        <v>110.81442773387712</v>
      </c>
      <c r="J18" s="387">
        <v>1601</v>
      </c>
      <c r="K18" s="271">
        <v>1660</v>
      </c>
      <c r="L18" s="471">
        <f t="shared" si="4"/>
        <v>59</v>
      </c>
      <c r="M18" s="468">
        <f t="shared" si="5"/>
        <v>103.68519675202998</v>
      </c>
    </row>
    <row r="19" spans="1:13" s="267" customFormat="1" ht="16.5" customHeight="1">
      <c r="A19" s="272" t="s">
        <v>85</v>
      </c>
      <c r="B19" s="383">
        <v>4724.958</v>
      </c>
      <c r="C19" s="269">
        <v>4570.001</v>
      </c>
      <c r="D19" s="270">
        <f t="shared" si="0"/>
        <v>-154.95699999999943</v>
      </c>
      <c r="E19" s="465">
        <f t="shared" si="1"/>
        <v>96.72045762099897</v>
      </c>
      <c r="F19" s="387">
        <v>15779</v>
      </c>
      <c r="G19" s="271">
        <v>17616</v>
      </c>
      <c r="H19" s="322">
        <f t="shared" si="2"/>
        <v>1837</v>
      </c>
      <c r="I19" s="465">
        <f t="shared" si="3"/>
        <v>111.64205589707838</v>
      </c>
      <c r="J19" s="387">
        <v>1533</v>
      </c>
      <c r="K19" s="271">
        <v>1664</v>
      </c>
      <c r="L19" s="471">
        <f t="shared" si="4"/>
        <v>131</v>
      </c>
      <c r="M19" s="468">
        <f t="shared" si="5"/>
        <v>108.54533594259621</v>
      </c>
    </row>
    <row r="20" spans="1:13" s="267" customFormat="1" ht="16.5" customHeight="1">
      <c r="A20" s="272" t="s">
        <v>86</v>
      </c>
      <c r="B20" s="383">
        <v>12093.746</v>
      </c>
      <c r="C20" s="269">
        <v>12075.828</v>
      </c>
      <c r="D20" s="270">
        <f t="shared" si="0"/>
        <v>-17.917999999999665</v>
      </c>
      <c r="E20" s="465">
        <f t="shared" si="1"/>
        <v>99.85184077786981</v>
      </c>
      <c r="F20" s="387">
        <v>15729</v>
      </c>
      <c r="G20" s="271">
        <v>17257</v>
      </c>
      <c r="H20" s="322">
        <f t="shared" si="2"/>
        <v>1528</v>
      </c>
      <c r="I20" s="465">
        <f t="shared" si="3"/>
        <v>109.71454002161612</v>
      </c>
      <c r="J20" s="387">
        <v>1654</v>
      </c>
      <c r="K20" s="271">
        <v>1651</v>
      </c>
      <c r="L20" s="471">
        <f t="shared" si="4"/>
        <v>-3</v>
      </c>
      <c r="M20" s="468">
        <f t="shared" si="5"/>
        <v>99.8186215235792</v>
      </c>
    </row>
    <row r="21" spans="1:13" s="267" customFormat="1" ht="16.5" customHeight="1">
      <c r="A21" s="272" t="s">
        <v>87</v>
      </c>
      <c r="B21" s="383">
        <v>6691.477</v>
      </c>
      <c r="C21" s="269">
        <v>6668.755</v>
      </c>
      <c r="D21" s="270">
        <f t="shared" si="0"/>
        <v>-22.721999999999753</v>
      </c>
      <c r="E21" s="465">
        <f t="shared" si="1"/>
        <v>99.66043371291569</v>
      </c>
      <c r="F21" s="387">
        <v>15496</v>
      </c>
      <c r="G21" s="271">
        <v>17114</v>
      </c>
      <c r="H21" s="322">
        <f t="shared" si="2"/>
        <v>1618</v>
      </c>
      <c r="I21" s="465">
        <f t="shared" si="3"/>
        <v>110.44140423335054</v>
      </c>
      <c r="J21" s="387">
        <v>1487</v>
      </c>
      <c r="K21" s="271">
        <v>1454</v>
      </c>
      <c r="L21" s="471">
        <f t="shared" si="4"/>
        <v>-33</v>
      </c>
      <c r="M21" s="468">
        <f t="shared" si="5"/>
        <v>97.78076664425018</v>
      </c>
    </row>
    <row r="22" spans="1:13" s="267" customFormat="1" ht="16.5" customHeight="1">
      <c r="A22" s="272" t="s">
        <v>88</v>
      </c>
      <c r="B22" s="383">
        <v>8842.034</v>
      </c>
      <c r="C22" s="269">
        <v>8778.379</v>
      </c>
      <c r="D22" s="270">
        <f t="shared" si="0"/>
        <v>-63.654999999998836</v>
      </c>
      <c r="E22" s="465">
        <f t="shared" si="1"/>
        <v>99.28008645974445</v>
      </c>
      <c r="F22" s="387">
        <v>15427</v>
      </c>
      <c r="G22" s="271">
        <v>17116</v>
      </c>
      <c r="H22" s="322">
        <f t="shared" si="2"/>
        <v>1689</v>
      </c>
      <c r="I22" s="465">
        <f t="shared" si="3"/>
        <v>110.94833733065406</v>
      </c>
      <c r="J22" s="387">
        <v>1420</v>
      </c>
      <c r="K22" s="271">
        <v>1502</v>
      </c>
      <c r="L22" s="471">
        <f t="shared" si="4"/>
        <v>82</v>
      </c>
      <c r="M22" s="468">
        <f t="shared" si="5"/>
        <v>105.77464788732394</v>
      </c>
    </row>
    <row r="23" spans="1:13" s="267" customFormat="1" ht="16.5" customHeight="1">
      <c r="A23" s="272" t="s">
        <v>89</v>
      </c>
      <c r="B23" s="383">
        <v>8024.976</v>
      </c>
      <c r="C23" s="269">
        <v>7988.751</v>
      </c>
      <c r="D23" s="270">
        <f t="shared" si="0"/>
        <v>-36.224999999999454</v>
      </c>
      <c r="E23" s="465">
        <f t="shared" si="1"/>
        <v>99.54859678085019</v>
      </c>
      <c r="F23" s="387">
        <v>15565</v>
      </c>
      <c r="G23" s="271">
        <v>17182</v>
      </c>
      <c r="H23" s="322">
        <f t="shared" si="2"/>
        <v>1617</v>
      </c>
      <c r="I23" s="465">
        <f t="shared" si="3"/>
        <v>110.3886925795053</v>
      </c>
      <c r="J23" s="387">
        <v>1420</v>
      </c>
      <c r="K23" s="271">
        <v>1426</v>
      </c>
      <c r="L23" s="471">
        <f t="shared" si="4"/>
        <v>6</v>
      </c>
      <c r="M23" s="468">
        <f t="shared" si="5"/>
        <v>100.4225352112676</v>
      </c>
    </row>
    <row r="24" spans="1:13" s="267" customFormat="1" ht="16.5" customHeight="1">
      <c r="A24" s="272" t="s">
        <v>90</v>
      </c>
      <c r="B24" s="383">
        <v>8185.732</v>
      </c>
      <c r="C24" s="269">
        <v>8122.709</v>
      </c>
      <c r="D24" s="270">
        <f t="shared" si="0"/>
        <v>-63.02300000000014</v>
      </c>
      <c r="E24" s="465">
        <f t="shared" si="1"/>
        <v>99.23008718096317</v>
      </c>
      <c r="F24" s="387">
        <v>15381</v>
      </c>
      <c r="G24" s="271">
        <v>17182</v>
      </c>
      <c r="H24" s="322">
        <f t="shared" si="2"/>
        <v>1801</v>
      </c>
      <c r="I24" s="465">
        <f t="shared" si="3"/>
        <v>111.70925167414343</v>
      </c>
      <c r="J24" s="387">
        <v>1432</v>
      </c>
      <c r="K24" s="271">
        <v>1562</v>
      </c>
      <c r="L24" s="471">
        <f t="shared" si="4"/>
        <v>130</v>
      </c>
      <c r="M24" s="468">
        <f t="shared" si="5"/>
        <v>109.07821229050279</v>
      </c>
    </row>
    <row r="25" spans="1:13" s="267" customFormat="1" ht="16.5" customHeight="1">
      <c r="A25" s="272" t="s">
        <v>91</v>
      </c>
      <c r="B25" s="383">
        <v>16957.244</v>
      </c>
      <c r="C25" s="269">
        <v>16865.637</v>
      </c>
      <c r="D25" s="270">
        <f t="shared" si="0"/>
        <v>-91.60699999999997</v>
      </c>
      <c r="E25" s="465">
        <f t="shared" si="1"/>
        <v>99.45977660049003</v>
      </c>
      <c r="F25" s="387">
        <v>15495</v>
      </c>
      <c r="G25" s="271">
        <v>17184</v>
      </c>
      <c r="H25" s="322">
        <f t="shared" si="2"/>
        <v>1689</v>
      </c>
      <c r="I25" s="465">
        <f t="shared" si="3"/>
        <v>110.9002904162633</v>
      </c>
      <c r="J25" s="387">
        <v>1431</v>
      </c>
      <c r="K25" s="271">
        <v>1473</v>
      </c>
      <c r="L25" s="471">
        <f t="shared" si="4"/>
        <v>42</v>
      </c>
      <c r="M25" s="468">
        <f t="shared" si="5"/>
        <v>102.9350104821803</v>
      </c>
    </row>
    <row r="26" spans="1:13" s="267" customFormat="1" ht="16.5" customHeight="1">
      <c r="A26" s="272" t="s">
        <v>92</v>
      </c>
      <c r="B26" s="383">
        <v>10036.942</v>
      </c>
      <c r="C26" s="269">
        <v>9944.395</v>
      </c>
      <c r="D26" s="270">
        <f t="shared" si="0"/>
        <v>-92.54699999999866</v>
      </c>
      <c r="E26" s="465">
        <f t="shared" si="1"/>
        <v>99.07793628776574</v>
      </c>
      <c r="F26" s="387">
        <v>15402</v>
      </c>
      <c r="G26" s="271">
        <v>17171</v>
      </c>
      <c r="H26" s="322">
        <f t="shared" si="2"/>
        <v>1769</v>
      </c>
      <c r="I26" s="465">
        <f t="shared" si="3"/>
        <v>111.48552136086222</v>
      </c>
      <c r="J26" s="387">
        <v>1283</v>
      </c>
      <c r="K26" s="271">
        <v>1393</v>
      </c>
      <c r="L26" s="471">
        <f t="shared" si="4"/>
        <v>110</v>
      </c>
      <c r="M26" s="468">
        <f t="shared" si="5"/>
        <v>108.57365549493375</v>
      </c>
    </row>
    <row r="27" spans="1:13" s="267" customFormat="1" ht="16.5" customHeight="1">
      <c r="A27" s="272" t="s">
        <v>93</v>
      </c>
      <c r="B27" s="383">
        <v>9040.594</v>
      </c>
      <c r="C27" s="269">
        <v>8954.682</v>
      </c>
      <c r="D27" s="270">
        <f t="shared" si="0"/>
        <v>-85.91199999999844</v>
      </c>
      <c r="E27" s="465">
        <f t="shared" si="1"/>
        <v>99.04970845942204</v>
      </c>
      <c r="F27" s="387">
        <v>15927</v>
      </c>
      <c r="G27" s="271">
        <v>17586</v>
      </c>
      <c r="H27" s="322">
        <f t="shared" si="2"/>
        <v>1659</v>
      </c>
      <c r="I27" s="465">
        <f t="shared" si="3"/>
        <v>110.41627425127143</v>
      </c>
      <c r="J27" s="387">
        <v>1683</v>
      </c>
      <c r="K27" s="271">
        <v>1729</v>
      </c>
      <c r="L27" s="471">
        <f t="shared" si="4"/>
        <v>46</v>
      </c>
      <c r="M27" s="468">
        <f t="shared" si="5"/>
        <v>102.73321449792039</v>
      </c>
    </row>
    <row r="28" spans="1:13" s="267" customFormat="1" ht="16.5" customHeight="1" thickBot="1">
      <c r="A28" s="273" t="s">
        <v>94</v>
      </c>
      <c r="B28" s="384">
        <v>19075.302</v>
      </c>
      <c r="C28" s="274">
        <v>18932.891</v>
      </c>
      <c r="D28" s="275">
        <f t="shared" si="0"/>
        <v>-142.41100000000006</v>
      </c>
      <c r="E28" s="466">
        <f t="shared" si="1"/>
        <v>99.25342728518794</v>
      </c>
      <c r="F28" s="388">
        <v>15533</v>
      </c>
      <c r="G28" s="276">
        <v>17219</v>
      </c>
      <c r="H28" s="481">
        <f t="shared" si="2"/>
        <v>1686</v>
      </c>
      <c r="I28" s="466">
        <f t="shared" si="3"/>
        <v>110.85431017833001</v>
      </c>
      <c r="J28" s="388">
        <v>1477</v>
      </c>
      <c r="K28" s="276">
        <v>1579</v>
      </c>
      <c r="L28" s="472">
        <f t="shared" si="4"/>
        <v>102</v>
      </c>
      <c r="M28" s="469">
        <f t="shared" si="5"/>
        <v>106.9058903182126</v>
      </c>
    </row>
    <row r="29" ht="9.75" customHeight="1">
      <c r="A29" s="164"/>
    </row>
    <row r="30" ht="15">
      <c r="A30" s="46">
        <v>37955</v>
      </c>
    </row>
    <row r="31" ht="12.75">
      <c r="H31" s="20"/>
    </row>
    <row r="32" ht="12.75">
      <c r="H32" s="20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G1">
      <selection activeCell="J15" sqref="J15"/>
    </sheetView>
  </sheetViews>
  <sheetFormatPr defaultColWidth="9.00390625" defaultRowHeight="12.75"/>
  <cols>
    <col min="1" max="1" width="34.00390625" style="2" customWidth="1"/>
    <col min="2" max="2" width="18.125" style="47" customWidth="1"/>
    <col min="3" max="3" width="18.00390625" style="47" customWidth="1"/>
    <col min="4" max="4" width="13.25390625" style="47" customWidth="1"/>
    <col min="5" max="5" width="11.25390625" style="233" customWidth="1"/>
    <col min="6" max="6" width="15.25390625" style="2" customWidth="1"/>
    <col min="7" max="7" width="15.375" style="2" customWidth="1"/>
    <col min="8" max="8" width="12.875" style="2" customWidth="1"/>
    <col min="9" max="9" width="11.875" style="233" customWidth="1"/>
    <col min="10" max="10" width="15.875" style="2" customWidth="1"/>
    <col min="11" max="11" width="15.753906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243</v>
      </c>
    </row>
    <row r="2" ht="14.25">
      <c r="A2" s="97"/>
    </row>
    <row r="3" spans="1:13" ht="25.5" customHeight="1">
      <c r="A3" s="206" t="s">
        <v>70</v>
      </c>
      <c r="M3" s="2"/>
    </row>
    <row r="4" spans="1:21" s="193" customFormat="1" ht="26.25" customHeight="1">
      <c r="A4" s="188" t="s">
        <v>71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257" t="s">
        <v>118</v>
      </c>
      <c r="B14" s="381">
        <v>72892.107</v>
      </c>
      <c r="C14" s="258">
        <v>72095.239</v>
      </c>
      <c r="D14" s="259">
        <f>C14-B14</f>
        <v>-796.8680000000022</v>
      </c>
      <c r="E14" s="464">
        <f>C14/B14*100</f>
        <v>98.90678424208535</v>
      </c>
      <c r="F14" s="385">
        <v>8886</v>
      </c>
      <c r="G14" s="260">
        <v>9771</v>
      </c>
      <c r="H14" s="480">
        <f>G14-F14</f>
        <v>885</v>
      </c>
      <c r="I14" s="463">
        <f>G14/F14*100</f>
        <v>109.9594868332208</v>
      </c>
      <c r="J14" s="385">
        <v>1028</v>
      </c>
      <c r="K14" s="260">
        <v>1077</v>
      </c>
      <c r="L14" s="470">
        <f>K14-J14</f>
        <v>49</v>
      </c>
      <c r="M14" s="467">
        <f>K14/J14*100</f>
        <v>104.76653696498055</v>
      </c>
    </row>
    <row r="15" spans="1:13" s="267" customFormat="1" ht="16.5" customHeight="1">
      <c r="A15" s="321" t="s">
        <v>81</v>
      </c>
      <c r="B15" s="406">
        <v>7038.881</v>
      </c>
      <c r="C15" s="263">
        <v>6891.49</v>
      </c>
      <c r="D15" s="264">
        <f aca="true" t="shared" si="0" ref="D15:D28">C15-B15</f>
        <v>-147.39100000000053</v>
      </c>
      <c r="E15" s="465">
        <f>C15/B15*100</f>
        <v>97.90604500914279</v>
      </c>
      <c r="F15" s="386">
        <v>9233</v>
      </c>
      <c r="G15" s="265">
        <v>10097</v>
      </c>
      <c r="H15" s="322">
        <f>G15-F15</f>
        <v>864</v>
      </c>
      <c r="I15" s="465">
        <f>G15/F15*100</f>
        <v>109.35773854651794</v>
      </c>
      <c r="J15" s="386">
        <v>1107</v>
      </c>
      <c r="K15" s="265">
        <v>1132</v>
      </c>
      <c r="L15" s="471">
        <f>K15-J15</f>
        <v>25</v>
      </c>
      <c r="M15" s="468">
        <f>K15/J15*100</f>
        <v>102.2583559168925</v>
      </c>
    </row>
    <row r="16" spans="1:13" s="267" customFormat="1" ht="16.5" customHeight="1">
      <c r="A16" s="268" t="s">
        <v>82</v>
      </c>
      <c r="B16" s="383">
        <v>7280.796</v>
      </c>
      <c r="C16" s="269">
        <v>7233.224</v>
      </c>
      <c r="D16" s="270">
        <f t="shared" si="0"/>
        <v>-47.572000000000116</v>
      </c>
      <c r="E16" s="465">
        <f aca="true" t="shared" si="1" ref="E16:E28">C16/B16*100</f>
        <v>99.3466099036424</v>
      </c>
      <c r="F16" s="387">
        <v>8937</v>
      </c>
      <c r="G16" s="271">
        <v>9768</v>
      </c>
      <c r="H16" s="322">
        <f aca="true" t="shared" si="2" ref="H16:H28">G16-F16</f>
        <v>831</v>
      </c>
      <c r="I16" s="465">
        <f aca="true" t="shared" si="3" ref="I16:I28">G16/F16*100</f>
        <v>109.29842228935884</v>
      </c>
      <c r="J16" s="387">
        <v>1035</v>
      </c>
      <c r="K16" s="271">
        <v>1048</v>
      </c>
      <c r="L16" s="471">
        <f aca="true" t="shared" si="4" ref="L16:L28">K16-J16</f>
        <v>13</v>
      </c>
      <c r="M16" s="468">
        <f aca="true" t="shared" si="5" ref="M16:M28">K16/J16*100</f>
        <v>101.256038647343</v>
      </c>
    </row>
    <row r="17" spans="1:13" s="267" customFormat="1" ht="16.5" customHeight="1">
      <c r="A17" s="272" t="s">
        <v>83</v>
      </c>
      <c r="B17" s="383">
        <v>4738.947</v>
      </c>
      <c r="C17" s="269">
        <v>4701.653</v>
      </c>
      <c r="D17" s="270">
        <f t="shared" si="0"/>
        <v>-37.29399999999987</v>
      </c>
      <c r="E17" s="465">
        <f t="shared" si="1"/>
        <v>99.21303192460266</v>
      </c>
      <c r="F17" s="387">
        <v>8980</v>
      </c>
      <c r="G17" s="271">
        <v>9894</v>
      </c>
      <c r="H17" s="322">
        <f t="shared" si="2"/>
        <v>914</v>
      </c>
      <c r="I17" s="465">
        <f t="shared" si="3"/>
        <v>110.17817371937639</v>
      </c>
      <c r="J17" s="387">
        <v>1051</v>
      </c>
      <c r="K17" s="271">
        <v>1116</v>
      </c>
      <c r="L17" s="471">
        <f t="shared" si="4"/>
        <v>65</v>
      </c>
      <c r="M17" s="468">
        <f t="shared" si="5"/>
        <v>106.18458610846812</v>
      </c>
    </row>
    <row r="18" spans="1:13" s="267" customFormat="1" ht="16.5" customHeight="1">
      <c r="A18" s="272" t="s">
        <v>84</v>
      </c>
      <c r="B18" s="383">
        <v>3844.396</v>
      </c>
      <c r="C18" s="269">
        <v>3816.124</v>
      </c>
      <c r="D18" s="270">
        <f t="shared" si="0"/>
        <v>-28.27200000000039</v>
      </c>
      <c r="E18" s="465">
        <f t="shared" si="1"/>
        <v>99.26459188907697</v>
      </c>
      <c r="F18" s="387">
        <v>8861</v>
      </c>
      <c r="G18" s="271">
        <v>9687</v>
      </c>
      <c r="H18" s="322">
        <f t="shared" si="2"/>
        <v>826</v>
      </c>
      <c r="I18" s="465">
        <f t="shared" si="3"/>
        <v>109.32174698115338</v>
      </c>
      <c r="J18" s="387">
        <v>1044</v>
      </c>
      <c r="K18" s="271">
        <v>1084</v>
      </c>
      <c r="L18" s="471">
        <f t="shared" si="4"/>
        <v>40</v>
      </c>
      <c r="M18" s="468">
        <f t="shared" si="5"/>
        <v>103.83141762452108</v>
      </c>
    </row>
    <row r="19" spans="1:13" s="267" customFormat="1" ht="16.5" customHeight="1">
      <c r="A19" s="272" t="s">
        <v>85</v>
      </c>
      <c r="B19" s="383">
        <v>2265.851</v>
      </c>
      <c r="C19" s="269">
        <v>2188.743</v>
      </c>
      <c r="D19" s="270">
        <f t="shared" si="0"/>
        <v>-77.10800000000017</v>
      </c>
      <c r="E19" s="465">
        <f t="shared" si="1"/>
        <v>96.596951873711</v>
      </c>
      <c r="F19" s="387">
        <v>8971</v>
      </c>
      <c r="G19" s="271">
        <v>9885</v>
      </c>
      <c r="H19" s="322">
        <f t="shared" si="2"/>
        <v>914</v>
      </c>
      <c r="I19" s="465">
        <f t="shared" si="3"/>
        <v>110.18838479545201</v>
      </c>
      <c r="J19" s="387">
        <v>956</v>
      </c>
      <c r="K19" s="271">
        <v>1014</v>
      </c>
      <c r="L19" s="471">
        <f t="shared" si="4"/>
        <v>58</v>
      </c>
      <c r="M19" s="468">
        <f t="shared" si="5"/>
        <v>106.06694560669456</v>
      </c>
    </row>
    <row r="20" spans="1:13" s="267" customFormat="1" ht="16.5" customHeight="1">
      <c r="A20" s="272" t="s">
        <v>86</v>
      </c>
      <c r="B20" s="383">
        <v>5846.037</v>
      </c>
      <c r="C20" s="269">
        <v>5710.192</v>
      </c>
      <c r="D20" s="270">
        <f t="shared" si="0"/>
        <v>-135.84500000000025</v>
      </c>
      <c r="E20" s="465">
        <f t="shared" si="1"/>
        <v>97.67628908267258</v>
      </c>
      <c r="F20" s="387">
        <v>8913</v>
      </c>
      <c r="G20" s="271">
        <v>9805</v>
      </c>
      <c r="H20" s="322">
        <f t="shared" si="2"/>
        <v>892</v>
      </c>
      <c r="I20" s="465">
        <f t="shared" si="3"/>
        <v>110.00785369684729</v>
      </c>
      <c r="J20" s="387">
        <v>1099</v>
      </c>
      <c r="K20" s="271">
        <v>1124</v>
      </c>
      <c r="L20" s="471">
        <f t="shared" si="4"/>
        <v>25</v>
      </c>
      <c r="M20" s="468">
        <f t="shared" si="5"/>
        <v>102.27479526842585</v>
      </c>
    </row>
    <row r="21" spans="1:13" s="267" customFormat="1" ht="16.5" customHeight="1">
      <c r="A21" s="272" t="s">
        <v>87</v>
      </c>
      <c r="B21" s="383">
        <v>3260.95</v>
      </c>
      <c r="C21" s="269">
        <v>3215.812</v>
      </c>
      <c r="D21" s="270">
        <f t="shared" si="0"/>
        <v>-45.13799999999992</v>
      </c>
      <c r="E21" s="465">
        <f t="shared" si="1"/>
        <v>98.61580214354713</v>
      </c>
      <c r="F21" s="387">
        <v>8833</v>
      </c>
      <c r="G21" s="271">
        <v>9701</v>
      </c>
      <c r="H21" s="322">
        <f t="shared" si="2"/>
        <v>868</v>
      </c>
      <c r="I21" s="465">
        <f t="shared" si="3"/>
        <v>109.82678591644968</v>
      </c>
      <c r="J21" s="387">
        <v>1072</v>
      </c>
      <c r="K21" s="271">
        <v>1043</v>
      </c>
      <c r="L21" s="471">
        <f t="shared" si="4"/>
        <v>-29</v>
      </c>
      <c r="M21" s="468">
        <f t="shared" si="5"/>
        <v>97.29477611940298</v>
      </c>
    </row>
    <row r="22" spans="1:13" s="267" customFormat="1" ht="16.5" customHeight="1">
      <c r="A22" s="272" t="s">
        <v>88</v>
      </c>
      <c r="B22" s="383">
        <v>4210.746</v>
      </c>
      <c r="C22" s="269">
        <v>4123.535</v>
      </c>
      <c r="D22" s="270">
        <f t="shared" si="0"/>
        <v>-87.21100000000024</v>
      </c>
      <c r="E22" s="465">
        <f t="shared" si="1"/>
        <v>97.92884681241756</v>
      </c>
      <c r="F22" s="387">
        <v>8729</v>
      </c>
      <c r="G22" s="271">
        <v>9658</v>
      </c>
      <c r="H22" s="322">
        <f t="shared" si="2"/>
        <v>929</v>
      </c>
      <c r="I22" s="465">
        <f t="shared" si="3"/>
        <v>110.64268530186735</v>
      </c>
      <c r="J22" s="387">
        <v>1004</v>
      </c>
      <c r="K22" s="271">
        <v>1074</v>
      </c>
      <c r="L22" s="471">
        <f t="shared" si="4"/>
        <v>70</v>
      </c>
      <c r="M22" s="468">
        <f t="shared" si="5"/>
        <v>106.97211155378486</v>
      </c>
    </row>
    <row r="23" spans="1:13" s="267" customFormat="1" ht="16.5" customHeight="1">
      <c r="A23" s="272" t="s">
        <v>89</v>
      </c>
      <c r="B23" s="383">
        <v>3918.588</v>
      </c>
      <c r="C23" s="269">
        <v>3853.605</v>
      </c>
      <c r="D23" s="270">
        <f t="shared" si="0"/>
        <v>-64.98300000000017</v>
      </c>
      <c r="E23" s="465">
        <f t="shared" si="1"/>
        <v>98.34167307203514</v>
      </c>
      <c r="F23" s="387">
        <v>8799</v>
      </c>
      <c r="G23" s="271">
        <v>9632</v>
      </c>
      <c r="H23" s="322">
        <f t="shared" si="2"/>
        <v>833</v>
      </c>
      <c r="I23" s="465">
        <f t="shared" si="3"/>
        <v>109.466984884646</v>
      </c>
      <c r="J23" s="387">
        <v>991</v>
      </c>
      <c r="K23" s="271">
        <v>1024</v>
      </c>
      <c r="L23" s="471">
        <f t="shared" si="4"/>
        <v>33</v>
      </c>
      <c r="M23" s="468">
        <f t="shared" si="5"/>
        <v>103.32996972754793</v>
      </c>
    </row>
    <row r="24" spans="1:13" s="267" customFormat="1" ht="16.5" customHeight="1">
      <c r="A24" s="272" t="s">
        <v>90</v>
      </c>
      <c r="B24" s="383">
        <v>4081.482</v>
      </c>
      <c r="C24" s="269">
        <v>4060.812</v>
      </c>
      <c r="D24" s="270">
        <f t="shared" si="0"/>
        <v>-20.670000000000073</v>
      </c>
      <c r="E24" s="465">
        <f t="shared" si="1"/>
        <v>99.4935663075324</v>
      </c>
      <c r="F24" s="387">
        <v>8699</v>
      </c>
      <c r="G24" s="271">
        <v>9658</v>
      </c>
      <c r="H24" s="322">
        <f t="shared" si="2"/>
        <v>959</v>
      </c>
      <c r="I24" s="465">
        <f t="shared" si="3"/>
        <v>111.02425566157031</v>
      </c>
      <c r="J24" s="387">
        <v>951</v>
      </c>
      <c r="K24" s="271">
        <v>1067</v>
      </c>
      <c r="L24" s="471">
        <f t="shared" si="4"/>
        <v>116</v>
      </c>
      <c r="M24" s="468">
        <f t="shared" si="5"/>
        <v>112.19768664563617</v>
      </c>
    </row>
    <row r="25" spans="1:13" s="267" customFormat="1" ht="16.5" customHeight="1">
      <c r="A25" s="272" t="s">
        <v>91</v>
      </c>
      <c r="B25" s="383">
        <v>8135.12</v>
      </c>
      <c r="C25" s="269">
        <v>8182.262</v>
      </c>
      <c r="D25" s="270">
        <f t="shared" si="0"/>
        <v>47.141999999999825</v>
      </c>
      <c r="E25" s="465">
        <f t="shared" si="1"/>
        <v>100.57948745685374</v>
      </c>
      <c r="F25" s="387">
        <v>8985</v>
      </c>
      <c r="G25" s="271">
        <v>9879</v>
      </c>
      <c r="H25" s="322">
        <f t="shared" si="2"/>
        <v>894</v>
      </c>
      <c r="I25" s="465">
        <f t="shared" si="3"/>
        <v>109.94991652754591</v>
      </c>
      <c r="J25" s="387">
        <v>1010</v>
      </c>
      <c r="K25" s="271">
        <v>1063</v>
      </c>
      <c r="L25" s="471">
        <f t="shared" si="4"/>
        <v>53</v>
      </c>
      <c r="M25" s="468">
        <f t="shared" si="5"/>
        <v>105.24752475247526</v>
      </c>
    </row>
    <row r="26" spans="1:13" s="267" customFormat="1" ht="16.5" customHeight="1">
      <c r="A26" s="272" t="s">
        <v>92</v>
      </c>
      <c r="B26" s="383">
        <v>4682.439</v>
      </c>
      <c r="C26" s="269">
        <v>4640.428</v>
      </c>
      <c r="D26" s="270">
        <f t="shared" si="0"/>
        <v>-42.01100000000042</v>
      </c>
      <c r="E26" s="465">
        <f t="shared" si="1"/>
        <v>99.10279664081048</v>
      </c>
      <c r="F26" s="387">
        <v>8719</v>
      </c>
      <c r="G26" s="271">
        <v>9589</v>
      </c>
      <c r="H26" s="322">
        <f t="shared" si="2"/>
        <v>870</v>
      </c>
      <c r="I26" s="465">
        <f t="shared" si="3"/>
        <v>109.97820851015025</v>
      </c>
      <c r="J26" s="387">
        <v>897</v>
      </c>
      <c r="K26" s="271">
        <v>966</v>
      </c>
      <c r="L26" s="471">
        <f t="shared" si="4"/>
        <v>69</v>
      </c>
      <c r="M26" s="468">
        <f t="shared" si="5"/>
        <v>107.6923076923077</v>
      </c>
    </row>
    <row r="27" spans="1:13" s="267" customFormat="1" ht="16.5" customHeight="1">
      <c r="A27" s="272" t="s">
        <v>93</v>
      </c>
      <c r="B27" s="383">
        <v>4424.415</v>
      </c>
      <c r="C27" s="269">
        <v>4369.578</v>
      </c>
      <c r="D27" s="270">
        <f t="shared" si="0"/>
        <v>-54.836999999999534</v>
      </c>
      <c r="E27" s="465">
        <f t="shared" si="1"/>
        <v>98.76058190743862</v>
      </c>
      <c r="F27" s="387">
        <v>8916</v>
      </c>
      <c r="G27" s="271">
        <v>9756</v>
      </c>
      <c r="H27" s="322">
        <f t="shared" si="2"/>
        <v>840</v>
      </c>
      <c r="I27" s="465">
        <f t="shared" si="3"/>
        <v>109.42126514131898</v>
      </c>
      <c r="J27" s="387">
        <v>1113</v>
      </c>
      <c r="K27" s="271">
        <v>1160</v>
      </c>
      <c r="L27" s="471">
        <f t="shared" si="4"/>
        <v>47</v>
      </c>
      <c r="M27" s="468">
        <f t="shared" si="5"/>
        <v>104.22282120395327</v>
      </c>
    </row>
    <row r="28" spans="1:13" s="267" customFormat="1" ht="16.5" customHeight="1" thickBot="1">
      <c r="A28" s="273" t="s">
        <v>94</v>
      </c>
      <c r="B28" s="384">
        <v>9163.459</v>
      </c>
      <c r="C28" s="274">
        <v>9107.781</v>
      </c>
      <c r="D28" s="275">
        <f t="shared" si="0"/>
        <v>-55.677999999999884</v>
      </c>
      <c r="E28" s="466">
        <f t="shared" si="1"/>
        <v>99.39239101740948</v>
      </c>
      <c r="F28" s="388">
        <v>8695</v>
      </c>
      <c r="G28" s="276">
        <v>9635</v>
      </c>
      <c r="H28" s="481">
        <f t="shared" si="2"/>
        <v>940</v>
      </c>
      <c r="I28" s="466">
        <f t="shared" si="3"/>
        <v>110.8108108108108</v>
      </c>
      <c r="J28" s="388">
        <v>997</v>
      </c>
      <c r="K28" s="276">
        <v>1091</v>
      </c>
      <c r="L28" s="472">
        <f t="shared" si="4"/>
        <v>94</v>
      </c>
      <c r="M28" s="469">
        <f t="shared" si="5"/>
        <v>109.42828485456369</v>
      </c>
    </row>
    <row r="29" ht="9.75" customHeight="1">
      <c r="A29" s="164"/>
    </row>
    <row r="30" ht="15">
      <c r="A30" s="46">
        <v>37955</v>
      </c>
    </row>
    <row r="31" ht="12.75">
      <c r="H31" s="20"/>
    </row>
    <row r="32" ht="12.75">
      <c r="H32" s="20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D10">
      <selection activeCell="H11" sqref="H11:H25"/>
    </sheetView>
  </sheetViews>
  <sheetFormatPr defaultColWidth="9.00390625" defaultRowHeight="12.75"/>
  <cols>
    <col min="1" max="1" width="34.00390625" style="2" customWidth="1"/>
    <col min="2" max="2" width="15.00390625" style="47" customWidth="1"/>
    <col min="3" max="3" width="16.375" style="47" customWidth="1"/>
    <col min="4" max="4" width="13.25390625" style="47" customWidth="1"/>
    <col min="5" max="5" width="11.25390625" style="233" customWidth="1"/>
    <col min="6" max="6" width="15.25390625" style="2" customWidth="1"/>
    <col min="7" max="7" width="15.875" style="2" customWidth="1"/>
    <col min="8" max="8" width="12.875" style="2" customWidth="1"/>
    <col min="9" max="9" width="11.875" style="233" customWidth="1"/>
    <col min="10" max="10" width="16.125" style="2" customWidth="1"/>
    <col min="11" max="11" width="15.253906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244</v>
      </c>
    </row>
    <row r="2" ht="14.25">
      <c r="A2" s="97"/>
    </row>
    <row r="3" spans="1:13" ht="25.5" customHeight="1">
      <c r="A3" s="206" t="s">
        <v>68</v>
      </c>
      <c r="M3" s="2"/>
    </row>
    <row r="4" spans="1:21" s="193" customFormat="1" ht="26.25" customHeight="1">
      <c r="A4" s="188" t="s">
        <v>149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257" t="s">
        <v>118</v>
      </c>
      <c r="B14" s="381">
        <v>81340.83099999992</v>
      </c>
      <c r="C14" s="258">
        <v>81730.602</v>
      </c>
      <c r="D14" s="259">
        <f>C14-B14</f>
        <v>389.7710000000807</v>
      </c>
      <c r="E14" s="464">
        <f>C14/B14*100</f>
        <v>100.47918246618366</v>
      </c>
      <c r="F14" s="385">
        <v>14901.613347039594</v>
      </c>
      <c r="G14" s="260">
        <v>16436</v>
      </c>
      <c r="H14" s="480">
        <f>G14-F14</f>
        <v>1534.3866529604056</v>
      </c>
      <c r="I14" s="463">
        <f>G14/F14*100</f>
        <v>110.2967820814196</v>
      </c>
      <c r="J14" s="385">
        <v>1636.7542037856297</v>
      </c>
      <c r="K14" s="260">
        <v>1706</v>
      </c>
      <c r="L14" s="470">
        <f>K14-J14</f>
        <v>69.24579621437033</v>
      </c>
      <c r="M14" s="467">
        <f>K14/J14*100</f>
        <v>104.2306777678782</v>
      </c>
    </row>
    <row r="15" spans="1:13" s="267" customFormat="1" ht="16.5" customHeight="1">
      <c r="A15" s="262" t="s">
        <v>81</v>
      </c>
      <c r="B15" s="382">
        <v>8287.995999999997</v>
      </c>
      <c r="C15" s="263">
        <v>8308.925</v>
      </c>
      <c r="D15" s="264">
        <f aca="true" t="shared" si="0" ref="D15:D28">C15-B15</f>
        <v>20.929000000001906</v>
      </c>
      <c r="E15" s="465">
        <f>C15/B15*100</f>
        <v>100.25252184002022</v>
      </c>
      <c r="F15" s="386">
        <v>15568.431862177544</v>
      </c>
      <c r="G15" s="265">
        <v>17276</v>
      </c>
      <c r="H15" s="322">
        <f>G15-F15</f>
        <v>1707.5681378224563</v>
      </c>
      <c r="I15" s="465">
        <f>G15/F15*100</f>
        <v>110.96814472349574</v>
      </c>
      <c r="J15" s="386">
        <v>1719.8996529974736</v>
      </c>
      <c r="K15" s="265">
        <v>1842</v>
      </c>
      <c r="L15" s="471">
        <f>K15-J15</f>
        <v>122.1003470025264</v>
      </c>
      <c r="M15" s="468">
        <f>K15/J15*100</f>
        <v>107.09927156446177</v>
      </c>
    </row>
    <row r="16" spans="1:13" s="267" customFormat="1" ht="16.5" customHeight="1">
      <c r="A16" s="268" t="s">
        <v>82</v>
      </c>
      <c r="B16" s="383">
        <v>6941.052</v>
      </c>
      <c r="C16" s="269">
        <v>6951.534</v>
      </c>
      <c r="D16" s="270">
        <f t="shared" si="0"/>
        <v>10.481999999999971</v>
      </c>
      <c r="E16" s="465">
        <f aca="true" t="shared" si="1" ref="E16:E28">C16/B16*100</f>
        <v>100.15101457243081</v>
      </c>
      <c r="F16" s="387">
        <v>15109.593409695759</v>
      </c>
      <c r="G16" s="271">
        <v>16554</v>
      </c>
      <c r="H16" s="322">
        <f aca="true" t="shared" si="2" ref="H16:H28">G16-F16</f>
        <v>1444.406590304241</v>
      </c>
      <c r="I16" s="465">
        <f aca="true" t="shared" si="3" ref="I16:I28">G16/F16*100</f>
        <v>109.55953314651983</v>
      </c>
      <c r="J16" s="387">
        <v>1672.4310026139492</v>
      </c>
      <c r="K16" s="271">
        <v>1704</v>
      </c>
      <c r="L16" s="471">
        <f aca="true" t="shared" si="4" ref="L16:L28">K16-J16</f>
        <v>31.568997386050796</v>
      </c>
      <c r="M16" s="468">
        <f aca="true" t="shared" si="5" ref="M16:M28">K16/J16*100</f>
        <v>101.88761134759578</v>
      </c>
    </row>
    <row r="17" spans="1:13" s="267" customFormat="1" ht="16.5" customHeight="1">
      <c r="A17" s="272" t="s">
        <v>83</v>
      </c>
      <c r="B17" s="383">
        <v>5822.6979999999985</v>
      </c>
      <c r="C17" s="269">
        <v>5843.36</v>
      </c>
      <c r="D17" s="270">
        <f t="shared" si="0"/>
        <v>20.66200000000117</v>
      </c>
      <c r="E17" s="465">
        <f t="shared" si="1"/>
        <v>100.354852681695</v>
      </c>
      <c r="F17" s="387">
        <v>14978.715899590043</v>
      </c>
      <c r="G17" s="271">
        <v>16520</v>
      </c>
      <c r="H17" s="322">
        <f t="shared" si="2"/>
        <v>1541.2841004099573</v>
      </c>
      <c r="I17" s="465">
        <f t="shared" si="3"/>
        <v>110.28982798486847</v>
      </c>
      <c r="J17" s="387">
        <v>1698.587970349446</v>
      </c>
      <c r="K17" s="271">
        <v>1774</v>
      </c>
      <c r="L17" s="471">
        <f t="shared" si="4"/>
        <v>75.4120296505539</v>
      </c>
      <c r="M17" s="468">
        <f t="shared" si="5"/>
        <v>104.43968937534859</v>
      </c>
    </row>
    <row r="18" spans="1:13" s="267" customFormat="1" ht="16.5" customHeight="1">
      <c r="A18" s="272" t="s">
        <v>84</v>
      </c>
      <c r="B18" s="383">
        <v>4330.197</v>
      </c>
      <c r="C18" s="269">
        <v>4372.685</v>
      </c>
      <c r="D18" s="270">
        <f t="shared" si="0"/>
        <v>42.488000000000284</v>
      </c>
      <c r="E18" s="465">
        <f t="shared" si="1"/>
        <v>100.98120247185058</v>
      </c>
      <c r="F18" s="387">
        <v>14977.910987011035</v>
      </c>
      <c r="G18" s="271">
        <v>16405</v>
      </c>
      <c r="H18" s="322">
        <f t="shared" si="2"/>
        <v>1427.089012988965</v>
      </c>
      <c r="I18" s="465">
        <f t="shared" si="3"/>
        <v>109.5279576319191</v>
      </c>
      <c r="J18" s="387">
        <v>1764.4241384655502</v>
      </c>
      <c r="K18" s="271">
        <v>1749</v>
      </c>
      <c r="L18" s="471">
        <f t="shared" si="4"/>
        <v>-15.424138465550186</v>
      </c>
      <c r="M18" s="468">
        <f t="shared" si="5"/>
        <v>99.1258259208036</v>
      </c>
    </row>
    <row r="19" spans="1:13" s="267" customFormat="1" ht="16.5" customHeight="1">
      <c r="A19" s="272" t="s">
        <v>85</v>
      </c>
      <c r="B19" s="383">
        <v>2255.967</v>
      </c>
      <c r="C19" s="269">
        <v>2280.181</v>
      </c>
      <c r="D19" s="270">
        <f t="shared" si="0"/>
        <v>24.213999999999942</v>
      </c>
      <c r="E19" s="465">
        <f t="shared" si="1"/>
        <v>101.07333130316178</v>
      </c>
      <c r="F19" s="387">
        <v>15196.388757262652</v>
      </c>
      <c r="G19" s="271">
        <v>16680</v>
      </c>
      <c r="H19" s="322">
        <f t="shared" si="2"/>
        <v>1483.6112427373482</v>
      </c>
      <c r="I19" s="465">
        <f t="shared" si="3"/>
        <v>109.76291977281971</v>
      </c>
      <c r="J19" s="387">
        <v>1703.6127350759612</v>
      </c>
      <c r="K19" s="271">
        <v>1779</v>
      </c>
      <c r="L19" s="471">
        <f t="shared" si="4"/>
        <v>75.38726492403885</v>
      </c>
      <c r="M19" s="468">
        <f t="shared" si="5"/>
        <v>104.42514095908525</v>
      </c>
    </row>
    <row r="20" spans="1:13" s="267" customFormat="1" ht="16.5" customHeight="1">
      <c r="A20" s="272" t="s">
        <v>86</v>
      </c>
      <c r="B20" s="383">
        <v>6257.021000000002</v>
      </c>
      <c r="C20" s="269">
        <v>6258.488</v>
      </c>
      <c r="D20" s="270">
        <f t="shared" si="0"/>
        <v>1.466999999998734</v>
      </c>
      <c r="E20" s="465">
        <f t="shared" si="1"/>
        <v>100.02344566208103</v>
      </c>
      <c r="F20" s="387">
        <v>14904.916271035545</v>
      </c>
      <c r="G20" s="271">
        <v>16389</v>
      </c>
      <c r="H20" s="322">
        <f t="shared" si="2"/>
        <v>1484.083728964455</v>
      </c>
      <c r="I20" s="465">
        <f t="shared" si="3"/>
        <v>109.95700815742553</v>
      </c>
      <c r="J20" s="387">
        <v>1737.6420468746671</v>
      </c>
      <c r="K20" s="271">
        <v>1739</v>
      </c>
      <c r="L20" s="471">
        <f t="shared" si="4"/>
        <v>1.3579531253328696</v>
      </c>
      <c r="M20" s="468">
        <f t="shared" si="5"/>
        <v>100.07814918658163</v>
      </c>
    </row>
    <row r="21" spans="1:13" s="267" customFormat="1" ht="16.5" customHeight="1">
      <c r="A21" s="272" t="s">
        <v>87</v>
      </c>
      <c r="B21" s="383">
        <v>3226.8939999999993</v>
      </c>
      <c r="C21" s="269">
        <v>3280.849</v>
      </c>
      <c r="D21" s="270">
        <f t="shared" si="0"/>
        <v>53.95500000000084</v>
      </c>
      <c r="E21" s="465">
        <f t="shared" si="1"/>
        <v>101.67204128800019</v>
      </c>
      <c r="F21" s="387">
        <v>14798.655301351708</v>
      </c>
      <c r="G21" s="271">
        <v>16228</v>
      </c>
      <c r="H21" s="322">
        <f t="shared" si="2"/>
        <v>1429.3446986482923</v>
      </c>
      <c r="I21" s="465">
        <f t="shared" si="3"/>
        <v>109.65861201265858</v>
      </c>
      <c r="J21" s="387">
        <v>1626.1045106808251</v>
      </c>
      <c r="K21" s="271">
        <v>1625</v>
      </c>
      <c r="L21" s="471">
        <f t="shared" si="4"/>
        <v>-1.1045106808251148</v>
      </c>
      <c r="M21" s="468">
        <f t="shared" si="5"/>
        <v>99.93207627962593</v>
      </c>
    </row>
    <row r="22" spans="1:13" s="267" customFormat="1" ht="16.5" customHeight="1">
      <c r="A22" s="272" t="s">
        <v>88</v>
      </c>
      <c r="B22" s="383">
        <v>4688.188000000002</v>
      </c>
      <c r="C22" s="269">
        <v>4657.767</v>
      </c>
      <c r="D22" s="270">
        <f t="shared" si="0"/>
        <v>-30.421000000002095</v>
      </c>
      <c r="E22" s="465">
        <f t="shared" si="1"/>
        <v>99.35111390584161</v>
      </c>
      <c r="F22" s="387">
        <v>14768.342362645102</v>
      </c>
      <c r="G22" s="271">
        <v>16360</v>
      </c>
      <c r="H22" s="322">
        <f t="shared" si="2"/>
        <v>1591.6576373548978</v>
      </c>
      <c r="I22" s="465">
        <f t="shared" si="3"/>
        <v>110.7774968799533</v>
      </c>
      <c r="J22" s="387">
        <v>1573.0546878903124</v>
      </c>
      <c r="K22" s="271">
        <v>1735</v>
      </c>
      <c r="L22" s="471">
        <f t="shared" si="4"/>
        <v>161.94531210968762</v>
      </c>
      <c r="M22" s="468">
        <f t="shared" si="5"/>
        <v>110.29495753430409</v>
      </c>
    </row>
    <row r="23" spans="1:13" s="267" customFormat="1" ht="16.5" customHeight="1">
      <c r="A23" s="272" t="s">
        <v>89</v>
      </c>
      <c r="B23" s="383">
        <v>4221.553</v>
      </c>
      <c r="C23" s="269">
        <v>4283.393</v>
      </c>
      <c r="D23" s="270">
        <f t="shared" si="0"/>
        <v>61.840000000000146</v>
      </c>
      <c r="E23" s="465">
        <f t="shared" si="1"/>
        <v>101.4648637598533</v>
      </c>
      <c r="F23" s="387">
        <v>14561.46193908577</v>
      </c>
      <c r="G23" s="271">
        <v>16053</v>
      </c>
      <c r="H23" s="322">
        <f t="shared" si="2"/>
        <v>1491.5380609142303</v>
      </c>
      <c r="I23" s="465">
        <f t="shared" si="3"/>
        <v>110.24305160535191</v>
      </c>
      <c r="J23" s="387">
        <v>1436.9912631152035</v>
      </c>
      <c r="K23" s="271">
        <v>1462</v>
      </c>
      <c r="L23" s="471">
        <f t="shared" si="4"/>
        <v>25.008736884796463</v>
      </c>
      <c r="M23" s="468">
        <f t="shared" si="5"/>
        <v>101.74035413622356</v>
      </c>
    </row>
    <row r="24" spans="1:13" s="267" customFormat="1" ht="16.5" customHeight="1">
      <c r="A24" s="272" t="s">
        <v>90</v>
      </c>
      <c r="B24" s="383">
        <v>4202.549000000001</v>
      </c>
      <c r="C24" s="269">
        <v>4217.165</v>
      </c>
      <c r="D24" s="270">
        <f t="shared" si="0"/>
        <v>14.615999999999076</v>
      </c>
      <c r="E24" s="465">
        <f t="shared" si="1"/>
        <v>100.34778892524511</v>
      </c>
      <c r="F24" s="387">
        <v>14579.756767195868</v>
      </c>
      <c r="G24" s="271">
        <v>16306</v>
      </c>
      <c r="H24" s="322">
        <f t="shared" si="2"/>
        <v>1726.2432328041323</v>
      </c>
      <c r="I24" s="465">
        <f t="shared" si="3"/>
        <v>111.84000021652037</v>
      </c>
      <c r="J24" s="387">
        <v>1594.7554950843194</v>
      </c>
      <c r="K24" s="271">
        <v>1776</v>
      </c>
      <c r="L24" s="471">
        <f t="shared" si="4"/>
        <v>181.24450491568064</v>
      </c>
      <c r="M24" s="468">
        <f t="shared" si="5"/>
        <v>111.36503404279523</v>
      </c>
    </row>
    <row r="25" spans="1:13" s="267" customFormat="1" ht="16.5" customHeight="1">
      <c r="A25" s="272" t="s">
        <v>91</v>
      </c>
      <c r="B25" s="383">
        <v>9753.31</v>
      </c>
      <c r="C25" s="269">
        <v>9829.574</v>
      </c>
      <c r="D25" s="270">
        <f t="shared" si="0"/>
        <v>76.26400000000103</v>
      </c>
      <c r="E25" s="465">
        <f t="shared" si="1"/>
        <v>100.78192941678262</v>
      </c>
      <c r="F25" s="387">
        <v>14700.516622334138</v>
      </c>
      <c r="G25" s="271">
        <v>16199</v>
      </c>
      <c r="H25" s="322">
        <f t="shared" si="2"/>
        <v>1498.4833776658616</v>
      </c>
      <c r="I25" s="465">
        <f t="shared" si="3"/>
        <v>110.19340623301123</v>
      </c>
      <c r="J25" s="387">
        <v>1556.8447589131847</v>
      </c>
      <c r="K25" s="271">
        <v>1605</v>
      </c>
      <c r="L25" s="471">
        <f t="shared" si="4"/>
        <v>48.155241086815295</v>
      </c>
      <c r="M25" s="468">
        <f t="shared" si="5"/>
        <v>103.09313056495317</v>
      </c>
    </row>
    <row r="26" spans="1:13" s="267" customFormat="1" ht="16.5" customHeight="1">
      <c r="A26" s="272" t="s">
        <v>92</v>
      </c>
      <c r="B26" s="383">
        <v>5510.56</v>
      </c>
      <c r="C26" s="269">
        <v>5538.389</v>
      </c>
      <c r="D26" s="270">
        <f t="shared" si="0"/>
        <v>27.828999999999724</v>
      </c>
      <c r="E26" s="465">
        <f t="shared" si="1"/>
        <v>100.50501219476786</v>
      </c>
      <c r="F26" s="387">
        <v>14453.593544838353</v>
      </c>
      <c r="G26" s="271">
        <v>16062</v>
      </c>
      <c r="H26" s="322">
        <f t="shared" si="2"/>
        <v>1608.4064551616466</v>
      </c>
      <c r="I26" s="465">
        <f t="shared" si="3"/>
        <v>111.12807309941297</v>
      </c>
      <c r="J26" s="387">
        <v>1309.8276158260987</v>
      </c>
      <c r="K26" s="271">
        <v>1481</v>
      </c>
      <c r="L26" s="471">
        <f t="shared" si="4"/>
        <v>171.17238417390126</v>
      </c>
      <c r="M26" s="468">
        <f t="shared" si="5"/>
        <v>113.06831388388036</v>
      </c>
    </row>
    <row r="27" spans="1:13" s="267" customFormat="1" ht="16.5" customHeight="1">
      <c r="A27" s="272" t="s">
        <v>93</v>
      </c>
      <c r="B27" s="383">
        <v>5254.362</v>
      </c>
      <c r="C27" s="269">
        <v>5253.013</v>
      </c>
      <c r="D27" s="270">
        <f t="shared" si="0"/>
        <v>-1.34900000000016</v>
      </c>
      <c r="E27" s="465">
        <f t="shared" si="1"/>
        <v>99.97432609325357</v>
      </c>
      <c r="F27" s="387">
        <v>15273.677755738945</v>
      </c>
      <c r="G27" s="271">
        <v>16806</v>
      </c>
      <c r="H27" s="322">
        <f t="shared" si="2"/>
        <v>1532.322244261055</v>
      </c>
      <c r="I27" s="465">
        <f t="shared" si="3"/>
        <v>110.032437954803</v>
      </c>
      <c r="J27" s="387">
        <v>1900.5506916602499</v>
      </c>
      <c r="K27" s="271">
        <v>1958</v>
      </c>
      <c r="L27" s="471">
        <f t="shared" si="4"/>
        <v>57.44930833975013</v>
      </c>
      <c r="M27" s="468">
        <f t="shared" si="5"/>
        <v>103.0227716941117</v>
      </c>
    </row>
    <row r="28" spans="1:13" s="267" customFormat="1" ht="16.5" customHeight="1" thickBot="1">
      <c r="A28" s="273" t="s">
        <v>94</v>
      </c>
      <c r="B28" s="384">
        <v>10588.484</v>
      </c>
      <c r="C28" s="274">
        <v>10655.279</v>
      </c>
      <c r="D28" s="275">
        <f t="shared" si="0"/>
        <v>66.79500000000007</v>
      </c>
      <c r="E28" s="466">
        <f t="shared" si="1"/>
        <v>100.6308268492449</v>
      </c>
      <c r="F28" s="388">
        <v>14692.486961411196</v>
      </c>
      <c r="G28" s="276">
        <v>16175</v>
      </c>
      <c r="H28" s="481">
        <f t="shared" si="2"/>
        <v>1482.5130385888042</v>
      </c>
      <c r="I28" s="466">
        <f t="shared" si="3"/>
        <v>110.09027976327303</v>
      </c>
      <c r="J28" s="388">
        <v>1625.8365010305326</v>
      </c>
      <c r="K28" s="276">
        <v>1683</v>
      </c>
      <c r="L28" s="472">
        <f t="shared" si="4"/>
        <v>57.163498969467355</v>
      </c>
      <c r="M28" s="469">
        <f t="shared" si="5"/>
        <v>103.5159438807798</v>
      </c>
    </row>
    <row r="29" ht="9.75" customHeight="1">
      <c r="A29" s="164"/>
    </row>
    <row r="30" ht="15">
      <c r="A30" s="46">
        <v>37955</v>
      </c>
    </row>
    <row r="31" ht="12.75">
      <c r="H31" s="20"/>
    </row>
    <row r="32" ht="12.75">
      <c r="H32" s="20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75" zoomScaleNormal="75" workbookViewId="0" topLeftCell="B5">
      <selection activeCell="M11" sqref="M11"/>
    </sheetView>
  </sheetViews>
  <sheetFormatPr defaultColWidth="9.00390625" defaultRowHeight="12.75"/>
  <cols>
    <col min="1" max="1" width="38.25390625" style="0" customWidth="1"/>
    <col min="2" max="2" width="12.625" style="0" customWidth="1"/>
    <col min="3" max="3" width="16.75390625" style="0" bestFit="1" customWidth="1"/>
    <col min="4" max="4" width="20.25390625" style="0" customWidth="1"/>
    <col min="5" max="5" width="14.625" style="0" customWidth="1"/>
    <col min="6" max="6" width="13.25390625" style="0" customWidth="1"/>
    <col min="7" max="7" width="16.75390625" style="0" bestFit="1" customWidth="1"/>
    <col min="8" max="8" width="19.25390625" style="0" customWidth="1"/>
    <col min="9" max="9" width="15.75390625" style="0" customWidth="1"/>
    <col min="10" max="10" width="10.25390625" style="0" customWidth="1"/>
    <col min="11" max="11" width="16.875" style="0" bestFit="1" customWidth="1"/>
    <col min="12" max="12" width="18.125" style="0" customWidth="1"/>
    <col min="13" max="13" width="17.125" style="0" customWidth="1"/>
    <col min="14" max="14" width="11.625" style="0" bestFit="1" customWidth="1"/>
  </cols>
  <sheetData>
    <row r="1" spans="1:13" ht="15.75">
      <c r="A1" s="1" t="s">
        <v>24</v>
      </c>
      <c r="M1" s="3" t="s">
        <v>229</v>
      </c>
    </row>
    <row r="2" spans="1:13" ht="23.25">
      <c r="A2" s="525" t="s">
        <v>68</v>
      </c>
      <c r="M2" s="3"/>
    </row>
    <row r="4" ht="23.25">
      <c r="A4" s="53" t="s">
        <v>342</v>
      </c>
    </row>
    <row r="5" ht="15" customHeight="1">
      <c r="A5" s="53"/>
    </row>
    <row r="6" spans="1:13" ht="21" thickBot="1">
      <c r="A6" s="460" t="s">
        <v>265</v>
      </c>
      <c r="M6" s="461" t="s">
        <v>266</v>
      </c>
    </row>
    <row r="7" spans="1:13" s="232" customFormat="1" ht="26.25" customHeight="1">
      <c r="A7" s="645" t="s">
        <v>295</v>
      </c>
      <c r="B7" s="278" t="s">
        <v>95</v>
      </c>
      <c r="C7" s="283" t="s">
        <v>98</v>
      </c>
      <c r="D7" s="374" t="s">
        <v>120</v>
      </c>
      <c r="E7" s="375"/>
      <c r="F7" s="278" t="s">
        <v>95</v>
      </c>
      <c r="G7" s="286" t="s">
        <v>119</v>
      </c>
      <c r="H7" s="374" t="s">
        <v>121</v>
      </c>
      <c r="I7" s="281"/>
      <c r="J7" s="380" t="s">
        <v>95</v>
      </c>
      <c r="K7" s="280" t="s">
        <v>119</v>
      </c>
      <c r="L7" s="378" t="s">
        <v>122</v>
      </c>
      <c r="M7" s="281"/>
    </row>
    <row r="8" spans="1:13" s="232" customFormat="1" ht="20.25" customHeight="1">
      <c r="A8" s="646"/>
      <c r="B8" s="279" t="s">
        <v>96</v>
      </c>
      <c r="C8" s="284" t="s">
        <v>99</v>
      </c>
      <c r="D8" s="376" t="s">
        <v>313</v>
      </c>
      <c r="E8" s="377"/>
      <c r="F8" s="285" t="s">
        <v>96</v>
      </c>
      <c r="G8" s="279" t="s">
        <v>102</v>
      </c>
      <c r="H8" s="376" t="s">
        <v>313</v>
      </c>
      <c r="I8" s="282"/>
      <c r="J8" s="284" t="s">
        <v>96</v>
      </c>
      <c r="K8" s="279" t="s">
        <v>102</v>
      </c>
      <c r="L8" s="379" t="s">
        <v>307</v>
      </c>
      <c r="M8" s="282"/>
    </row>
    <row r="9" spans="1:13" s="232" customFormat="1" ht="28.5" customHeight="1" thickBot="1">
      <c r="A9" s="646"/>
      <c r="B9" s="279" t="s">
        <v>97</v>
      </c>
      <c r="C9" s="284" t="s">
        <v>100</v>
      </c>
      <c r="D9" s="595" t="s">
        <v>308</v>
      </c>
      <c r="E9" s="12"/>
      <c r="F9" s="285" t="s">
        <v>101</v>
      </c>
      <c r="G9" s="279" t="s">
        <v>103</v>
      </c>
      <c r="H9" s="595" t="s">
        <v>308</v>
      </c>
      <c r="I9" s="12"/>
      <c r="J9" s="284" t="s">
        <v>104</v>
      </c>
      <c r="K9" s="279" t="s">
        <v>104</v>
      </c>
      <c r="L9" s="594" t="s">
        <v>308</v>
      </c>
      <c r="M9" s="12"/>
    </row>
    <row r="10" spans="1:13" s="232" customFormat="1" ht="17.25" customHeight="1" thickBot="1">
      <c r="A10" s="647"/>
      <c r="B10" s="287" t="s">
        <v>340</v>
      </c>
      <c r="C10" s="287" t="s">
        <v>312</v>
      </c>
      <c r="D10" s="288" t="s">
        <v>20</v>
      </c>
      <c r="E10" s="9" t="s">
        <v>21</v>
      </c>
      <c r="F10" s="287" t="s">
        <v>340</v>
      </c>
      <c r="G10" s="287" t="s">
        <v>312</v>
      </c>
      <c r="H10" s="289" t="s">
        <v>20</v>
      </c>
      <c r="I10" s="290" t="s">
        <v>21</v>
      </c>
      <c r="J10" s="287" t="s">
        <v>340</v>
      </c>
      <c r="K10" s="287" t="s">
        <v>312</v>
      </c>
      <c r="L10" s="289" t="s">
        <v>20</v>
      </c>
      <c r="M10" s="290" t="s">
        <v>21</v>
      </c>
    </row>
    <row r="11" spans="1:14" ht="24.75" customHeight="1" thickBot="1">
      <c r="A11" s="442" t="s">
        <v>80</v>
      </c>
      <c r="B11" s="575">
        <v>232385.8</v>
      </c>
      <c r="C11" s="576">
        <v>222281.228</v>
      </c>
      <c r="D11" s="577">
        <f>+C11-B11</f>
        <v>-10104.571999999986</v>
      </c>
      <c r="E11" s="578">
        <f>+C11/B11*100</f>
        <v>95.65181177163149</v>
      </c>
      <c r="F11" s="579">
        <v>42031927</v>
      </c>
      <c r="G11" s="598">
        <v>29764931.052</v>
      </c>
      <c r="H11" s="581">
        <f>+G11-F11</f>
        <v>-12266995.947999999</v>
      </c>
      <c r="I11" s="578">
        <f>+G11/F11*100</f>
        <v>70.8150522149508</v>
      </c>
      <c r="J11" s="580">
        <v>472233</v>
      </c>
      <c r="K11" s="606">
        <v>335590.074</v>
      </c>
      <c r="L11" s="581">
        <f>+K11-J11</f>
        <v>-136642.92599999998</v>
      </c>
      <c r="M11" s="578">
        <f>+K11/J11*100</f>
        <v>71.06451137468157</v>
      </c>
      <c r="N11" s="96"/>
    </row>
    <row r="12" spans="1:13" s="427" customFormat="1" ht="24.75" customHeight="1">
      <c r="A12" s="443" t="s">
        <v>81</v>
      </c>
      <c r="B12" s="538">
        <v>22611</v>
      </c>
      <c r="C12" s="571">
        <v>21492.8</v>
      </c>
      <c r="D12" s="540">
        <f aca="true" t="shared" si="0" ref="D12:D25">+C12-B12</f>
        <v>-1118.2000000000007</v>
      </c>
      <c r="E12" s="572">
        <f aca="true" t="shared" si="1" ref="E12:E25">+C12/B12*100</f>
        <v>95.05461943301933</v>
      </c>
      <c r="F12" s="573">
        <v>4160303</v>
      </c>
      <c r="G12" s="539">
        <v>2953258.867</v>
      </c>
      <c r="H12" s="539">
        <f aca="true" t="shared" si="2" ref="H12:H25">+G12-F12</f>
        <v>-1207044.133</v>
      </c>
      <c r="I12" s="572">
        <f aca="true" t="shared" si="3" ref="I12:I25">+G12/F12*100</f>
        <v>70.98662926714712</v>
      </c>
      <c r="J12" s="574">
        <v>55956</v>
      </c>
      <c r="K12" s="607">
        <v>39445.496</v>
      </c>
      <c r="L12" s="539">
        <f aca="true" t="shared" si="4" ref="L12:L25">+K12-J12</f>
        <v>-16510.504</v>
      </c>
      <c r="M12" s="572">
        <f aca="true" t="shared" si="5" ref="M12:M25">+K12/J12*100</f>
        <v>70.49377367931946</v>
      </c>
    </row>
    <row r="13" spans="1:13" ht="24.75" customHeight="1">
      <c r="A13" s="444" t="s">
        <v>82</v>
      </c>
      <c r="B13" s="447">
        <v>23500.7</v>
      </c>
      <c r="C13" s="448">
        <v>22211.279</v>
      </c>
      <c r="D13" s="449">
        <f t="shared" si="0"/>
        <v>-1289.421000000002</v>
      </c>
      <c r="E13" s="450">
        <f t="shared" si="1"/>
        <v>94.5132655623024</v>
      </c>
      <c r="F13" s="451">
        <v>4234686</v>
      </c>
      <c r="G13" s="599">
        <v>2990245.07</v>
      </c>
      <c r="H13" s="490">
        <f t="shared" si="2"/>
        <v>-1244440.9300000002</v>
      </c>
      <c r="I13" s="450">
        <f t="shared" si="3"/>
        <v>70.61314746831287</v>
      </c>
      <c r="J13" s="452">
        <v>46236</v>
      </c>
      <c r="K13" s="608">
        <v>33691.058</v>
      </c>
      <c r="L13" s="490">
        <f t="shared" si="4"/>
        <v>-12544.942000000003</v>
      </c>
      <c r="M13" s="450">
        <f t="shared" si="5"/>
        <v>72.8675880266459</v>
      </c>
    </row>
    <row r="14" spans="1:13" ht="24.75" customHeight="1">
      <c r="A14" s="445" t="s">
        <v>83</v>
      </c>
      <c r="B14" s="447">
        <v>15430.3</v>
      </c>
      <c r="C14" s="448">
        <v>14492.541</v>
      </c>
      <c r="D14" s="449">
        <f t="shared" si="0"/>
        <v>-937.759</v>
      </c>
      <c r="E14" s="450">
        <f t="shared" si="1"/>
        <v>93.92261329980623</v>
      </c>
      <c r="F14" s="451">
        <v>2769667</v>
      </c>
      <c r="G14" s="599">
        <v>1956595.594</v>
      </c>
      <c r="H14" s="490">
        <f t="shared" si="2"/>
        <v>-813071.406</v>
      </c>
      <c r="I14" s="450">
        <f t="shared" si="3"/>
        <v>70.64371254739288</v>
      </c>
      <c r="J14" s="452">
        <v>31788</v>
      </c>
      <c r="K14" s="608">
        <v>23445.355</v>
      </c>
      <c r="L14" s="490">
        <f t="shared" si="4"/>
        <v>-8342.645</v>
      </c>
      <c r="M14" s="450">
        <f t="shared" si="5"/>
        <v>73.75536365924248</v>
      </c>
    </row>
    <row r="15" spans="1:13" ht="24.75" customHeight="1">
      <c r="A15" s="445" t="s">
        <v>84</v>
      </c>
      <c r="B15" s="447">
        <v>12296.5</v>
      </c>
      <c r="C15" s="448">
        <v>11729.832</v>
      </c>
      <c r="D15" s="449">
        <f t="shared" si="0"/>
        <v>-566.6679999999997</v>
      </c>
      <c r="E15" s="450">
        <f t="shared" si="1"/>
        <v>95.39163176513642</v>
      </c>
      <c r="F15" s="451">
        <v>2221104</v>
      </c>
      <c r="G15" s="599">
        <v>1571224.763</v>
      </c>
      <c r="H15" s="490">
        <f t="shared" si="2"/>
        <v>-649879.237</v>
      </c>
      <c r="I15" s="450">
        <f t="shared" si="3"/>
        <v>70.7407110608058</v>
      </c>
      <c r="J15" s="452">
        <v>17270</v>
      </c>
      <c r="K15" s="608">
        <v>11639.781</v>
      </c>
      <c r="L15" s="490">
        <f t="shared" si="4"/>
        <v>-5630.218999999999</v>
      </c>
      <c r="M15" s="450">
        <f t="shared" si="5"/>
        <v>67.39884771279677</v>
      </c>
    </row>
    <row r="16" spans="1:13" ht="24.75" customHeight="1">
      <c r="A16" s="445" t="s">
        <v>85</v>
      </c>
      <c r="B16" s="447">
        <v>7173.1</v>
      </c>
      <c r="C16" s="448">
        <v>6758.744</v>
      </c>
      <c r="D16" s="449">
        <f t="shared" si="0"/>
        <v>-414.3560000000007</v>
      </c>
      <c r="E16" s="450">
        <f t="shared" si="1"/>
        <v>94.22347381188048</v>
      </c>
      <c r="F16" s="451">
        <v>1296793</v>
      </c>
      <c r="G16" s="599">
        <v>919259.298</v>
      </c>
      <c r="H16" s="490">
        <f t="shared" si="2"/>
        <v>-377533.70200000005</v>
      </c>
      <c r="I16" s="450">
        <f t="shared" si="3"/>
        <v>70.88712678122106</v>
      </c>
      <c r="J16" s="452">
        <v>13015</v>
      </c>
      <c r="K16" s="608">
        <v>8154.264</v>
      </c>
      <c r="L16" s="490">
        <f t="shared" si="4"/>
        <v>-4860.736</v>
      </c>
      <c r="M16" s="450">
        <f t="shared" si="5"/>
        <v>62.65281598155974</v>
      </c>
    </row>
    <row r="17" spans="1:13" ht="24.75" customHeight="1">
      <c r="A17" s="445" t="s">
        <v>86</v>
      </c>
      <c r="B17" s="447">
        <v>18686.7</v>
      </c>
      <c r="C17" s="448">
        <v>17786.02</v>
      </c>
      <c r="D17" s="449">
        <f t="shared" si="0"/>
        <v>-900.6800000000003</v>
      </c>
      <c r="E17" s="450">
        <f t="shared" si="1"/>
        <v>95.18010135550952</v>
      </c>
      <c r="F17" s="451">
        <v>3376464</v>
      </c>
      <c r="G17" s="599">
        <v>2379387.56</v>
      </c>
      <c r="H17" s="490">
        <f t="shared" si="2"/>
        <v>-997076.44</v>
      </c>
      <c r="I17" s="450">
        <f t="shared" si="3"/>
        <v>70.46980391320623</v>
      </c>
      <c r="J17" s="452">
        <v>35662</v>
      </c>
      <c r="K17" s="608">
        <v>25010.216</v>
      </c>
      <c r="L17" s="490">
        <f t="shared" si="4"/>
        <v>-10651.784</v>
      </c>
      <c r="M17" s="450">
        <f t="shared" si="5"/>
        <v>70.13127698951264</v>
      </c>
    </row>
    <row r="18" spans="1:13" ht="24.75" customHeight="1">
      <c r="A18" s="445" t="s">
        <v>87</v>
      </c>
      <c r="B18" s="447">
        <v>10208.9</v>
      </c>
      <c r="C18" s="448">
        <v>9884.567</v>
      </c>
      <c r="D18" s="449">
        <f t="shared" si="0"/>
        <v>-324.33300000000054</v>
      </c>
      <c r="E18" s="450">
        <f t="shared" si="1"/>
        <v>96.82303676204096</v>
      </c>
      <c r="F18" s="451">
        <v>1844156</v>
      </c>
      <c r="G18" s="599">
        <v>1307922.359</v>
      </c>
      <c r="H18" s="490">
        <f t="shared" si="2"/>
        <v>-536233.6410000001</v>
      </c>
      <c r="I18" s="450">
        <f t="shared" si="3"/>
        <v>70.92254445936244</v>
      </c>
      <c r="J18" s="452">
        <v>22382</v>
      </c>
      <c r="K18" s="608">
        <v>15198.76</v>
      </c>
      <c r="L18" s="490">
        <f t="shared" si="4"/>
        <v>-7183.24</v>
      </c>
      <c r="M18" s="450">
        <f t="shared" si="5"/>
        <v>67.90617460459298</v>
      </c>
    </row>
    <row r="19" spans="1:13" ht="24.75" customHeight="1">
      <c r="A19" s="445" t="s">
        <v>88</v>
      </c>
      <c r="B19" s="447">
        <v>13345.1</v>
      </c>
      <c r="C19" s="448">
        <v>12901.914</v>
      </c>
      <c r="D19" s="449">
        <f t="shared" si="0"/>
        <v>-443.1859999999997</v>
      </c>
      <c r="E19" s="450">
        <f t="shared" si="1"/>
        <v>96.6790357509498</v>
      </c>
      <c r="F19" s="451">
        <v>2422939</v>
      </c>
      <c r="G19" s="599">
        <v>1710646.437</v>
      </c>
      <c r="H19" s="490">
        <f t="shared" si="2"/>
        <v>-712292.5630000001</v>
      </c>
      <c r="I19" s="450">
        <f t="shared" si="3"/>
        <v>70.6021256416278</v>
      </c>
      <c r="J19" s="452">
        <v>29314</v>
      </c>
      <c r="K19" s="608">
        <v>21383.085</v>
      </c>
      <c r="L19" s="490">
        <f t="shared" si="4"/>
        <v>-7930.915000000001</v>
      </c>
      <c r="M19" s="450">
        <f t="shared" si="5"/>
        <v>72.94495804052671</v>
      </c>
    </row>
    <row r="20" spans="1:13" ht="24.75" customHeight="1">
      <c r="A20" s="445" t="s">
        <v>89</v>
      </c>
      <c r="B20" s="447">
        <v>12259.9</v>
      </c>
      <c r="C20" s="448">
        <v>11842.356</v>
      </c>
      <c r="D20" s="449">
        <f t="shared" si="0"/>
        <v>-417.54399999999987</v>
      </c>
      <c r="E20" s="450">
        <f t="shared" si="1"/>
        <v>96.59422996924934</v>
      </c>
      <c r="F20" s="451">
        <v>2222903</v>
      </c>
      <c r="G20" s="599">
        <v>1569472.839</v>
      </c>
      <c r="H20" s="490">
        <f t="shared" si="2"/>
        <v>-653430.1610000001</v>
      </c>
      <c r="I20" s="450">
        <f t="shared" si="3"/>
        <v>70.60464802107875</v>
      </c>
      <c r="J20" s="452">
        <v>25720</v>
      </c>
      <c r="K20" s="608">
        <v>18525.967</v>
      </c>
      <c r="L20" s="490">
        <f t="shared" si="4"/>
        <v>-7194.032999999999</v>
      </c>
      <c r="M20" s="450">
        <f t="shared" si="5"/>
        <v>72.02942068429238</v>
      </c>
    </row>
    <row r="21" spans="1:13" ht="24.75" customHeight="1">
      <c r="A21" s="445" t="s">
        <v>90</v>
      </c>
      <c r="B21" s="447">
        <v>12717.3</v>
      </c>
      <c r="C21" s="448">
        <v>12183.521</v>
      </c>
      <c r="D21" s="449">
        <f t="shared" si="0"/>
        <v>-533.7789999999986</v>
      </c>
      <c r="E21" s="450">
        <f t="shared" si="1"/>
        <v>95.80273328458085</v>
      </c>
      <c r="F21" s="451">
        <v>2275444</v>
      </c>
      <c r="G21" s="599">
        <v>1609031.425</v>
      </c>
      <c r="H21" s="490">
        <f t="shared" si="2"/>
        <v>-666412.575</v>
      </c>
      <c r="I21" s="450">
        <f t="shared" si="3"/>
        <v>70.71285538119155</v>
      </c>
      <c r="J21" s="452">
        <v>28049</v>
      </c>
      <c r="K21" s="608">
        <v>20459.427</v>
      </c>
      <c r="L21" s="490">
        <f t="shared" si="4"/>
        <v>-7589.573</v>
      </c>
      <c r="M21" s="450">
        <f t="shared" si="5"/>
        <v>72.94173410816785</v>
      </c>
    </row>
    <row r="22" spans="1:13" ht="24.75" customHeight="1">
      <c r="A22" s="445" t="s">
        <v>91</v>
      </c>
      <c r="B22" s="447">
        <v>25792.4</v>
      </c>
      <c r="C22" s="448">
        <v>25047.899</v>
      </c>
      <c r="D22" s="449">
        <f t="shared" si="0"/>
        <v>-744.5010000000002</v>
      </c>
      <c r="E22" s="450">
        <f t="shared" si="1"/>
        <v>97.11348691862719</v>
      </c>
      <c r="F22" s="451">
        <v>4686357</v>
      </c>
      <c r="G22" s="599">
        <v>3335842.586</v>
      </c>
      <c r="H22" s="490">
        <f t="shared" si="2"/>
        <v>-1350514.4139999999</v>
      </c>
      <c r="I22" s="450">
        <f t="shared" si="3"/>
        <v>71.18199885326705</v>
      </c>
      <c r="J22" s="452">
        <v>58864</v>
      </c>
      <c r="K22" s="608">
        <v>41531.049</v>
      </c>
      <c r="L22" s="490">
        <f t="shared" si="4"/>
        <v>-17332.951</v>
      </c>
      <c r="M22" s="450">
        <f t="shared" si="5"/>
        <v>70.55424198151672</v>
      </c>
    </row>
    <row r="23" spans="1:13" ht="24.75" customHeight="1">
      <c r="A23" s="445" t="s">
        <v>92</v>
      </c>
      <c r="B23" s="447">
        <v>15184.6</v>
      </c>
      <c r="C23" s="448">
        <v>14584.823</v>
      </c>
      <c r="D23" s="449">
        <f t="shared" si="0"/>
        <v>-599.777</v>
      </c>
      <c r="E23" s="450">
        <f t="shared" si="1"/>
        <v>96.05009680860871</v>
      </c>
      <c r="F23" s="451">
        <v>2742353</v>
      </c>
      <c r="G23" s="599">
        <v>1937285.413</v>
      </c>
      <c r="H23" s="490">
        <f t="shared" si="2"/>
        <v>-805067.587</v>
      </c>
      <c r="I23" s="450">
        <f t="shared" si="3"/>
        <v>70.64318171293046</v>
      </c>
      <c r="J23" s="452">
        <v>34125</v>
      </c>
      <c r="K23" s="608">
        <v>23740.037</v>
      </c>
      <c r="L23" s="490">
        <f t="shared" si="4"/>
        <v>-10384.963</v>
      </c>
      <c r="M23" s="450">
        <f t="shared" si="5"/>
        <v>69.567873992674</v>
      </c>
    </row>
    <row r="24" spans="1:13" ht="24.75" customHeight="1">
      <c r="A24" s="445" t="s">
        <v>93</v>
      </c>
      <c r="B24" s="447">
        <v>13982.4</v>
      </c>
      <c r="C24" s="448">
        <v>13324.26</v>
      </c>
      <c r="D24" s="449">
        <f t="shared" si="0"/>
        <v>-658.1399999999994</v>
      </c>
      <c r="E24" s="450">
        <f t="shared" si="1"/>
        <v>95.2930827325781</v>
      </c>
      <c r="F24" s="451">
        <v>2532988</v>
      </c>
      <c r="G24" s="599">
        <v>1800979.971</v>
      </c>
      <c r="H24" s="490">
        <f t="shared" si="2"/>
        <v>-732008.0290000001</v>
      </c>
      <c r="I24" s="450">
        <f t="shared" si="3"/>
        <v>71.10100683461587</v>
      </c>
      <c r="J24" s="452">
        <v>31500</v>
      </c>
      <c r="K24" s="608">
        <v>23192.665</v>
      </c>
      <c r="L24" s="490">
        <f t="shared" si="4"/>
        <v>-8307.335</v>
      </c>
      <c r="M24" s="450">
        <f t="shared" si="5"/>
        <v>73.62750793650794</v>
      </c>
    </row>
    <row r="25" spans="1:13" ht="24.75" customHeight="1" thickBot="1">
      <c r="A25" s="446" t="s">
        <v>94</v>
      </c>
      <c r="B25" s="453">
        <v>29196.9</v>
      </c>
      <c r="C25" s="454">
        <v>28040.672</v>
      </c>
      <c r="D25" s="455">
        <f t="shared" si="0"/>
        <v>-1156.2280000000028</v>
      </c>
      <c r="E25" s="456">
        <f t="shared" si="1"/>
        <v>96.03989464634944</v>
      </c>
      <c r="F25" s="457">
        <v>5245770</v>
      </c>
      <c r="G25" s="600">
        <v>3723778.87</v>
      </c>
      <c r="H25" s="491">
        <f t="shared" si="2"/>
        <v>-1521991.13</v>
      </c>
      <c r="I25" s="456">
        <f t="shared" si="3"/>
        <v>70.98631602224269</v>
      </c>
      <c r="J25" s="458">
        <v>42352</v>
      </c>
      <c r="K25" s="609">
        <v>30172.914</v>
      </c>
      <c r="L25" s="491">
        <f t="shared" si="4"/>
        <v>-12179.086</v>
      </c>
      <c r="M25" s="456">
        <f t="shared" si="5"/>
        <v>71.24318568190404</v>
      </c>
    </row>
    <row r="27" ht="15">
      <c r="A27" s="46">
        <v>37955</v>
      </c>
    </row>
  </sheetData>
  <mergeCells count="1">
    <mergeCell ref="A7:A10"/>
  </mergeCells>
  <printOptions/>
  <pageMargins left="0.5905511811023623" right="0" top="1.1811023622047245" bottom="0" header="0.5118110236220472" footer="0"/>
  <pageSetup fitToHeight="1" fitToWidth="1" horizontalDpi="300" verticalDpi="3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D7">
      <selection activeCell="L14" sqref="L14:L28"/>
    </sheetView>
  </sheetViews>
  <sheetFormatPr defaultColWidth="9.00390625" defaultRowHeight="12.75"/>
  <cols>
    <col min="1" max="1" width="34.00390625" style="2" customWidth="1"/>
    <col min="2" max="2" width="15.00390625" style="47" customWidth="1"/>
    <col min="3" max="3" width="16.375" style="47" customWidth="1"/>
    <col min="4" max="4" width="13.25390625" style="47" customWidth="1"/>
    <col min="5" max="5" width="11.25390625" style="233" customWidth="1"/>
    <col min="6" max="6" width="15.25390625" style="2" customWidth="1"/>
    <col min="7" max="7" width="15.875" style="2" customWidth="1"/>
    <col min="8" max="8" width="12.875" style="2" customWidth="1"/>
    <col min="9" max="9" width="11.875" style="233" customWidth="1"/>
    <col min="10" max="10" width="16.125" style="2" customWidth="1"/>
    <col min="11" max="11" width="15.253906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245</v>
      </c>
    </row>
    <row r="2" ht="14.25">
      <c r="A2" s="97"/>
    </row>
    <row r="3" spans="1:13" ht="25.5" customHeight="1">
      <c r="A3" s="206" t="s">
        <v>69</v>
      </c>
      <c r="M3" s="2"/>
    </row>
    <row r="4" spans="1:21" s="193" customFormat="1" ht="26.25" customHeight="1">
      <c r="A4" s="188" t="s">
        <v>149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257" t="s">
        <v>118</v>
      </c>
      <c r="B14" s="381">
        <v>56892.69199999991</v>
      </c>
      <c r="C14" s="258">
        <v>57365.167</v>
      </c>
      <c r="D14" s="259">
        <f>C14-B14</f>
        <v>472.47500000009313</v>
      </c>
      <c r="E14" s="464">
        <f>C14/B14*100</f>
        <v>100.83046694292493</v>
      </c>
      <c r="F14" s="385">
        <v>16951.93232863334</v>
      </c>
      <c r="G14" s="260">
        <v>18724</v>
      </c>
      <c r="H14" s="480">
        <f>G14-F14</f>
        <v>1772.0676713666617</v>
      </c>
      <c r="I14" s="463">
        <f>G14/F14*100</f>
        <v>110.45348481230945</v>
      </c>
      <c r="J14" s="385">
        <v>1753.178631253532</v>
      </c>
      <c r="K14" s="260">
        <v>1828</v>
      </c>
      <c r="L14" s="614">
        <f>K14-J14</f>
        <v>74.8213687464679</v>
      </c>
      <c r="M14" s="467">
        <f>K14/J14*100</f>
        <v>104.26775500297822</v>
      </c>
    </row>
    <row r="15" spans="1:13" s="267" customFormat="1" ht="16.5" customHeight="1">
      <c r="A15" s="321" t="s">
        <v>81</v>
      </c>
      <c r="B15" s="406">
        <v>6022.557</v>
      </c>
      <c r="C15" s="263">
        <v>6045.962</v>
      </c>
      <c r="D15" s="264">
        <f aca="true" t="shared" si="0" ref="D15:D28">C15-B15</f>
        <v>23.405000000000655</v>
      </c>
      <c r="E15" s="465">
        <f>C15/B15*100</f>
        <v>100.38862230776728</v>
      </c>
      <c r="F15" s="386">
        <v>17448.715830612593</v>
      </c>
      <c r="G15" s="265">
        <v>19420</v>
      </c>
      <c r="H15" s="322">
        <f>G15-F15</f>
        <v>1971.284169387407</v>
      </c>
      <c r="I15" s="465">
        <f>G15/F15*100</f>
        <v>111.29758882271967</v>
      </c>
      <c r="J15" s="386">
        <v>1831.6588599973213</v>
      </c>
      <c r="K15" s="265">
        <v>1965</v>
      </c>
      <c r="L15" s="615">
        <f>K15-J15</f>
        <v>133.34114000267869</v>
      </c>
      <c r="M15" s="468">
        <f>K15/J15*100</f>
        <v>107.27980209168828</v>
      </c>
    </row>
    <row r="16" spans="1:13" s="267" customFormat="1" ht="16.5" customHeight="1">
      <c r="A16" s="268" t="s">
        <v>82</v>
      </c>
      <c r="B16" s="383">
        <v>4855.407999999999</v>
      </c>
      <c r="C16" s="269">
        <v>4865.423</v>
      </c>
      <c r="D16" s="270">
        <f t="shared" si="0"/>
        <v>10.015000000000327</v>
      </c>
      <c r="E16" s="465">
        <f aca="true" t="shared" si="1" ref="E16:E28">C16/B16*100</f>
        <v>100.20626484942153</v>
      </c>
      <c r="F16" s="387">
        <v>17146.20858501146</v>
      </c>
      <c r="G16" s="271">
        <v>18856</v>
      </c>
      <c r="H16" s="322">
        <f aca="true" t="shared" si="2" ref="H16:H28">G16-F16</f>
        <v>1709.79141498854</v>
      </c>
      <c r="I16" s="465">
        <f aca="true" t="shared" si="3" ref="I16:I28">G16/F16*100</f>
        <v>109.97183375270012</v>
      </c>
      <c r="J16" s="387">
        <v>1799.606129907106</v>
      </c>
      <c r="K16" s="271">
        <v>1824</v>
      </c>
      <c r="L16" s="615">
        <f aca="true" t="shared" si="4" ref="L16:L28">K16-J16</f>
        <v>24.393870092894076</v>
      </c>
      <c r="M16" s="468">
        <f aca="true" t="shared" si="5" ref="M16:M28">K16/J16*100</f>
        <v>101.35551161376368</v>
      </c>
    </row>
    <row r="17" spans="1:13" s="267" customFormat="1" ht="16.5" customHeight="1">
      <c r="A17" s="272" t="s">
        <v>83</v>
      </c>
      <c r="B17" s="383">
        <v>4061.4189999999994</v>
      </c>
      <c r="C17" s="269">
        <v>4071.939</v>
      </c>
      <c r="D17" s="270">
        <f t="shared" si="0"/>
        <v>10.520000000000437</v>
      </c>
      <c r="E17" s="465">
        <f t="shared" si="1"/>
        <v>100.25902277012051</v>
      </c>
      <c r="F17" s="387">
        <v>17051.628096813783</v>
      </c>
      <c r="G17" s="271">
        <v>18840</v>
      </c>
      <c r="H17" s="322">
        <f t="shared" si="2"/>
        <v>1788.3719031862165</v>
      </c>
      <c r="I17" s="465">
        <f t="shared" si="3"/>
        <v>110.48798327662557</v>
      </c>
      <c r="J17" s="387">
        <v>1809.2309335453672</v>
      </c>
      <c r="K17" s="271">
        <v>1891</v>
      </c>
      <c r="L17" s="615">
        <f t="shared" si="4"/>
        <v>81.76906645463282</v>
      </c>
      <c r="M17" s="468">
        <f t="shared" si="5"/>
        <v>104.51954833064889</v>
      </c>
    </row>
    <row r="18" spans="1:13" s="267" customFormat="1" ht="16.5" customHeight="1">
      <c r="A18" s="272" t="s">
        <v>84</v>
      </c>
      <c r="B18" s="383">
        <v>2999.8410000000003</v>
      </c>
      <c r="C18" s="269">
        <v>3050.501</v>
      </c>
      <c r="D18" s="270">
        <f t="shared" si="0"/>
        <v>50.659999999999854</v>
      </c>
      <c r="E18" s="465">
        <f t="shared" si="1"/>
        <v>101.68875617074372</v>
      </c>
      <c r="F18" s="387">
        <v>17095.282383299644</v>
      </c>
      <c r="G18" s="271">
        <v>18712</v>
      </c>
      <c r="H18" s="322">
        <f t="shared" si="2"/>
        <v>1616.7176167003563</v>
      </c>
      <c r="I18" s="465">
        <f t="shared" si="3"/>
        <v>109.45709804875598</v>
      </c>
      <c r="J18" s="387">
        <v>1905.9046796146863</v>
      </c>
      <c r="K18" s="271">
        <v>1879</v>
      </c>
      <c r="L18" s="615">
        <f t="shared" si="4"/>
        <v>-26.9046796146863</v>
      </c>
      <c r="M18" s="468">
        <f t="shared" si="5"/>
        <v>98.58835124849341</v>
      </c>
    </row>
    <row r="19" spans="1:13" s="267" customFormat="1" ht="16.5" customHeight="1">
      <c r="A19" s="272" t="s">
        <v>85</v>
      </c>
      <c r="B19" s="383">
        <v>1543.053</v>
      </c>
      <c r="C19" s="269">
        <v>1557.419</v>
      </c>
      <c r="D19" s="270">
        <f t="shared" si="0"/>
        <v>14.365999999999985</v>
      </c>
      <c r="E19" s="465">
        <f t="shared" si="1"/>
        <v>100.93101144289925</v>
      </c>
      <c r="F19" s="387">
        <v>17457.99024545639</v>
      </c>
      <c r="G19" s="271">
        <v>19264</v>
      </c>
      <c r="H19" s="322">
        <f t="shared" si="2"/>
        <v>1806.009754543611</v>
      </c>
      <c r="I19" s="465">
        <f t="shared" si="3"/>
        <v>110.34488924069392</v>
      </c>
      <c r="J19" s="387">
        <v>1859.4397672089754</v>
      </c>
      <c r="K19" s="271">
        <v>1970</v>
      </c>
      <c r="L19" s="615">
        <f t="shared" si="4"/>
        <v>110.56023279102465</v>
      </c>
      <c r="M19" s="468">
        <f t="shared" si="5"/>
        <v>105.94588944158035</v>
      </c>
    </row>
    <row r="20" spans="1:13" s="267" customFormat="1" ht="16.5" customHeight="1">
      <c r="A20" s="272" t="s">
        <v>86</v>
      </c>
      <c r="B20" s="383">
        <v>4334.245</v>
      </c>
      <c r="C20" s="269">
        <v>4409.518</v>
      </c>
      <c r="D20" s="270">
        <f t="shared" si="0"/>
        <v>75.27300000000014</v>
      </c>
      <c r="E20" s="465">
        <f t="shared" si="1"/>
        <v>101.73670385499666</v>
      </c>
      <c r="F20" s="387">
        <v>16974.84054957156</v>
      </c>
      <c r="G20" s="271">
        <v>18587</v>
      </c>
      <c r="H20" s="322">
        <f t="shared" si="2"/>
        <v>1612.1594504284403</v>
      </c>
      <c r="I20" s="465">
        <f t="shared" si="3"/>
        <v>109.49734665088874</v>
      </c>
      <c r="J20" s="387">
        <v>1863.5176368663977</v>
      </c>
      <c r="K20" s="271">
        <v>1855</v>
      </c>
      <c r="L20" s="615">
        <f t="shared" si="4"/>
        <v>-8.517636866397652</v>
      </c>
      <c r="M20" s="468">
        <f t="shared" si="5"/>
        <v>99.54292695180924</v>
      </c>
    </row>
    <row r="21" spans="1:13" s="267" customFormat="1" ht="16.5" customHeight="1">
      <c r="A21" s="272" t="s">
        <v>87</v>
      </c>
      <c r="B21" s="383">
        <v>2200.898</v>
      </c>
      <c r="C21" s="269">
        <v>2227.584</v>
      </c>
      <c r="D21" s="270">
        <f t="shared" si="0"/>
        <v>26.685999999999694</v>
      </c>
      <c r="E21" s="465">
        <f t="shared" si="1"/>
        <v>101.2125050774729</v>
      </c>
      <c r="F21" s="387">
        <v>16837.22810719382</v>
      </c>
      <c r="G21" s="271">
        <v>18624</v>
      </c>
      <c r="H21" s="322">
        <f t="shared" si="2"/>
        <v>1786.7718928061804</v>
      </c>
      <c r="I21" s="465">
        <f t="shared" si="3"/>
        <v>110.61203115756786</v>
      </c>
      <c r="J21" s="387">
        <v>1691.5131409492344</v>
      </c>
      <c r="K21" s="271">
        <v>1741</v>
      </c>
      <c r="L21" s="615">
        <f t="shared" si="4"/>
        <v>49.48685905076559</v>
      </c>
      <c r="M21" s="468">
        <f t="shared" si="5"/>
        <v>102.92559707948794</v>
      </c>
    </row>
    <row r="22" spans="1:13" s="267" customFormat="1" ht="16.5" customHeight="1">
      <c r="A22" s="272" t="s">
        <v>88</v>
      </c>
      <c r="B22" s="383">
        <v>3257.848</v>
      </c>
      <c r="C22" s="269">
        <v>3244.575</v>
      </c>
      <c r="D22" s="270">
        <f t="shared" si="0"/>
        <v>-13.273000000000138</v>
      </c>
      <c r="E22" s="465">
        <f t="shared" si="1"/>
        <v>99.59258381606509</v>
      </c>
      <c r="F22" s="387">
        <v>16823.47559902529</v>
      </c>
      <c r="G22" s="271">
        <v>18659</v>
      </c>
      <c r="H22" s="322">
        <f t="shared" si="2"/>
        <v>1835.5244009747112</v>
      </c>
      <c r="I22" s="465">
        <f t="shared" si="3"/>
        <v>110.91049462502896</v>
      </c>
      <c r="J22" s="387">
        <v>1681.3849715108458</v>
      </c>
      <c r="K22" s="271">
        <v>1859</v>
      </c>
      <c r="L22" s="615">
        <f t="shared" si="4"/>
        <v>177.61502848915416</v>
      </c>
      <c r="M22" s="468">
        <f t="shared" si="5"/>
        <v>110.56361460930356</v>
      </c>
    </row>
    <row r="23" spans="1:13" s="267" customFormat="1" ht="16.5" customHeight="1">
      <c r="A23" s="272" t="s">
        <v>89</v>
      </c>
      <c r="B23" s="383">
        <v>2938.273</v>
      </c>
      <c r="C23" s="269">
        <v>2997.766</v>
      </c>
      <c r="D23" s="270">
        <f t="shared" si="0"/>
        <v>59.49299999999994</v>
      </c>
      <c r="E23" s="465">
        <f t="shared" si="1"/>
        <v>102.02476080336986</v>
      </c>
      <c r="F23" s="387">
        <v>16690.63709646222</v>
      </c>
      <c r="G23" s="271">
        <v>18363</v>
      </c>
      <c r="H23" s="322">
        <f t="shared" si="2"/>
        <v>1672.3629035377817</v>
      </c>
      <c r="I23" s="465">
        <f t="shared" si="3"/>
        <v>110.01976673432232</v>
      </c>
      <c r="J23" s="387">
        <v>1548.426727007479</v>
      </c>
      <c r="K23" s="271">
        <v>1566</v>
      </c>
      <c r="L23" s="615">
        <f t="shared" si="4"/>
        <v>17.57327299252097</v>
      </c>
      <c r="M23" s="468">
        <f t="shared" si="5"/>
        <v>101.13491149991214</v>
      </c>
    </row>
    <row r="24" spans="1:13" s="267" customFormat="1" ht="16.5" customHeight="1">
      <c r="A24" s="272" t="s">
        <v>90</v>
      </c>
      <c r="B24" s="383">
        <v>2841.2380000000003</v>
      </c>
      <c r="C24" s="269">
        <v>2869.842</v>
      </c>
      <c r="D24" s="270">
        <f t="shared" si="0"/>
        <v>28.603999999999814</v>
      </c>
      <c r="E24" s="465">
        <f t="shared" si="1"/>
        <v>101.0067442431785</v>
      </c>
      <c r="F24" s="387">
        <v>16819.224029963152</v>
      </c>
      <c r="G24" s="271">
        <v>18796</v>
      </c>
      <c r="H24" s="322">
        <f t="shared" si="2"/>
        <v>1976.7759700368479</v>
      </c>
      <c r="I24" s="465">
        <f t="shared" si="3"/>
        <v>111.75307473469202</v>
      </c>
      <c r="J24" s="387">
        <v>1746.1941668463617</v>
      </c>
      <c r="K24" s="271">
        <v>1914</v>
      </c>
      <c r="L24" s="615">
        <f t="shared" si="4"/>
        <v>167.80583315363833</v>
      </c>
      <c r="M24" s="468">
        <f t="shared" si="5"/>
        <v>109.60980378583538</v>
      </c>
    </row>
    <row r="25" spans="1:13" s="267" customFormat="1" ht="16.5" customHeight="1">
      <c r="A25" s="272" t="s">
        <v>91</v>
      </c>
      <c r="B25" s="383">
        <v>6864.26</v>
      </c>
      <c r="C25" s="269">
        <v>6911.835</v>
      </c>
      <c r="D25" s="270">
        <f t="shared" si="0"/>
        <v>47.57499999999982</v>
      </c>
      <c r="E25" s="465">
        <f t="shared" si="1"/>
        <v>100.6930827212256</v>
      </c>
      <c r="F25" s="387">
        <v>16632.55254187794</v>
      </c>
      <c r="G25" s="271">
        <v>18387</v>
      </c>
      <c r="H25" s="322">
        <f t="shared" si="2"/>
        <v>1754.4474581220602</v>
      </c>
      <c r="I25" s="465">
        <f t="shared" si="3"/>
        <v>110.54827545985295</v>
      </c>
      <c r="J25" s="387">
        <v>1637.7473884859965</v>
      </c>
      <c r="K25" s="271">
        <v>1689</v>
      </c>
      <c r="L25" s="615">
        <f t="shared" si="4"/>
        <v>51.25261151400355</v>
      </c>
      <c r="M25" s="468">
        <f t="shared" si="5"/>
        <v>103.1294576852529</v>
      </c>
    </row>
    <row r="26" spans="1:13" s="267" customFormat="1" ht="16.5" customHeight="1">
      <c r="A26" s="272" t="s">
        <v>92</v>
      </c>
      <c r="B26" s="383">
        <v>3884.98</v>
      </c>
      <c r="C26" s="269">
        <v>3910.983</v>
      </c>
      <c r="D26" s="270">
        <f t="shared" si="0"/>
        <v>26.003000000000156</v>
      </c>
      <c r="E26" s="465">
        <f t="shared" si="1"/>
        <v>100.66932133498759</v>
      </c>
      <c r="F26" s="387">
        <v>16448.162953505842</v>
      </c>
      <c r="G26" s="271">
        <v>18328</v>
      </c>
      <c r="H26" s="322">
        <f t="shared" si="2"/>
        <v>1879.8370464941581</v>
      </c>
      <c r="I26" s="465">
        <f t="shared" si="3"/>
        <v>111.42885714233199</v>
      </c>
      <c r="J26" s="387">
        <v>1408.28956076422</v>
      </c>
      <c r="K26" s="271">
        <v>1597</v>
      </c>
      <c r="L26" s="615">
        <f t="shared" si="4"/>
        <v>188.7104392357801</v>
      </c>
      <c r="M26" s="468">
        <f t="shared" si="5"/>
        <v>113.3999743016894</v>
      </c>
    </row>
    <row r="27" spans="1:13" s="267" customFormat="1" ht="16.5" customHeight="1">
      <c r="A27" s="272" t="s">
        <v>93</v>
      </c>
      <c r="B27" s="383">
        <v>3704.2780000000002</v>
      </c>
      <c r="C27" s="269">
        <v>3730.351</v>
      </c>
      <c r="D27" s="270">
        <f t="shared" si="0"/>
        <v>26.072999999999865</v>
      </c>
      <c r="E27" s="465">
        <f t="shared" si="1"/>
        <v>100.70386185918012</v>
      </c>
      <c r="F27" s="387">
        <v>17319.817999021074</v>
      </c>
      <c r="G27" s="271">
        <v>19093</v>
      </c>
      <c r="H27" s="322">
        <f t="shared" si="2"/>
        <v>1773.1820009789262</v>
      </c>
      <c r="I27" s="465">
        <f t="shared" si="3"/>
        <v>110.23787894930044</v>
      </c>
      <c r="J27" s="387">
        <v>2046.7797863263318</v>
      </c>
      <c r="K27" s="271">
        <v>2110</v>
      </c>
      <c r="L27" s="615">
        <f t="shared" si="4"/>
        <v>63.22021367366824</v>
      </c>
      <c r="M27" s="468">
        <f t="shared" si="5"/>
        <v>103.08876480489087</v>
      </c>
    </row>
    <row r="28" spans="1:13" s="267" customFormat="1" ht="16.5" customHeight="1" thickBot="1">
      <c r="A28" s="273" t="s">
        <v>94</v>
      </c>
      <c r="B28" s="384">
        <v>7384.394</v>
      </c>
      <c r="C28" s="274">
        <v>7471.469</v>
      </c>
      <c r="D28" s="275">
        <f t="shared" si="0"/>
        <v>87.07499999999982</v>
      </c>
      <c r="E28" s="466">
        <f t="shared" si="1"/>
        <v>101.17917597571311</v>
      </c>
      <c r="F28" s="388">
        <v>16810.031895192304</v>
      </c>
      <c r="G28" s="276">
        <v>18493</v>
      </c>
      <c r="H28" s="481">
        <f t="shared" si="2"/>
        <v>1682.9681048076964</v>
      </c>
      <c r="I28" s="466">
        <f t="shared" si="3"/>
        <v>110.01168894443936</v>
      </c>
      <c r="J28" s="388">
        <v>1754.4849012360087</v>
      </c>
      <c r="K28" s="276">
        <v>1810</v>
      </c>
      <c r="L28" s="616">
        <f t="shared" si="4"/>
        <v>55.51509876399132</v>
      </c>
      <c r="M28" s="469">
        <f t="shared" si="5"/>
        <v>103.16418218959204</v>
      </c>
    </row>
    <row r="29" ht="9.75" customHeight="1">
      <c r="A29" s="164"/>
    </row>
    <row r="30" ht="15">
      <c r="A30" s="46">
        <v>37955</v>
      </c>
    </row>
    <row r="31" ht="12.75">
      <c r="H31" s="20"/>
    </row>
    <row r="32" ht="12.75">
      <c r="H32" s="20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C10">
      <selection activeCell="H32" sqref="H32"/>
    </sheetView>
  </sheetViews>
  <sheetFormatPr defaultColWidth="9.00390625" defaultRowHeight="12.75"/>
  <cols>
    <col min="1" max="1" width="34.00390625" style="2" customWidth="1"/>
    <col min="2" max="2" width="15.00390625" style="47" customWidth="1"/>
    <col min="3" max="3" width="16.375" style="47" customWidth="1"/>
    <col min="4" max="4" width="13.25390625" style="47" customWidth="1"/>
    <col min="5" max="5" width="11.25390625" style="233" customWidth="1"/>
    <col min="6" max="6" width="15.25390625" style="2" customWidth="1"/>
    <col min="7" max="7" width="15.875" style="2" customWidth="1"/>
    <col min="8" max="8" width="12.875" style="2" customWidth="1"/>
    <col min="9" max="9" width="11.875" style="233" customWidth="1"/>
    <col min="10" max="10" width="16.125" style="2" customWidth="1"/>
    <col min="11" max="11" width="15.253906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246</v>
      </c>
    </row>
    <row r="2" ht="14.25">
      <c r="A2" s="97"/>
    </row>
    <row r="3" spans="1:13" ht="25.5" customHeight="1">
      <c r="A3" s="206" t="s">
        <v>70</v>
      </c>
      <c r="M3" s="2"/>
    </row>
    <row r="4" spans="1:21" s="193" customFormat="1" ht="26.25" customHeight="1">
      <c r="A4" s="188" t="s">
        <v>149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257" t="s">
        <v>118</v>
      </c>
      <c r="B14" s="381">
        <v>24448.139000000025</v>
      </c>
      <c r="C14" s="258">
        <v>24365.435</v>
      </c>
      <c r="D14" s="259">
        <f>C14-B14</f>
        <v>-82.70400000002337</v>
      </c>
      <c r="E14" s="464">
        <f>C14/B14*100</f>
        <v>99.66171658300853</v>
      </c>
      <c r="F14" s="385">
        <v>10130.364037569921</v>
      </c>
      <c r="G14" s="260">
        <v>11048</v>
      </c>
      <c r="H14" s="480">
        <f>G14-F14</f>
        <v>917.6359624300785</v>
      </c>
      <c r="I14" s="463">
        <f>G14/F14*100</f>
        <v>109.0582723288807</v>
      </c>
      <c r="J14" s="385">
        <v>1364.307324118935</v>
      </c>
      <c r="K14" s="260">
        <v>1421</v>
      </c>
      <c r="L14" s="614">
        <f>K14-J14</f>
        <v>56.69267588106504</v>
      </c>
      <c r="M14" s="467">
        <f>K14/J14*100</f>
        <v>104.15541827554704</v>
      </c>
    </row>
    <row r="15" spans="1:13" s="267" customFormat="1" ht="16.5" customHeight="1">
      <c r="A15" s="262" t="s">
        <v>81</v>
      </c>
      <c r="B15" s="382">
        <v>2265.4390000000003</v>
      </c>
      <c r="C15" s="263">
        <v>2262.963</v>
      </c>
      <c r="D15" s="264">
        <f aca="true" t="shared" si="0" ref="D15:D28">C15-B15</f>
        <v>-2.4760000000001128</v>
      </c>
      <c r="E15" s="465">
        <f>C15/B15*100</f>
        <v>99.89070551005787</v>
      </c>
      <c r="F15" s="386">
        <v>10569.790373227146</v>
      </c>
      <c r="G15" s="265">
        <v>11548</v>
      </c>
      <c r="H15" s="322">
        <f>G15-F15</f>
        <v>978.2096267728539</v>
      </c>
      <c r="I15" s="465">
        <f>G15/F15*100</f>
        <v>109.25476846968148</v>
      </c>
      <c r="J15" s="386">
        <v>1422.7933550872724</v>
      </c>
      <c r="K15" s="265">
        <v>1513</v>
      </c>
      <c r="L15" s="615">
        <f>K15-J15</f>
        <v>90.2066449127276</v>
      </c>
      <c r="M15" s="468">
        <f>K15/J15*100</f>
        <v>106.3401086735603</v>
      </c>
    </row>
    <row r="16" spans="1:13" s="267" customFormat="1" ht="16.5" customHeight="1">
      <c r="A16" s="268" t="s">
        <v>82</v>
      </c>
      <c r="B16" s="383">
        <v>2085.644</v>
      </c>
      <c r="C16" s="269">
        <v>2086.111</v>
      </c>
      <c r="D16" s="270">
        <f t="shared" si="0"/>
        <v>0.4670000000000982</v>
      </c>
      <c r="E16" s="465">
        <f aca="true" t="shared" si="1" ref="E16:E28">C16/B16*100</f>
        <v>100.0223911655105</v>
      </c>
      <c r="F16" s="387">
        <v>10368.325189832121</v>
      </c>
      <c r="G16" s="271">
        <v>11185</v>
      </c>
      <c r="H16" s="322">
        <f aca="true" t="shared" si="2" ref="H16:H28">G16-F16</f>
        <v>816.6748101678786</v>
      </c>
      <c r="I16" s="465">
        <f aca="true" t="shared" si="3" ref="I16:I28">G16/F16*100</f>
        <v>107.87663190742478</v>
      </c>
      <c r="J16" s="387">
        <v>1376.3655521055155</v>
      </c>
      <c r="K16" s="271">
        <v>1422</v>
      </c>
      <c r="L16" s="615">
        <f aca="true" t="shared" si="4" ref="L16:L28">K16-J16</f>
        <v>45.63444789448454</v>
      </c>
      <c r="M16" s="468">
        <f aca="true" t="shared" si="5" ref="M16:M28">K16/J16*100</f>
        <v>103.31557614361057</v>
      </c>
    </row>
    <row r="17" spans="1:13" s="267" customFormat="1" ht="16.5" customHeight="1">
      <c r="A17" s="272" t="s">
        <v>83</v>
      </c>
      <c r="B17" s="383">
        <v>1761.279</v>
      </c>
      <c r="C17" s="269">
        <v>1771.421</v>
      </c>
      <c r="D17" s="270">
        <f t="shared" si="0"/>
        <v>10.142000000000053</v>
      </c>
      <c r="E17" s="465">
        <f t="shared" si="1"/>
        <v>100.57583154060204</v>
      </c>
      <c r="F17" s="387">
        <v>10198.686737182341</v>
      </c>
      <c r="G17" s="271">
        <v>11187</v>
      </c>
      <c r="H17" s="322">
        <f t="shared" si="2"/>
        <v>988.313262817659</v>
      </c>
      <c r="I17" s="465">
        <f t="shared" si="3"/>
        <v>109.69059338997509</v>
      </c>
      <c r="J17" s="387">
        <v>1443.450974484388</v>
      </c>
      <c r="K17" s="271">
        <v>1506</v>
      </c>
      <c r="L17" s="615">
        <f t="shared" si="4"/>
        <v>62.5490255156119</v>
      </c>
      <c r="M17" s="468">
        <f t="shared" si="5"/>
        <v>104.33329753634028</v>
      </c>
    </row>
    <row r="18" spans="1:13" s="267" customFormat="1" ht="16.5" customHeight="1">
      <c r="A18" s="272" t="s">
        <v>84</v>
      </c>
      <c r="B18" s="383">
        <v>1330.3560000000002</v>
      </c>
      <c r="C18" s="269">
        <v>1322.184</v>
      </c>
      <c r="D18" s="270">
        <f t="shared" si="0"/>
        <v>-8.172000000000253</v>
      </c>
      <c r="E18" s="465">
        <f t="shared" si="1"/>
        <v>99.38572833136392</v>
      </c>
      <c r="F18" s="387">
        <v>10203.416395477767</v>
      </c>
      <c r="G18" s="271">
        <v>11084</v>
      </c>
      <c r="H18" s="322">
        <f t="shared" si="2"/>
        <v>880.5836045222331</v>
      </c>
      <c r="I18" s="465">
        <f t="shared" si="3"/>
        <v>108.63028196038842</v>
      </c>
      <c r="J18" s="387">
        <v>1445.3974057403511</v>
      </c>
      <c r="K18" s="271">
        <v>1447</v>
      </c>
      <c r="L18" s="615">
        <f t="shared" si="4"/>
        <v>1.6025942596488676</v>
      </c>
      <c r="M18" s="468">
        <f t="shared" si="5"/>
        <v>100.1108756839665</v>
      </c>
    </row>
    <row r="19" spans="1:13" s="267" customFormat="1" ht="16.5" customHeight="1">
      <c r="A19" s="272" t="s">
        <v>85</v>
      </c>
      <c r="B19" s="383">
        <v>712.914</v>
      </c>
      <c r="C19" s="269">
        <v>722.762</v>
      </c>
      <c r="D19" s="270">
        <f t="shared" si="0"/>
        <v>9.847999999999956</v>
      </c>
      <c r="E19" s="465">
        <f t="shared" si="1"/>
        <v>101.38137278830266</v>
      </c>
      <c r="F19" s="387">
        <v>10301.30890027876</v>
      </c>
      <c r="G19" s="271">
        <v>11111</v>
      </c>
      <c r="H19" s="322">
        <f t="shared" si="2"/>
        <v>809.6910997212399</v>
      </c>
      <c r="I19" s="465">
        <f t="shared" si="3"/>
        <v>107.86007979723169</v>
      </c>
      <c r="J19" s="387">
        <v>1366.3359114844147</v>
      </c>
      <c r="K19" s="271">
        <v>1367</v>
      </c>
      <c r="L19" s="615">
        <f t="shared" si="4"/>
        <v>0.6640885155852629</v>
      </c>
      <c r="M19" s="468">
        <f t="shared" si="5"/>
        <v>100.04860360545335</v>
      </c>
    </row>
    <row r="20" spans="1:13" s="267" customFormat="1" ht="16.5" customHeight="1">
      <c r="A20" s="272" t="s">
        <v>86</v>
      </c>
      <c r="B20" s="383">
        <v>1922.776</v>
      </c>
      <c r="C20" s="269">
        <v>1848.97</v>
      </c>
      <c r="D20" s="270">
        <f t="shared" si="0"/>
        <v>-73.80600000000004</v>
      </c>
      <c r="E20" s="465">
        <f t="shared" si="1"/>
        <v>96.16148734954045</v>
      </c>
      <c r="F20" s="387">
        <v>10238.97548821773</v>
      </c>
      <c r="G20" s="271">
        <v>11146</v>
      </c>
      <c r="H20" s="322">
        <f t="shared" si="2"/>
        <v>907.0245117822706</v>
      </c>
      <c r="I20" s="465">
        <f t="shared" si="3"/>
        <v>108.8585475453673</v>
      </c>
      <c r="J20" s="387">
        <v>1453.898310452064</v>
      </c>
      <c r="K20" s="271">
        <v>1464</v>
      </c>
      <c r="L20" s="615">
        <f t="shared" si="4"/>
        <v>10.101689547936076</v>
      </c>
      <c r="M20" s="468">
        <f t="shared" si="5"/>
        <v>100.69480028110047</v>
      </c>
    </row>
    <row r="21" spans="1:13" s="267" customFormat="1" ht="16.5" customHeight="1">
      <c r="A21" s="272" t="s">
        <v>87</v>
      </c>
      <c r="B21" s="383">
        <v>1025.996</v>
      </c>
      <c r="C21" s="269">
        <v>1053.265</v>
      </c>
      <c r="D21" s="270">
        <f t="shared" si="0"/>
        <v>27.269000000000005</v>
      </c>
      <c r="E21" s="465">
        <f t="shared" si="1"/>
        <v>102.6578076327783</v>
      </c>
      <c r="F21" s="387">
        <v>10425.645259175799</v>
      </c>
      <c r="G21" s="271">
        <v>11160</v>
      </c>
      <c r="H21" s="322">
        <f t="shared" si="2"/>
        <v>734.3547408242011</v>
      </c>
      <c r="I21" s="465">
        <f t="shared" si="3"/>
        <v>107.04373420127529</v>
      </c>
      <c r="J21" s="387">
        <v>1485.7942915956783</v>
      </c>
      <c r="K21" s="271">
        <v>1380</v>
      </c>
      <c r="L21" s="615">
        <f t="shared" si="4"/>
        <v>-105.79429159567826</v>
      </c>
      <c r="M21" s="468">
        <f t="shared" si="5"/>
        <v>92.87961380696518</v>
      </c>
    </row>
    <row r="22" spans="1:13" s="267" customFormat="1" ht="16.5" customHeight="1">
      <c r="A22" s="272" t="s">
        <v>88</v>
      </c>
      <c r="B22" s="383">
        <v>1430.34</v>
      </c>
      <c r="C22" s="269">
        <v>1413.192</v>
      </c>
      <c r="D22" s="270">
        <f t="shared" si="0"/>
        <v>-17.14799999999991</v>
      </c>
      <c r="E22" s="465">
        <f t="shared" si="1"/>
        <v>98.80112420823022</v>
      </c>
      <c r="F22" s="387">
        <v>10087.419152866536</v>
      </c>
      <c r="G22" s="271">
        <v>11082</v>
      </c>
      <c r="H22" s="322">
        <f t="shared" si="2"/>
        <v>994.580847133464</v>
      </c>
      <c r="I22" s="465">
        <f t="shared" si="3"/>
        <v>109.85961653879362</v>
      </c>
      <c r="J22" s="387">
        <v>1326.31363483119</v>
      </c>
      <c r="K22" s="271">
        <v>1450</v>
      </c>
      <c r="L22" s="615">
        <f t="shared" si="4"/>
        <v>123.68636516880997</v>
      </c>
      <c r="M22" s="468">
        <f t="shared" si="5"/>
        <v>109.3255744282952</v>
      </c>
    </row>
    <row r="23" spans="1:13" s="267" customFormat="1" ht="16.5" customHeight="1">
      <c r="A23" s="272" t="s">
        <v>89</v>
      </c>
      <c r="B23" s="383">
        <v>1283.28</v>
      </c>
      <c r="C23" s="269">
        <v>1285.627</v>
      </c>
      <c r="D23" s="270">
        <f t="shared" si="0"/>
        <v>2.34699999999998</v>
      </c>
      <c r="E23" s="465">
        <f t="shared" si="1"/>
        <v>100.18289071753632</v>
      </c>
      <c r="F23" s="387">
        <v>9686.377875444174</v>
      </c>
      <c r="G23" s="271">
        <v>10669</v>
      </c>
      <c r="H23" s="322">
        <f t="shared" si="2"/>
        <v>982.6221245558263</v>
      </c>
      <c r="I23" s="465">
        <f t="shared" si="3"/>
        <v>110.14437116940132</v>
      </c>
      <c r="J23" s="387">
        <v>1181.842102528936</v>
      </c>
      <c r="K23" s="271">
        <v>1220</v>
      </c>
      <c r="L23" s="615">
        <f t="shared" si="4"/>
        <v>38.15789747106396</v>
      </c>
      <c r="M23" s="468">
        <f t="shared" si="5"/>
        <v>103.22867982020718</v>
      </c>
    </row>
    <row r="24" spans="1:13" s="267" customFormat="1" ht="16.5" customHeight="1">
      <c r="A24" s="272" t="s">
        <v>90</v>
      </c>
      <c r="B24" s="383">
        <v>1361.3110000000001</v>
      </c>
      <c r="C24" s="269">
        <v>1347.323</v>
      </c>
      <c r="D24" s="270">
        <f t="shared" si="0"/>
        <v>-13.988000000000056</v>
      </c>
      <c r="E24" s="465">
        <f t="shared" si="1"/>
        <v>98.97246110550785</v>
      </c>
      <c r="F24" s="387">
        <v>9905.689278774487</v>
      </c>
      <c r="G24" s="271">
        <v>11003</v>
      </c>
      <c r="H24" s="322">
        <f t="shared" si="2"/>
        <v>1097.3107212255127</v>
      </c>
      <c r="I24" s="465">
        <f t="shared" si="3"/>
        <v>111.0775806745401</v>
      </c>
      <c r="J24" s="387">
        <v>1278.6827469174118</v>
      </c>
      <c r="K24" s="271">
        <v>1481</v>
      </c>
      <c r="L24" s="615">
        <f t="shared" si="4"/>
        <v>202.3172530825882</v>
      </c>
      <c r="M24" s="468">
        <f t="shared" si="5"/>
        <v>115.82231820757143</v>
      </c>
    </row>
    <row r="25" spans="1:13" s="267" customFormat="1" ht="16.5" customHeight="1">
      <c r="A25" s="272" t="s">
        <v>91</v>
      </c>
      <c r="B25" s="383">
        <v>2889.05</v>
      </c>
      <c r="C25" s="269">
        <v>2917.739</v>
      </c>
      <c r="D25" s="270">
        <f t="shared" si="0"/>
        <v>28.68899999999985</v>
      </c>
      <c r="E25" s="465">
        <f t="shared" si="1"/>
        <v>100.99302538896868</v>
      </c>
      <c r="F25" s="387">
        <v>10110.081399306577</v>
      </c>
      <c r="G25" s="271">
        <v>11016</v>
      </c>
      <c r="H25" s="322">
        <f t="shared" si="2"/>
        <v>905.9186006934233</v>
      </c>
      <c r="I25" s="465">
        <f t="shared" si="3"/>
        <v>108.96054705114004</v>
      </c>
      <c r="J25" s="387">
        <v>1364.6235498404897</v>
      </c>
      <c r="K25" s="271">
        <v>1407</v>
      </c>
      <c r="L25" s="615">
        <f t="shared" si="4"/>
        <v>42.37645015951034</v>
      </c>
      <c r="M25" s="468">
        <f t="shared" si="5"/>
        <v>103.10535826268452</v>
      </c>
    </row>
    <row r="26" spans="1:13" s="267" customFormat="1" ht="16.5" customHeight="1">
      <c r="A26" s="272" t="s">
        <v>92</v>
      </c>
      <c r="B26" s="383">
        <v>1625.58</v>
      </c>
      <c r="C26" s="269">
        <v>1627.406</v>
      </c>
      <c r="D26" s="270">
        <f t="shared" si="0"/>
        <v>1.8260000000000218</v>
      </c>
      <c r="E26" s="465">
        <f t="shared" si="1"/>
        <v>100.11232913790771</v>
      </c>
      <c r="F26" s="387">
        <v>9686.764313865411</v>
      </c>
      <c r="G26" s="271">
        <v>10615</v>
      </c>
      <c r="H26" s="322">
        <f t="shared" si="2"/>
        <v>928.2356861345888</v>
      </c>
      <c r="I26" s="465">
        <f t="shared" si="3"/>
        <v>109.58251544125972</v>
      </c>
      <c r="J26" s="387">
        <v>1074.5130285122166</v>
      </c>
      <c r="K26" s="271">
        <v>1202</v>
      </c>
      <c r="L26" s="615">
        <f t="shared" si="4"/>
        <v>127.48697148778342</v>
      </c>
      <c r="M26" s="468">
        <f t="shared" si="5"/>
        <v>111.8646277992835</v>
      </c>
    </row>
    <row r="27" spans="1:13" s="267" customFormat="1" ht="16.5" customHeight="1">
      <c r="A27" s="272" t="s">
        <v>93</v>
      </c>
      <c r="B27" s="383">
        <v>1550.0840000000003</v>
      </c>
      <c r="C27" s="269">
        <v>1522.662</v>
      </c>
      <c r="D27" s="270">
        <f t="shared" si="0"/>
        <v>-27.422000000000253</v>
      </c>
      <c r="E27" s="465">
        <f t="shared" si="1"/>
        <v>98.23093458160976</v>
      </c>
      <c r="F27" s="387">
        <v>10383.960625503018</v>
      </c>
      <c r="G27" s="271">
        <v>11201</v>
      </c>
      <c r="H27" s="322">
        <f t="shared" si="2"/>
        <v>817.0393744969824</v>
      </c>
      <c r="I27" s="465">
        <f t="shared" si="3"/>
        <v>107.86828267135695</v>
      </c>
      <c r="J27" s="387">
        <v>1551.1030369967045</v>
      </c>
      <c r="K27" s="271">
        <v>1586</v>
      </c>
      <c r="L27" s="615">
        <f t="shared" si="4"/>
        <v>34.89696300329547</v>
      </c>
      <c r="M27" s="468">
        <f t="shared" si="5"/>
        <v>102.24981591621818</v>
      </c>
    </row>
    <row r="28" spans="1:13" s="267" customFormat="1" ht="16.5" customHeight="1" thickBot="1">
      <c r="A28" s="273" t="s">
        <v>94</v>
      </c>
      <c r="B28" s="384">
        <v>3204.09</v>
      </c>
      <c r="C28" s="274">
        <v>3183.81</v>
      </c>
      <c r="D28" s="275">
        <f t="shared" si="0"/>
        <v>-20.2800000000002</v>
      </c>
      <c r="E28" s="466">
        <f t="shared" si="1"/>
        <v>99.36705897774407</v>
      </c>
      <c r="F28" s="388">
        <v>9812.228883846723</v>
      </c>
      <c r="G28" s="276">
        <v>10740</v>
      </c>
      <c r="H28" s="481">
        <f t="shared" si="2"/>
        <v>927.771116153277</v>
      </c>
      <c r="I28" s="466">
        <f t="shared" si="3"/>
        <v>109.45525351208032</v>
      </c>
      <c r="J28" s="388">
        <v>1329.3434329247934</v>
      </c>
      <c r="K28" s="276">
        <v>1385</v>
      </c>
      <c r="L28" s="616">
        <f t="shared" si="4"/>
        <v>55.65656707520657</v>
      </c>
      <c r="M28" s="469">
        <f t="shared" si="5"/>
        <v>104.1867711305236</v>
      </c>
    </row>
    <row r="29" ht="9.75" customHeight="1">
      <c r="A29" s="164"/>
    </row>
    <row r="30" ht="15">
      <c r="A30" s="46">
        <v>37955</v>
      </c>
    </row>
    <row r="31" ht="12.75">
      <c r="H31" s="20"/>
    </row>
    <row r="32" ht="12.75">
      <c r="H32" s="20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H7">
      <selection activeCell="L14" sqref="L14:L28"/>
    </sheetView>
  </sheetViews>
  <sheetFormatPr defaultColWidth="9.00390625" defaultRowHeight="12.75"/>
  <cols>
    <col min="1" max="1" width="34.00390625" style="2" customWidth="1"/>
    <col min="2" max="2" width="15.625" style="47" customWidth="1"/>
    <col min="3" max="3" width="15.875" style="47" customWidth="1"/>
    <col min="4" max="4" width="13.25390625" style="47" customWidth="1"/>
    <col min="5" max="5" width="11.25390625" style="233" customWidth="1"/>
    <col min="6" max="6" width="15.25390625" style="2" customWidth="1"/>
    <col min="7" max="7" width="16.375" style="2" customWidth="1"/>
    <col min="8" max="8" width="12.875" style="2" customWidth="1"/>
    <col min="9" max="9" width="11.875" style="233" customWidth="1"/>
    <col min="10" max="10" width="16.625" style="2" customWidth="1"/>
    <col min="11" max="11" width="15.1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247</v>
      </c>
    </row>
    <row r="2" ht="14.25">
      <c r="A2" s="97"/>
    </row>
    <row r="3" spans="1:13" ht="25.5" customHeight="1">
      <c r="A3" s="206" t="s">
        <v>68</v>
      </c>
      <c r="M3" s="2"/>
    </row>
    <row r="4" spans="1:21" s="193" customFormat="1" ht="26.25" customHeight="1">
      <c r="A4" s="188" t="s">
        <v>138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257" t="s">
        <v>118</v>
      </c>
      <c r="B14" s="381">
        <v>142936.0670000005</v>
      </c>
      <c r="C14" s="258">
        <v>140550.626</v>
      </c>
      <c r="D14" s="259">
        <f>C14-B14</f>
        <v>-2385.4410000005155</v>
      </c>
      <c r="E14" s="464">
        <f>C14/B14*100</f>
        <v>98.3311133081614</v>
      </c>
      <c r="F14" s="385">
        <v>12631.294237614897</v>
      </c>
      <c r="G14" s="260">
        <v>13973</v>
      </c>
      <c r="H14" s="480">
        <f>G14-F14</f>
        <v>1341.7057623851033</v>
      </c>
      <c r="I14" s="463">
        <f>G14/F14*100</f>
        <v>110.62207670208188</v>
      </c>
      <c r="J14" s="385">
        <v>1195.86546495799</v>
      </c>
      <c r="K14" s="260">
        <v>1232</v>
      </c>
      <c r="L14" s="614">
        <f>K14-J14</f>
        <v>36.13453504200993</v>
      </c>
      <c r="M14" s="467">
        <f>K14/J14*100</f>
        <v>103.02162208884252</v>
      </c>
    </row>
    <row r="15" spans="1:13" s="267" customFormat="1" ht="16.5" customHeight="1">
      <c r="A15" s="321" t="s">
        <v>81</v>
      </c>
      <c r="B15" s="406">
        <v>13646.961000000003</v>
      </c>
      <c r="C15" s="263">
        <v>13183.875</v>
      </c>
      <c r="D15" s="264">
        <f aca="true" t="shared" si="0" ref="D15:D28">C15-B15</f>
        <v>-463.08600000000297</v>
      </c>
      <c r="E15" s="465">
        <f>C15/B15*100</f>
        <v>96.60667309007476</v>
      </c>
      <c r="F15" s="386">
        <v>12800.675167004412</v>
      </c>
      <c r="G15" s="265">
        <v>14001</v>
      </c>
      <c r="H15" s="322">
        <f>G15-F15</f>
        <v>1200.3248329955877</v>
      </c>
      <c r="I15" s="465">
        <f>G15/F15*100</f>
        <v>109.37704314292421</v>
      </c>
      <c r="J15" s="386">
        <v>1333.0567719639391</v>
      </c>
      <c r="K15" s="265">
        <v>1292</v>
      </c>
      <c r="L15" s="615">
        <f>K15-J15</f>
        <v>-41.05677196393913</v>
      </c>
      <c r="M15" s="468">
        <f>K15/J15*100</f>
        <v>96.92010326736109</v>
      </c>
    </row>
    <row r="16" spans="1:13" s="267" customFormat="1" ht="16.5" customHeight="1">
      <c r="A16" s="268" t="s">
        <v>82</v>
      </c>
      <c r="B16" s="383">
        <v>15269.26</v>
      </c>
      <c r="C16" s="269">
        <v>15259.745</v>
      </c>
      <c r="D16" s="270">
        <f t="shared" si="0"/>
        <v>-9.514999999999418</v>
      </c>
      <c r="E16" s="465">
        <f aca="true" t="shared" si="1" ref="E16:E28">C16/B16*100</f>
        <v>99.93768525783176</v>
      </c>
      <c r="F16" s="387">
        <v>12862.868156166192</v>
      </c>
      <c r="G16" s="271">
        <v>14232</v>
      </c>
      <c r="H16" s="322">
        <f aca="true" t="shared" si="2" ref="H16:H28">G16-F16</f>
        <v>1369.1318438338076</v>
      </c>
      <c r="I16" s="465">
        <f aca="true" t="shared" si="3" ref="I16:I28">G16/F16*100</f>
        <v>110.64406341736057</v>
      </c>
      <c r="J16" s="387">
        <v>1264.3809777873248</v>
      </c>
      <c r="K16" s="271">
        <v>1246</v>
      </c>
      <c r="L16" s="615">
        <f aca="true" t="shared" si="4" ref="L16:L28">K16-J16</f>
        <v>-18.38097778732481</v>
      </c>
      <c r="M16" s="468">
        <f aca="true" t="shared" si="5" ref="M16:M28">K16/J16*100</f>
        <v>98.546246889961</v>
      </c>
    </row>
    <row r="17" spans="1:13" s="267" customFormat="1" ht="16.5" customHeight="1">
      <c r="A17" s="272" t="s">
        <v>83</v>
      </c>
      <c r="B17" s="383">
        <v>8836.955999999998</v>
      </c>
      <c r="C17" s="269">
        <v>8649.181</v>
      </c>
      <c r="D17" s="270">
        <f t="shared" si="0"/>
        <v>-187.77499999999782</v>
      </c>
      <c r="E17" s="465">
        <f t="shared" si="1"/>
        <v>97.87511672571418</v>
      </c>
      <c r="F17" s="387">
        <v>12668.70247326493</v>
      </c>
      <c r="G17" s="271">
        <v>13974</v>
      </c>
      <c r="H17" s="322">
        <f t="shared" si="2"/>
        <v>1305.2975267350703</v>
      </c>
      <c r="I17" s="465">
        <f t="shared" si="3"/>
        <v>110.3033245076966</v>
      </c>
      <c r="J17" s="387">
        <v>1138.7742440823388</v>
      </c>
      <c r="K17" s="271">
        <v>1187</v>
      </c>
      <c r="L17" s="615">
        <f t="shared" si="4"/>
        <v>48.22575591766122</v>
      </c>
      <c r="M17" s="468">
        <f t="shared" si="5"/>
        <v>104.23488291628189</v>
      </c>
    </row>
    <row r="18" spans="1:13" s="267" customFormat="1" ht="16.5" customHeight="1">
      <c r="A18" s="272" t="s">
        <v>84</v>
      </c>
      <c r="B18" s="383">
        <v>7479.686</v>
      </c>
      <c r="C18" s="269">
        <v>7357.147</v>
      </c>
      <c r="D18" s="270">
        <f t="shared" si="0"/>
        <v>-122.53899999999976</v>
      </c>
      <c r="E18" s="465">
        <f t="shared" si="1"/>
        <v>98.36170930170064</v>
      </c>
      <c r="F18" s="387">
        <v>12594.876620934798</v>
      </c>
      <c r="G18" s="271">
        <v>13979</v>
      </c>
      <c r="H18" s="322">
        <f t="shared" si="2"/>
        <v>1384.1233790652022</v>
      </c>
      <c r="I18" s="465">
        <f t="shared" si="3"/>
        <v>110.98957473521065</v>
      </c>
      <c r="J18" s="387">
        <v>1220.2315712183638</v>
      </c>
      <c r="K18" s="271">
        <v>1308</v>
      </c>
      <c r="L18" s="615">
        <f t="shared" si="4"/>
        <v>87.7684287816362</v>
      </c>
      <c r="M18" s="468">
        <f t="shared" si="5"/>
        <v>107.19276822955844</v>
      </c>
    </row>
    <row r="19" spans="1:13" s="267" customFormat="1" ht="16.5" customHeight="1">
      <c r="A19" s="272" t="s">
        <v>85</v>
      </c>
      <c r="B19" s="383">
        <v>4734.842</v>
      </c>
      <c r="C19" s="269">
        <v>4478.563</v>
      </c>
      <c r="D19" s="270">
        <f t="shared" si="0"/>
        <v>-256.27899999999954</v>
      </c>
      <c r="E19" s="465">
        <f t="shared" si="1"/>
        <v>94.58738010687581</v>
      </c>
      <c r="F19" s="387">
        <v>12798.755598509002</v>
      </c>
      <c r="G19" s="271">
        <v>14314</v>
      </c>
      <c r="H19" s="322">
        <f t="shared" si="2"/>
        <v>1515.244401490998</v>
      </c>
      <c r="I19" s="465">
        <f t="shared" si="3"/>
        <v>111.83899786060074</v>
      </c>
      <c r="J19" s="387">
        <v>1175.2841547358453</v>
      </c>
      <c r="K19" s="271">
        <v>1287</v>
      </c>
      <c r="L19" s="615">
        <f t="shared" si="4"/>
        <v>111.71584526415472</v>
      </c>
      <c r="M19" s="468">
        <f t="shared" si="5"/>
        <v>109.50543277674527</v>
      </c>
    </row>
    <row r="20" spans="1:13" s="267" customFormat="1" ht="16.5" customHeight="1">
      <c r="A20" s="272" t="s">
        <v>86</v>
      </c>
      <c r="B20" s="383">
        <v>11682.762</v>
      </c>
      <c r="C20" s="269">
        <v>11527.532</v>
      </c>
      <c r="D20" s="270">
        <f t="shared" si="0"/>
        <v>-155.23000000000138</v>
      </c>
      <c r="E20" s="465">
        <f t="shared" si="1"/>
        <v>98.67129023085465</v>
      </c>
      <c r="F20" s="387">
        <v>12759.996061814072</v>
      </c>
      <c r="G20" s="271">
        <v>14037</v>
      </c>
      <c r="H20" s="322">
        <f t="shared" si="2"/>
        <v>1277.0039381859278</v>
      </c>
      <c r="I20" s="465">
        <f t="shared" si="3"/>
        <v>110.00787094290354</v>
      </c>
      <c r="J20" s="387">
        <v>1331.7358800370437</v>
      </c>
      <c r="K20" s="271">
        <v>1342</v>
      </c>
      <c r="L20" s="615">
        <f t="shared" si="4"/>
        <v>10.264119962956329</v>
      </c>
      <c r="M20" s="468">
        <f t="shared" si="5"/>
        <v>100.7707324039862</v>
      </c>
    </row>
    <row r="21" spans="1:13" s="267" customFormat="1" ht="16.5" customHeight="1">
      <c r="A21" s="272" t="s">
        <v>87</v>
      </c>
      <c r="B21" s="383">
        <v>6725.532999999998</v>
      </c>
      <c r="C21" s="269">
        <v>6603.718</v>
      </c>
      <c r="D21" s="270">
        <f t="shared" si="0"/>
        <v>-121.81499999999778</v>
      </c>
      <c r="E21" s="465">
        <f t="shared" si="1"/>
        <v>98.18876808722821</v>
      </c>
      <c r="F21" s="387">
        <v>12600.627753633476</v>
      </c>
      <c r="G21" s="271">
        <v>13944</v>
      </c>
      <c r="H21" s="322">
        <f t="shared" si="2"/>
        <v>1343.3722463665235</v>
      </c>
      <c r="I21" s="465">
        <f t="shared" si="3"/>
        <v>110.66115333800852</v>
      </c>
      <c r="J21" s="387">
        <v>1218.9041043702825</v>
      </c>
      <c r="K21" s="271">
        <v>1170</v>
      </c>
      <c r="L21" s="615">
        <f t="shared" si="4"/>
        <v>-48.90410437028254</v>
      </c>
      <c r="M21" s="468">
        <f t="shared" si="5"/>
        <v>95.98786285197164</v>
      </c>
    </row>
    <row r="22" spans="1:13" s="267" customFormat="1" ht="16.5" customHeight="1">
      <c r="A22" s="272" t="s">
        <v>88</v>
      </c>
      <c r="B22" s="383">
        <v>8364.591999999999</v>
      </c>
      <c r="C22" s="269">
        <v>8244.147</v>
      </c>
      <c r="D22" s="270">
        <f t="shared" si="0"/>
        <v>-120.44499999999789</v>
      </c>
      <c r="E22" s="465">
        <f t="shared" si="1"/>
        <v>98.56006126778213</v>
      </c>
      <c r="F22" s="387">
        <v>12423.960002405911</v>
      </c>
      <c r="G22" s="271">
        <v>13812</v>
      </c>
      <c r="H22" s="322">
        <f t="shared" si="2"/>
        <v>1388.039997594089</v>
      </c>
      <c r="I22" s="465">
        <f t="shared" si="3"/>
        <v>111.17228321183659</v>
      </c>
      <c r="J22" s="387">
        <v>1124.099192299052</v>
      </c>
      <c r="K22" s="271">
        <v>1156</v>
      </c>
      <c r="L22" s="615">
        <f t="shared" si="4"/>
        <v>31.900807700948008</v>
      </c>
      <c r="M22" s="468">
        <f t="shared" si="5"/>
        <v>102.83789970845038</v>
      </c>
    </row>
    <row r="23" spans="1:13" s="267" customFormat="1" ht="16.5" customHeight="1">
      <c r="A23" s="272" t="s">
        <v>89</v>
      </c>
      <c r="B23" s="383">
        <v>7722.011000000002</v>
      </c>
      <c r="C23" s="269">
        <v>7558.963</v>
      </c>
      <c r="D23" s="270">
        <f t="shared" si="0"/>
        <v>-163.0480000000025</v>
      </c>
      <c r="E23" s="465">
        <f t="shared" si="1"/>
        <v>97.88852929631928</v>
      </c>
      <c r="F23" s="387">
        <v>12680.420251494936</v>
      </c>
      <c r="G23" s="271">
        <v>13973</v>
      </c>
      <c r="H23" s="322">
        <f t="shared" si="2"/>
        <v>1292.5797485050643</v>
      </c>
      <c r="I23" s="465">
        <f t="shared" si="3"/>
        <v>110.1935087549853</v>
      </c>
      <c r="J23" s="387">
        <v>1192.791330882302</v>
      </c>
      <c r="K23" s="271">
        <v>1201</v>
      </c>
      <c r="L23" s="615">
        <f t="shared" si="4"/>
        <v>8.208669117698037</v>
      </c>
      <c r="M23" s="468">
        <f t="shared" si="5"/>
        <v>100.68818987069818</v>
      </c>
    </row>
    <row r="24" spans="1:13" s="267" customFormat="1" ht="16.5" customHeight="1">
      <c r="A24" s="272" t="s">
        <v>90</v>
      </c>
      <c r="B24" s="383">
        <v>8064.664999999999</v>
      </c>
      <c r="C24" s="269">
        <v>7966.356</v>
      </c>
      <c r="D24" s="270">
        <f t="shared" si="0"/>
        <v>-98.30899999999929</v>
      </c>
      <c r="E24" s="465">
        <f t="shared" si="1"/>
        <v>98.78099090290794</v>
      </c>
      <c r="F24" s="387">
        <v>12416.28371006938</v>
      </c>
      <c r="G24" s="271">
        <v>13810</v>
      </c>
      <c r="H24" s="322">
        <f t="shared" si="2"/>
        <v>1393.7162899306204</v>
      </c>
      <c r="I24" s="465">
        <f t="shared" si="3"/>
        <v>111.22490692444747</v>
      </c>
      <c r="J24" s="387">
        <v>1103.3126470707573</v>
      </c>
      <c r="K24" s="271">
        <v>1197</v>
      </c>
      <c r="L24" s="615">
        <f t="shared" si="4"/>
        <v>93.6873529292427</v>
      </c>
      <c r="M24" s="468">
        <f t="shared" si="5"/>
        <v>108.49146007507284</v>
      </c>
    </row>
    <row r="25" spans="1:13" s="267" customFormat="1" ht="16.5" customHeight="1">
      <c r="A25" s="272" t="s">
        <v>91</v>
      </c>
      <c r="B25" s="383">
        <v>15339.054000000002</v>
      </c>
      <c r="C25" s="269">
        <v>15218.325</v>
      </c>
      <c r="D25" s="270">
        <f t="shared" si="0"/>
        <v>-120.72900000000118</v>
      </c>
      <c r="E25" s="465">
        <f t="shared" si="1"/>
        <v>99.21293060184806</v>
      </c>
      <c r="F25" s="387">
        <v>12547.886815213273</v>
      </c>
      <c r="G25" s="271">
        <v>13892</v>
      </c>
      <c r="H25" s="322">
        <f t="shared" si="2"/>
        <v>1344.1131847867273</v>
      </c>
      <c r="I25" s="465">
        <f t="shared" si="3"/>
        <v>110.71186889538325</v>
      </c>
      <c r="J25" s="387">
        <v>1127.7173213477759</v>
      </c>
      <c r="K25" s="271">
        <v>1168</v>
      </c>
      <c r="L25" s="615">
        <f t="shared" si="4"/>
        <v>40.28267865222415</v>
      </c>
      <c r="M25" s="468">
        <f t="shared" si="5"/>
        <v>103.57205461773708</v>
      </c>
    </row>
    <row r="26" spans="1:13" s="267" customFormat="1" ht="16.5" customHeight="1">
      <c r="A26" s="272" t="s">
        <v>92</v>
      </c>
      <c r="B26" s="383">
        <v>9208.821</v>
      </c>
      <c r="C26" s="269">
        <v>9046.434</v>
      </c>
      <c r="D26" s="270">
        <f t="shared" si="0"/>
        <v>-162.38700000000063</v>
      </c>
      <c r="E26" s="465">
        <f t="shared" si="1"/>
        <v>98.23661465457955</v>
      </c>
      <c r="F26" s="387">
        <v>12571.052930904201</v>
      </c>
      <c r="G26" s="271">
        <v>13961</v>
      </c>
      <c r="H26" s="322">
        <f t="shared" si="2"/>
        <v>1389.9470690957987</v>
      </c>
      <c r="I26" s="465">
        <f t="shared" si="3"/>
        <v>111.05672752104007</v>
      </c>
      <c r="J26" s="387">
        <v>1070.6282475127805</v>
      </c>
      <c r="K26" s="271">
        <v>1120</v>
      </c>
      <c r="L26" s="615">
        <f t="shared" si="4"/>
        <v>49.37175248721951</v>
      </c>
      <c r="M26" s="468">
        <f t="shared" si="5"/>
        <v>104.6114748608508</v>
      </c>
    </row>
    <row r="27" spans="1:13" s="267" customFormat="1" ht="16.5" customHeight="1">
      <c r="A27" s="272" t="s">
        <v>93</v>
      </c>
      <c r="B27" s="383">
        <v>8210.646999999999</v>
      </c>
      <c r="C27" s="269">
        <v>8071.247</v>
      </c>
      <c r="D27" s="270">
        <f t="shared" si="0"/>
        <v>-139.39999999999873</v>
      </c>
      <c r="E27" s="465">
        <f t="shared" si="1"/>
        <v>98.30220444259754</v>
      </c>
      <c r="F27" s="387">
        <v>12567.045596068401</v>
      </c>
      <c r="G27" s="271">
        <v>13855</v>
      </c>
      <c r="H27" s="322">
        <f t="shared" si="2"/>
        <v>1287.9544039315988</v>
      </c>
      <c r="I27" s="465">
        <f t="shared" si="3"/>
        <v>110.24866500312957</v>
      </c>
      <c r="J27" s="387">
        <v>1236.309879111841</v>
      </c>
      <c r="K27" s="271">
        <v>1271</v>
      </c>
      <c r="L27" s="615">
        <f t="shared" si="4"/>
        <v>34.69012088815907</v>
      </c>
      <c r="M27" s="468">
        <f t="shared" si="5"/>
        <v>102.80594060391076</v>
      </c>
    </row>
    <row r="28" spans="1:13" s="267" customFormat="1" ht="16.5" customHeight="1" thickBot="1">
      <c r="A28" s="273" t="s">
        <v>94</v>
      </c>
      <c r="B28" s="384">
        <v>17650.277000000002</v>
      </c>
      <c r="C28" s="274">
        <v>17385.393</v>
      </c>
      <c r="D28" s="275">
        <f t="shared" si="0"/>
        <v>-264.88400000000183</v>
      </c>
      <c r="E28" s="466">
        <f t="shared" si="1"/>
        <v>98.49926434582301</v>
      </c>
      <c r="F28" s="388">
        <v>12487.083498274085</v>
      </c>
      <c r="G28" s="276">
        <v>13885</v>
      </c>
      <c r="H28" s="481">
        <f t="shared" si="2"/>
        <v>1397.9165017259147</v>
      </c>
      <c r="I28" s="466">
        <f t="shared" si="3"/>
        <v>111.19489992934804</v>
      </c>
      <c r="J28" s="388">
        <v>1138.9812875017328</v>
      </c>
      <c r="K28" s="276">
        <v>1260</v>
      </c>
      <c r="L28" s="616">
        <f t="shared" si="4"/>
        <v>121.01871249826718</v>
      </c>
      <c r="M28" s="469">
        <f t="shared" si="5"/>
        <v>110.6251712671867</v>
      </c>
    </row>
    <row r="29" ht="9.75" customHeight="1">
      <c r="A29" s="164"/>
    </row>
    <row r="30" ht="15">
      <c r="A30" s="46">
        <v>37955</v>
      </c>
    </row>
    <row r="31" ht="12.75">
      <c r="H31" s="20"/>
    </row>
    <row r="32" ht="12.75">
      <c r="H32" s="20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E10">
      <selection activeCell="L14" sqref="L14:L28"/>
    </sheetView>
  </sheetViews>
  <sheetFormatPr defaultColWidth="9.00390625" defaultRowHeight="12.75"/>
  <cols>
    <col min="1" max="1" width="34.00390625" style="2" customWidth="1"/>
    <col min="2" max="2" width="15.625" style="47" customWidth="1"/>
    <col min="3" max="3" width="15.875" style="47" customWidth="1"/>
    <col min="4" max="4" width="13.25390625" style="47" customWidth="1"/>
    <col min="5" max="5" width="11.25390625" style="233" customWidth="1"/>
    <col min="6" max="6" width="15.25390625" style="2" customWidth="1"/>
    <col min="7" max="7" width="16.375" style="2" customWidth="1"/>
    <col min="8" max="8" width="12.875" style="2" customWidth="1"/>
    <col min="9" max="9" width="11.875" style="233" customWidth="1"/>
    <col min="10" max="10" width="16.625" style="2" customWidth="1"/>
    <col min="11" max="11" width="15.1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248</v>
      </c>
    </row>
    <row r="2" ht="14.25">
      <c r="A2" s="97"/>
    </row>
    <row r="3" spans="1:13" ht="25.5" customHeight="1">
      <c r="A3" s="206" t="s">
        <v>69</v>
      </c>
      <c r="M3" s="2"/>
    </row>
    <row r="4" spans="1:21" s="193" customFormat="1" ht="26.25" customHeight="1">
      <c r="A4" s="188" t="s">
        <v>138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257" t="s">
        <v>118</v>
      </c>
      <c r="B14" s="381">
        <v>94492.09900000018</v>
      </c>
      <c r="C14" s="258">
        <v>92820.822</v>
      </c>
      <c r="D14" s="259">
        <f>C14-B14</f>
        <v>-1671.2770000001765</v>
      </c>
      <c r="E14" s="464">
        <f>C14/B14*100</f>
        <v>98.23130503218034</v>
      </c>
      <c r="F14" s="385">
        <v>14873.63083952425</v>
      </c>
      <c r="G14" s="260">
        <v>16469</v>
      </c>
      <c r="H14" s="480">
        <f>G14-F14</f>
        <v>1595.3691604757496</v>
      </c>
      <c r="I14" s="463">
        <f>G14/F14*100</f>
        <v>110.72615810953378</v>
      </c>
      <c r="J14" s="385">
        <v>1369.4527835602394</v>
      </c>
      <c r="K14" s="260">
        <v>1401</v>
      </c>
      <c r="L14" s="614">
        <f>K14-J14</f>
        <v>31.547216439760632</v>
      </c>
      <c r="M14" s="467">
        <f>K14/J14*100</f>
        <v>102.30363666556985</v>
      </c>
    </row>
    <row r="15" spans="1:13" s="267" customFormat="1" ht="16.5" customHeight="1">
      <c r="A15" s="321" t="s">
        <v>81</v>
      </c>
      <c r="B15" s="406">
        <v>8873.518999999998</v>
      </c>
      <c r="C15" s="263">
        <v>8555.348</v>
      </c>
      <c r="D15" s="264">
        <f aca="true" t="shared" si="0" ref="D15:D28">C15-B15</f>
        <v>-318.17099999999846</v>
      </c>
      <c r="E15" s="465">
        <f>C15/B15*100</f>
        <v>96.41437630324566</v>
      </c>
      <c r="F15" s="386">
        <v>15060.853046763827</v>
      </c>
      <c r="G15" s="265">
        <v>16497</v>
      </c>
      <c r="H15" s="322">
        <f>G15-F15</f>
        <v>1436.1469532361734</v>
      </c>
      <c r="I15" s="465">
        <f>G15/F15*100</f>
        <v>109.53562821957661</v>
      </c>
      <c r="J15" s="386">
        <v>1534.9999375795683</v>
      </c>
      <c r="K15" s="265">
        <v>1480</v>
      </c>
      <c r="L15" s="615">
        <f>K15-J15</f>
        <v>-54.99993757956827</v>
      </c>
      <c r="M15" s="468">
        <f>K15/J15*100</f>
        <v>96.41694203152257</v>
      </c>
    </row>
    <row r="16" spans="1:13" s="267" customFormat="1" ht="16.5" customHeight="1">
      <c r="A16" s="268" t="s">
        <v>82</v>
      </c>
      <c r="B16" s="383">
        <v>10074.108</v>
      </c>
      <c r="C16" s="269">
        <v>10112.632</v>
      </c>
      <c r="D16" s="270">
        <f t="shared" si="0"/>
        <v>38.52399999999943</v>
      </c>
      <c r="E16" s="465">
        <f aca="true" t="shared" si="1" ref="E16:E28">C16/B16*100</f>
        <v>100.38240606513251</v>
      </c>
      <c r="F16" s="387">
        <v>15184.079060233753</v>
      </c>
      <c r="G16" s="271">
        <v>16796</v>
      </c>
      <c r="H16" s="322">
        <f aca="true" t="shared" si="2" ref="H16:H28">G16-F16</f>
        <v>1611.920939766247</v>
      </c>
      <c r="I16" s="465">
        <f aca="true" t="shared" si="3" ref="I16:I28">G16/F16*100</f>
        <v>110.61586240016214</v>
      </c>
      <c r="J16" s="387">
        <v>1453.278444106416</v>
      </c>
      <c r="K16" s="271">
        <v>1425</v>
      </c>
      <c r="L16" s="615">
        <f aca="true" t="shared" si="4" ref="L16:L28">K16-J16</f>
        <v>-28.278444106415918</v>
      </c>
      <c r="M16" s="468">
        <f aca="true" t="shared" si="5" ref="M16:M28">K16/J16*100</f>
        <v>98.05416200721234</v>
      </c>
    </row>
    <row r="17" spans="1:13" s="267" customFormat="1" ht="16.5" customHeight="1">
      <c r="A17" s="272" t="s">
        <v>83</v>
      </c>
      <c r="B17" s="383">
        <v>5859.2880000000005</v>
      </c>
      <c r="C17" s="269">
        <v>5718.949</v>
      </c>
      <c r="D17" s="270">
        <f t="shared" si="0"/>
        <v>-140.33900000000085</v>
      </c>
      <c r="E17" s="465">
        <f t="shared" si="1"/>
        <v>97.60484550341269</v>
      </c>
      <c r="F17" s="387">
        <v>14909.903653064259</v>
      </c>
      <c r="G17" s="271">
        <v>16465</v>
      </c>
      <c r="H17" s="322">
        <f t="shared" si="2"/>
        <v>1555.0963469357412</v>
      </c>
      <c r="I17" s="465">
        <f t="shared" si="3"/>
        <v>110.42995570676368</v>
      </c>
      <c r="J17" s="387">
        <v>1301.3731740481473</v>
      </c>
      <c r="K17" s="271">
        <v>1344</v>
      </c>
      <c r="L17" s="615">
        <f t="shared" si="4"/>
        <v>42.62682595185265</v>
      </c>
      <c r="M17" s="468">
        <f t="shared" si="5"/>
        <v>103.27552671300688</v>
      </c>
    </row>
    <row r="18" spans="1:13" s="267" customFormat="1" ht="16.5" customHeight="1">
      <c r="A18" s="272" t="s">
        <v>84</v>
      </c>
      <c r="B18" s="383">
        <v>4965.646</v>
      </c>
      <c r="C18" s="269">
        <v>4863.207</v>
      </c>
      <c r="D18" s="270">
        <f t="shared" si="0"/>
        <v>-102.4389999999994</v>
      </c>
      <c r="E18" s="465">
        <f t="shared" si="1"/>
        <v>97.9370458546582</v>
      </c>
      <c r="F18" s="387">
        <v>14844.697838799713</v>
      </c>
      <c r="G18" s="271">
        <v>16559</v>
      </c>
      <c r="H18" s="322">
        <f t="shared" si="2"/>
        <v>1714.3021612002867</v>
      </c>
      <c r="I18" s="465">
        <f t="shared" si="3"/>
        <v>111.54824557438685</v>
      </c>
      <c r="J18" s="387">
        <v>1416.974459225558</v>
      </c>
      <c r="K18" s="271">
        <v>1522</v>
      </c>
      <c r="L18" s="615">
        <f t="shared" si="4"/>
        <v>105.0255407744421</v>
      </c>
      <c r="M18" s="468">
        <f t="shared" si="5"/>
        <v>107.41195722270417</v>
      </c>
    </row>
    <row r="19" spans="1:13" s="267" customFormat="1" ht="16.5" customHeight="1">
      <c r="A19" s="272" t="s">
        <v>85</v>
      </c>
      <c r="B19" s="383">
        <v>3181.9049999999997</v>
      </c>
      <c r="C19" s="269">
        <v>3012.582</v>
      </c>
      <c r="D19" s="270">
        <f t="shared" si="0"/>
        <v>-169.32299999999987</v>
      </c>
      <c r="E19" s="465">
        <f t="shared" si="1"/>
        <v>94.67856519914957</v>
      </c>
      <c r="F19" s="387">
        <v>14964.692779255754</v>
      </c>
      <c r="G19" s="271">
        <v>16764</v>
      </c>
      <c r="H19" s="322">
        <f t="shared" si="2"/>
        <v>1799.3072207442456</v>
      </c>
      <c r="I19" s="465">
        <f t="shared" si="3"/>
        <v>112.02368299360256</v>
      </c>
      <c r="J19" s="387">
        <v>1374.2348617503596</v>
      </c>
      <c r="K19" s="271">
        <v>1505</v>
      </c>
      <c r="L19" s="615">
        <f t="shared" si="4"/>
        <v>130.76513824964036</v>
      </c>
      <c r="M19" s="468">
        <f t="shared" si="5"/>
        <v>109.51548690033121</v>
      </c>
    </row>
    <row r="20" spans="1:13" s="267" customFormat="1" ht="16.5" customHeight="1">
      <c r="A20" s="272" t="s">
        <v>86</v>
      </c>
      <c r="B20" s="383">
        <v>7759.501000000002</v>
      </c>
      <c r="C20" s="269">
        <v>7666.31</v>
      </c>
      <c r="D20" s="270">
        <f t="shared" si="0"/>
        <v>-93.19100000000162</v>
      </c>
      <c r="E20" s="465">
        <f t="shared" si="1"/>
        <v>98.79900782279684</v>
      </c>
      <c r="F20" s="387">
        <v>15033.828893550408</v>
      </c>
      <c r="G20" s="271">
        <v>16492</v>
      </c>
      <c r="H20" s="322">
        <f t="shared" si="2"/>
        <v>1458.1711064495921</v>
      </c>
      <c r="I20" s="465">
        <f t="shared" si="3"/>
        <v>109.69926634641396</v>
      </c>
      <c r="J20" s="387">
        <v>1537.2055496867642</v>
      </c>
      <c r="K20" s="271">
        <v>1534</v>
      </c>
      <c r="L20" s="615">
        <f t="shared" si="4"/>
        <v>-3.2055496867642432</v>
      </c>
      <c r="M20" s="468">
        <f t="shared" si="5"/>
        <v>99.79146902719566</v>
      </c>
    </row>
    <row r="21" spans="1:13" s="267" customFormat="1" ht="16.5" customHeight="1">
      <c r="A21" s="272" t="s">
        <v>87</v>
      </c>
      <c r="B21" s="383">
        <v>4490.579000000001</v>
      </c>
      <c r="C21" s="269">
        <v>4441.171</v>
      </c>
      <c r="D21" s="270">
        <f t="shared" si="0"/>
        <v>-49.40800000000036</v>
      </c>
      <c r="E21" s="465">
        <f t="shared" si="1"/>
        <v>98.89974099108377</v>
      </c>
      <c r="F21" s="387">
        <v>14839.334897942259</v>
      </c>
      <c r="G21" s="271">
        <v>16356</v>
      </c>
      <c r="H21" s="322">
        <f t="shared" si="2"/>
        <v>1516.665102057741</v>
      </c>
      <c r="I21" s="465">
        <f t="shared" si="3"/>
        <v>110.2205733106546</v>
      </c>
      <c r="J21" s="387">
        <v>1386.2175308202645</v>
      </c>
      <c r="K21" s="271">
        <v>1311</v>
      </c>
      <c r="L21" s="615">
        <f t="shared" si="4"/>
        <v>-75.21753082026453</v>
      </c>
      <c r="M21" s="468">
        <f t="shared" si="5"/>
        <v>94.57390134319277</v>
      </c>
    </row>
    <row r="22" spans="1:13" s="267" customFormat="1" ht="16.5" customHeight="1">
      <c r="A22" s="272" t="s">
        <v>88</v>
      </c>
      <c r="B22" s="383">
        <v>5584.185999999999</v>
      </c>
      <c r="C22" s="269">
        <v>5533.804</v>
      </c>
      <c r="D22" s="270">
        <f t="shared" si="0"/>
        <v>-50.3819999999987</v>
      </c>
      <c r="E22" s="465">
        <f t="shared" si="1"/>
        <v>99.09777360567863</v>
      </c>
      <c r="F22" s="387">
        <v>14611.516840194401</v>
      </c>
      <c r="G22" s="271">
        <v>16210</v>
      </c>
      <c r="H22" s="322">
        <f t="shared" si="2"/>
        <v>1598.483159805599</v>
      </c>
      <c r="I22" s="465">
        <f t="shared" si="3"/>
        <v>110.93988514189286</v>
      </c>
      <c r="J22" s="387">
        <v>1266.7163824573342</v>
      </c>
      <c r="K22" s="271">
        <v>1293</v>
      </c>
      <c r="L22" s="615">
        <f t="shared" si="4"/>
        <v>26.283617542665752</v>
      </c>
      <c r="M22" s="468">
        <f t="shared" si="5"/>
        <v>102.0749409975797</v>
      </c>
    </row>
    <row r="23" spans="1:13" s="267" customFormat="1" ht="16.5" customHeight="1">
      <c r="A23" s="272" t="s">
        <v>89</v>
      </c>
      <c r="B23" s="383">
        <v>5086.7029999999995</v>
      </c>
      <c r="C23" s="269">
        <v>4990.985</v>
      </c>
      <c r="D23" s="270">
        <f t="shared" si="0"/>
        <v>-95.71799999999985</v>
      </c>
      <c r="E23" s="465">
        <f t="shared" si="1"/>
        <v>98.11827032166022</v>
      </c>
      <c r="F23" s="387">
        <v>14915.296869766793</v>
      </c>
      <c r="G23" s="271">
        <v>16473</v>
      </c>
      <c r="H23" s="322">
        <f t="shared" si="2"/>
        <v>1557.703130233207</v>
      </c>
      <c r="I23" s="465">
        <f t="shared" si="3"/>
        <v>110.44366159007308</v>
      </c>
      <c r="J23" s="387">
        <v>1345.1562720379868</v>
      </c>
      <c r="K23" s="271">
        <v>1342</v>
      </c>
      <c r="L23" s="615">
        <f t="shared" si="4"/>
        <v>-3.1562720379868097</v>
      </c>
      <c r="M23" s="468">
        <f t="shared" si="5"/>
        <v>99.76536019616479</v>
      </c>
    </row>
    <row r="24" spans="1:13" s="267" customFormat="1" ht="16.5" customHeight="1">
      <c r="A24" s="272" t="s">
        <v>90</v>
      </c>
      <c r="B24" s="383">
        <v>5344.494</v>
      </c>
      <c r="C24" s="269">
        <v>5252.867</v>
      </c>
      <c r="D24" s="270">
        <f t="shared" si="0"/>
        <v>-91.6269999999995</v>
      </c>
      <c r="E24" s="465">
        <f t="shared" si="1"/>
        <v>98.28558138525369</v>
      </c>
      <c r="F24" s="387">
        <v>14615.832481054334</v>
      </c>
      <c r="G24" s="271">
        <v>16299</v>
      </c>
      <c r="H24" s="322">
        <f t="shared" si="2"/>
        <v>1683.1675189456655</v>
      </c>
      <c r="I24" s="465">
        <f t="shared" si="3"/>
        <v>111.51605644856329</v>
      </c>
      <c r="J24" s="387">
        <v>1264.2305437251046</v>
      </c>
      <c r="K24" s="271">
        <v>1370</v>
      </c>
      <c r="L24" s="615">
        <f t="shared" si="4"/>
        <v>105.76945627489545</v>
      </c>
      <c r="M24" s="468">
        <f t="shared" si="5"/>
        <v>108.3663107808835</v>
      </c>
    </row>
    <row r="25" spans="1:13" s="267" customFormat="1" ht="16.5" customHeight="1">
      <c r="A25" s="272" t="s">
        <v>91</v>
      </c>
      <c r="B25" s="383">
        <v>10092.983999999999</v>
      </c>
      <c r="C25" s="269">
        <v>9953.802</v>
      </c>
      <c r="D25" s="270">
        <f t="shared" si="0"/>
        <v>-139.18199999999888</v>
      </c>
      <c r="E25" s="465">
        <f t="shared" si="1"/>
        <v>98.62100247062713</v>
      </c>
      <c r="F25" s="387">
        <v>14721.873443087905</v>
      </c>
      <c r="G25" s="271">
        <v>16347</v>
      </c>
      <c r="H25" s="322">
        <f t="shared" si="2"/>
        <v>1625.126556912095</v>
      </c>
      <c r="I25" s="465">
        <f t="shared" si="3"/>
        <v>111.0388569987002</v>
      </c>
      <c r="J25" s="387">
        <v>1289.9074578274708</v>
      </c>
      <c r="K25" s="271">
        <v>1324</v>
      </c>
      <c r="L25" s="615">
        <f t="shared" si="4"/>
        <v>34.09254217252919</v>
      </c>
      <c r="M25" s="468">
        <f t="shared" si="5"/>
        <v>102.64302233200122</v>
      </c>
    </row>
    <row r="26" spans="1:13" s="267" customFormat="1" ht="16.5" customHeight="1">
      <c r="A26" s="272" t="s">
        <v>92</v>
      </c>
      <c r="B26" s="383">
        <v>6151.9619999999995</v>
      </c>
      <c r="C26" s="269">
        <v>6033.412</v>
      </c>
      <c r="D26" s="270">
        <f t="shared" si="0"/>
        <v>-118.54999999999927</v>
      </c>
      <c r="E26" s="465">
        <f t="shared" si="1"/>
        <v>98.07297249235286</v>
      </c>
      <c r="F26" s="387">
        <v>14740.709549246243</v>
      </c>
      <c r="G26" s="271">
        <v>16421</v>
      </c>
      <c r="H26" s="322">
        <f t="shared" si="2"/>
        <v>1680.2904507537569</v>
      </c>
      <c r="I26" s="465">
        <f t="shared" si="3"/>
        <v>111.39897943949163</v>
      </c>
      <c r="J26" s="387">
        <v>1203.9876600884945</v>
      </c>
      <c r="K26" s="271">
        <v>1261</v>
      </c>
      <c r="L26" s="615">
        <f t="shared" si="4"/>
        <v>57.01233991150548</v>
      </c>
      <c r="M26" s="468">
        <f t="shared" si="5"/>
        <v>104.73529271116576</v>
      </c>
    </row>
    <row r="27" spans="1:13" s="267" customFormat="1" ht="16.5" customHeight="1">
      <c r="A27" s="272" t="s">
        <v>93</v>
      </c>
      <c r="B27" s="383">
        <v>5336.316</v>
      </c>
      <c r="C27" s="269">
        <v>5224.331</v>
      </c>
      <c r="D27" s="270">
        <f t="shared" si="0"/>
        <v>-111.98499999999967</v>
      </c>
      <c r="E27" s="465">
        <f t="shared" si="1"/>
        <v>97.90145486136879</v>
      </c>
      <c r="F27" s="387">
        <v>14960.19018030833</v>
      </c>
      <c r="G27" s="271">
        <v>16510</v>
      </c>
      <c r="H27" s="322">
        <f t="shared" si="2"/>
        <v>1549.8098196916708</v>
      </c>
      <c r="I27" s="465">
        <f t="shared" si="3"/>
        <v>110.35955961129184</v>
      </c>
      <c r="J27" s="387">
        <v>1429.6923820353463</v>
      </c>
      <c r="K27" s="271">
        <v>1456</v>
      </c>
      <c r="L27" s="615">
        <f t="shared" si="4"/>
        <v>26.307617964653673</v>
      </c>
      <c r="M27" s="468">
        <f t="shared" si="5"/>
        <v>101.8400893993155</v>
      </c>
    </row>
    <row r="28" spans="1:13" s="267" customFormat="1" ht="16.5" customHeight="1" thickBot="1">
      <c r="A28" s="273" t="s">
        <v>94</v>
      </c>
      <c r="B28" s="384">
        <v>11690.908</v>
      </c>
      <c r="C28" s="274">
        <v>11461.422</v>
      </c>
      <c r="D28" s="275">
        <f t="shared" si="0"/>
        <v>-229.48599999999897</v>
      </c>
      <c r="E28" s="466">
        <f t="shared" si="1"/>
        <v>98.0370558043909</v>
      </c>
      <c r="F28" s="388">
        <v>14726.55815575279</v>
      </c>
      <c r="G28" s="276">
        <v>16388</v>
      </c>
      <c r="H28" s="481">
        <f t="shared" si="2"/>
        <v>1661.4418442472106</v>
      </c>
      <c r="I28" s="466">
        <f t="shared" si="3"/>
        <v>111.28194264182622</v>
      </c>
      <c r="J28" s="388">
        <v>1302.4148433219311</v>
      </c>
      <c r="K28" s="276">
        <v>1428</v>
      </c>
      <c r="L28" s="616">
        <f t="shared" si="4"/>
        <v>125.58515667806887</v>
      </c>
      <c r="M28" s="469">
        <f t="shared" si="5"/>
        <v>109.64248505934961</v>
      </c>
    </row>
    <row r="29" ht="9.75" customHeight="1">
      <c r="A29" s="164"/>
    </row>
    <row r="30" ht="15">
      <c r="A30" s="46">
        <v>37955</v>
      </c>
    </row>
    <row r="31" ht="12.75">
      <c r="H31" s="20"/>
    </row>
    <row r="32" ht="12.75">
      <c r="H32" s="20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E10">
      <selection activeCell="L14" sqref="L14:L28"/>
    </sheetView>
  </sheetViews>
  <sheetFormatPr defaultColWidth="9.00390625" defaultRowHeight="12.75"/>
  <cols>
    <col min="1" max="1" width="34.00390625" style="2" customWidth="1"/>
    <col min="2" max="2" width="15.625" style="47" customWidth="1"/>
    <col min="3" max="3" width="15.875" style="47" customWidth="1"/>
    <col min="4" max="4" width="13.25390625" style="47" customWidth="1"/>
    <col min="5" max="5" width="11.25390625" style="233" customWidth="1"/>
    <col min="6" max="6" width="15.25390625" style="2" customWidth="1"/>
    <col min="7" max="7" width="16.375" style="2" customWidth="1"/>
    <col min="8" max="8" width="12.875" style="2" customWidth="1"/>
    <col min="9" max="9" width="11.875" style="233" customWidth="1"/>
    <col min="10" max="10" width="16.625" style="2" customWidth="1"/>
    <col min="11" max="11" width="15.1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249</v>
      </c>
    </row>
    <row r="2" ht="14.25">
      <c r="A2" s="97"/>
    </row>
    <row r="3" spans="1:13" ht="25.5" customHeight="1">
      <c r="A3" s="206" t="s">
        <v>70</v>
      </c>
      <c r="M3" s="2"/>
    </row>
    <row r="4" spans="1:21" s="193" customFormat="1" ht="26.25" customHeight="1">
      <c r="A4" s="188" t="s">
        <v>138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257" t="s">
        <v>118</v>
      </c>
      <c r="B14" s="381">
        <v>48443.968000000066</v>
      </c>
      <c r="C14" s="258">
        <v>47729.804</v>
      </c>
      <c r="D14" s="259">
        <f>C14-B14</f>
        <v>-714.1640000000698</v>
      </c>
      <c r="E14" s="464">
        <f>C14/B14*100</f>
        <v>98.52579375826508</v>
      </c>
      <c r="F14" s="385">
        <v>8257.517667971902</v>
      </c>
      <c r="G14" s="260">
        <v>9118</v>
      </c>
      <c r="H14" s="480">
        <f>G14-F14</f>
        <v>860.4823320280975</v>
      </c>
      <c r="I14" s="463">
        <f>G14/F14*100</f>
        <v>110.4205932899861</v>
      </c>
      <c r="J14" s="385">
        <v>857.5333339975598</v>
      </c>
      <c r="K14" s="260">
        <v>902</v>
      </c>
      <c r="L14" s="614">
        <f>K14-J14</f>
        <v>44.466666002440206</v>
      </c>
      <c r="M14" s="467">
        <f>K14/J14*100</f>
        <v>105.18541545144957</v>
      </c>
    </row>
    <row r="15" spans="1:13" s="267" customFormat="1" ht="16.5" customHeight="1">
      <c r="A15" s="321" t="s">
        <v>81</v>
      </c>
      <c r="B15" s="406">
        <v>4773.442</v>
      </c>
      <c r="C15" s="263">
        <v>4628.527</v>
      </c>
      <c r="D15" s="264">
        <f aca="true" t="shared" si="0" ref="D15:D28">C15-B15</f>
        <v>-144.91499999999996</v>
      </c>
      <c r="E15" s="465">
        <f>C15/B15*100</f>
        <v>96.96414034149782</v>
      </c>
      <c r="F15" s="386">
        <v>8599.151118021568</v>
      </c>
      <c r="G15" s="265">
        <v>9388</v>
      </c>
      <c r="H15" s="322">
        <f>G15-F15</f>
        <v>788.8488819784325</v>
      </c>
      <c r="I15" s="465">
        <f>G15/F15*100</f>
        <v>109.17356691552045</v>
      </c>
      <c r="J15" s="386">
        <v>957.6575281875569</v>
      </c>
      <c r="K15" s="265">
        <v>945</v>
      </c>
      <c r="L15" s="615">
        <f>K15-J15</f>
        <v>-12.657528187556863</v>
      </c>
      <c r="M15" s="468">
        <f>K15/J15*100</f>
        <v>98.67828239062536</v>
      </c>
    </row>
    <row r="16" spans="1:13" s="267" customFormat="1" ht="16.5" customHeight="1">
      <c r="A16" s="268" t="s">
        <v>82</v>
      </c>
      <c r="B16" s="383">
        <v>5195.152000000001</v>
      </c>
      <c r="C16" s="269">
        <v>5147.113</v>
      </c>
      <c r="D16" s="270">
        <f t="shared" si="0"/>
        <v>-48.03900000000067</v>
      </c>
      <c r="E16" s="465">
        <f aca="true" t="shared" si="1" ref="E16:E28">C16/B16*100</f>
        <v>99.07531098223882</v>
      </c>
      <c r="F16" s="387">
        <v>8361.72375493323</v>
      </c>
      <c r="G16" s="271">
        <v>9194</v>
      </c>
      <c r="H16" s="322">
        <f aca="true" t="shared" si="2" ref="H16:H28">G16-F16</f>
        <v>832.2762450667706</v>
      </c>
      <c r="I16" s="465">
        <f aca="true" t="shared" si="3" ref="I16:I28">G16/F16*100</f>
        <v>109.95340517648344</v>
      </c>
      <c r="J16" s="387">
        <v>898.0830375875216</v>
      </c>
      <c r="K16" s="271">
        <v>896</v>
      </c>
      <c r="L16" s="615">
        <f aca="true" t="shared" si="4" ref="L16:L28">K16-J16</f>
        <v>-2.0830375875216305</v>
      </c>
      <c r="M16" s="468">
        <f aca="true" t="shared" si="5" ref="M16:M28">K16/J16*100</f>
        <v>99.76805735100875</v>
      </c>
    </row>
    <row r="17" spans="1:13" s="267" customFormat="1" ht="16.5" customHeight="1">
      <c r="A17" s="272" t="s">
        <v>83</v>
      </c>
      <c r="B17" s="383">
        <v>2977.6679999999997</v>
      </c>
      <c r="C17" s="269">
        <v>2930.232</v>
      </c>
      <c r="D17" s="270">
        <f t="shared" si="0"/>
        <v>-47.435999999999694</v>
      </c>
      <c r="E17" s="465">
        <f t="shared" si="1"/>
        <v>98.40694127082</v>
      </c>
      <c r="F17" s="387">
        <v>8258.592555576302</v>
      </c>
      <c r="G17" s="271">
        <v>9112</v>
      </c>
      <c r="H17" s="322">
        <f t="shared" si="2"/>
        <v>853.4074444236976</v>
      </c>
      <c r="I17" s="465">
        <f t="shared" si="3"/>
        <v>110.33357002032345</v>
      </c>
      <c r="J17" s="387">
        <v>818.8211938559525</v>
      </c>
      <c r="K17" s="271">
        <v>881</v>
      </c>
      <c r="L17" s="615">
        <f t="shared" si="4"/>
        <v>62.178806144047485</v>
      </c>
      <c r="M17" s="468">
        <f t="shared" si="5"/>
        <v>107.593697697447</v>
      </c>
    </row>
    <row r="18" spans="1:13" s="267" customFormat="1" ht="16.5" customHeight="1">
      <c r="A18" s="272" t="s">
        <v>84</v>
      </c>
      <c r="B18" s="383">
        <v>2514.04</v>
      </c>
      <c r="C18" s="269">
        <v>2493.94</v>
      </c>
      <c r="D18" s="270">
        <f t="shared" si="0"/>
        <v>-20.09999999999991</v>
      </c>
      <c r="E18" s="465">
        <f t="shared" si="1"/>
        <v>99.20049004789104</v>
      </c>
      <c r="F18" s="387">
        <v>8151.106541220062</v>
      </c>
      <c r="G18" s="271">
        <v>8947</v>
      </c>
      <c r="H18" s="322">
        <f t="shared" si="2"/>
        <v>795.8934587799376</v>
      </c>
      <c r="I18" s="465">
        <f t="shared" si="3"/>
        <v>109.76423820195593</v>
      </c>
      <c r="J18" s="387">
        <v>831.6317339598593</v>
      </c>
      <c r="K18" s="271">
        <v>892</v>
      </c>
      <c r="L18" s="615">
        <f t="shared" si="4"/>
        <v>60.368266040140725</v>
      </c>
      <c r="M18" s="468">
        <f t="shared" si="5"/>
        <v>107.25901424572797</v>
      </c>
    </row>
    <row r="19" spans="1:13" s="267" customFormat="1" ht="16.5" customHeight="1">
      <c r="A19" s="272" t="s">
        <v>85</v>
      </c>
      <c r="B19" s="383">
        <v>1552.9370000000001</v>
      </c>
      <c r="C19" s="269">
        <v>1465.981</v>
      </c>
      <c r="D19" s="270">
        <f t="shared" si="0"/>
        <v>-86.95600000000013</v>
      </c>
      <c r="E19" s="465">
        <f t="shared" si="1"/>
        <v>94.40054554692173</v>
      </c>
      <c r="F19" s="387">
        <v>8360.838062186542</v>
      </c>
      <c r="G19" s="271">
        <v>9281</v>
      </c>
      <c r="H19" s="322">
        <f t="shared" si="2"/>
        <v>920.1619378134583</v>
      </c>
      <c r="I19" s="465">
        <f t="shared" si="3"/>
        <v>111.00561846754411</v>
      </c>
      <c r="J19" s="387">
        <v>767.642216007475</v>
      </c>
      <c r="K19" s="271">
        <v>840</v>
      </c>
      <c r="L19" s="615">
        <f t="shared" si="4"/>
        <v>72.35778399252501</v>
      </c>
      <c r="M19" s="468">
        <f t="shared" si="5"/>
        <v>109.42597768643569</v>
      </c>
    </row>
    <row r="20" spans="1:13" s="267" customFormat="1" ht="16.5" customHeight="1">
      <c r="A20" s="272" t="s">
        <v>86</v>
      </c>
      <c r="B20" s="383">
        <v>3923.2610000000013</v>
      </c>
      <c r="C20" s="269">
        <v>3861.222</v>
      </c>
      <c r="D20" s="270">
        <f t="shared" si="0"/>
        <v>-62.039000000001124</v>
      </c>
      <c r="E20" s="465">
        <f t="shared" si="1"/>
        <v>98.4186879231333</v>
      </c>
      <c r="F20" s="387">
        <v>8262.765790442636</v>
      </c>
      <c r="G20" s="271">
        <v>9162</v>
      </c>
      <c r="H20" s="322">
        <f t="shared" si="2"/>
        <v>899.234209557364</v>
      </c>
      <c r="I20" s="465">
        <f t="shared" si="3"/>
        <v>110.88296863742029</v>
      </c>
      <c r="J20" s="387">
        <v>925.3540188463965</v>
      </c>
      <c r="K20" s="271">
        <v>961</v>
      </c>
      <c r="L20" s="615">
        <f t="shared" si="4"/>
        <v>35.64598115360354</v>
      </c>
      <c r="M20" s="468">
        <f t="shared" si="5"/>
        <v>103.8521452792783</v>
      </c>
    </row>
    <row r="21" spans="1:13" s="267" customFormat="1" ht="16.5" customHeight="1">
      <c r="A21" s="272" t="s">
        <v>87</v>
      </c>
      <c r="B21" s="383">
        <v>2234.954</v>
      </c>
      <c r="C21" s="269">
        <v>2162.547</v>
      </c>
      <c r="D21" s="270">
        <f t="shared" si="0"/>
        <v>-72.40700000000015</v>
      </c>
      <c r="E21" s="465">
        <f t="shared" si="1"/>
        <v>96.76024651961517</v>
      </c>
      <c r="F21" s="387">
        <v>8102.507752334549</v>
      </c>
      <c r="G21" s="271">
        <v>8990</v>
      </c>
      <c r="H21" s="322">
        <f t="shared" si="2"/>
        <v>887.492247665451</v>
      </c>
      <c r="I21" s="465">
        <f t="shared" si="3"/>
        <v>110.95330328329203</v>
      </c>
      <c r="J21" s="387">
        <v>882.7297762926862</v>
      </c>
      <c r="K21" s="271">
        <v>880</v>
      </c>
      <c r="L21" s="615">
        <f t="shared" si="4"/>
        <v>-2.7297762926862106</v>
      </c>
      <c r="M21" s="468">
        <f t="shared" si="5"/>
        <v>99.69075742475225</v>
      </c>
    </row>
    <row r="22" spans="1:13" s="267" customFormat="1" ht="16.5" customHeight="1">
      <c r="A22" s="272" t="s">
        <v>88</v>
      </c>
      <c r="B22" s="383">
        <v>2780.4059999999995</v>
      </c>
      <c r="C22" s="269">
        <v>2710.343</v>
      </c>
      <c r="D22" s="270">
        <f t="shared" si="0"/>
        <v>-70.06299999999965</v>
      </c>
      <c r="E22" s="465">
        <f t="shared" si="1"/>
        <v>97.48011621324369</v>
      </c>
      <c r="F22" s="387">
        <v>8030.456223539536</v>
      </c>
      <c r="G22" s="271">
        <v>8915</v>
      </c>
      <c r="H22" s="322">
        <f t="shared" si="2"/>
        <v>884.543776460464</v>
      </c>
      <c r="I22" s="465">
        <f t="shared" si="3"/>
        <v>111.01486331333975</v>
      </c>
      <c r="J22" s="387">
        <v>837.6658740566029</v>
      </c>
      <c r="K22" s="271">
        <v>877</v>
      </c>
      <c r="L22" s="615">
        <f t="shared" si="4"/>
        <v>39.33412594339711</v>
      </c>
      <c r="M22" s="468">
        <f t="shared" si="5"/>
        <v>104.69568203285063</v>
      </c>
    </row>
    <row r="23" spans="1:13" s="267" customFormat="1" ht="16.5" customHeight="1">
      <c r="A23" s="272" t="s">
        <v>89</v>
      </c>
      <c r="B23" s="383">
        <v>2635.3080000000004</v>
      </c>
      <c r="C23" s="269">
        <v>2567.978</v>
      </c>
      <c r="D23" s="270">
        <f t="shared" si="0"/>
        <v>-67.33000000000038</v>
      </c>
      <c r="E23" s="465">
        <f t="shared" si="1"/>
        <v>97.44508042323704</v>
      </c>
      <c r="F23" s="387">
        <v>8366.634690644634</v>
      </c>
      <c r="G23" s="271">
        <v>9113</v>
      </c>
      <c r="H23" s="322">
        <f t="shared" si="2"/>
        <v>746.3653093553658</v>
      </c>
      <c r="I23" s="465">
        <f t="shared" si="3"/>
        <v>108.92073500220982</v>
      </c>
      <c r="J23" s="387">
        <v>898.6947003285127</v>
      </c>
      <c r="K23" s="271">
        <v>927</v>
      </c>
      <c r="L23" s="615">
        <f t="shared" si="4"/>
        <v>28.30529967148732</v>
      </c>
      <c r="M23" s="468">
        <f t="shared" si="5"/>
        <v>103.14960126738708</v>
      </c>
    </row>
    <row r="24" spans="1:13" s="267" customFormat="1" ht="16.5" customHeight="1">
      <c r="A24" s="272" t="s">
        <v>90</v>
      </c>
      <c r="B24" s="383">
        <v>2720.1710000000003</v>
      </c>
      <c r="C24" s="269">
        <v>2713.489</v>
      </c>
      <c r="D24" s="270">
        <f t="shared" si="0"/>
        <v>-6.682000000000244</v>
      </c>
      <c r="E24" s="465">
        <f t="shared" si="1"/>
        <v>99.75435367850035</v>
      </c>
      <c r="F24" s="387">
        <v>8094.689512779406</v>
      </c>
      <c r="G24" s="271">
        <v>8991</v>
      </c>
      <c r="H24" s="322">
        <f t="shared" si="2"/>
        <v>896.310487220594</v>
      </c>
      <c r="I24" s="465">
        <f t="shared" si="3"/>
        <v>111.07282108604109</v>
      </c>
      <c r="J24" s="387">
        <v>787.1469600011665</v>
      </c>
      <c r="K24" s="271">
        <v>861</v>
      </c>
      <c r="L24" s="615">
        <f t="shared" si="4"/>
        <v>73.85303999883354</v>
      </c>
      <c r="M24" s="468">
        <f t="shared" si="5"/>
        <v>109.3823699704975</v>
      </c>
    </row>
    <row r="25" spans="1:13" s="267" customFormat="1" ht="16.5" customHeight="1">
      <c r="A25" s="272" t="s">
        <v>91</v>
      </c>
      <c r="B25" s="383">
        <v>5246.07</v>
      </c>
      <c r="C25" s="269">
        <v>5264.523</v>
      </c>
      <c r="D25" s="270">
        <f t="shared" si="0"/>
        <v>18.45300000000043</v>
      </c>
      <c r="E25" s="465">
        <f t="shared" si="1"/>
        <v>100.35174902355479</v>
      </c>
      <c r="F25" s="387">
        <v>8365.324963893605</v>
      </c>
      <c r="G25" s="271">
        <v>9248</v>
      </c>
      <c r="H25" s="322">
        <f t="shared" si="2"/>
        <v>882.675036106395</v>
      </c>
      <c r="I25" s="465">
        <f t="shared" si="3"/>
        <v>110.55159291379826</v>
      </c>
      <c r="J25" s="387">
        <v>815.6775558762185</v>
      </c>
      <c r="K25" s="271">
        <v>873</v>
      </c>
      <c r="L25" s="615">
        <f t="shared" si="4"/>
        <v>57.32244412378145</v>
      </c>
      <c r="M25" s="468">
        <f t="shared" si="5"/>
        <v>107.02758629446465</v>
      </c>
    </row>
    <row r="26" spans="1:13" s="267" customFormat="1" ht="16.5" customHeight="1">
      <c r="A26" s="272" t="s">
        <v>92</v>
      </c>
      <c r="B26" s="383">
        <v>3056.8589999999995</v>
      </c>
      <c r="C26" s="269">
        <v>3013.022</v>
      </c>
      <c r="D26" s="270">
        <f t="shared" si="0"/>
        <v>-43.836999999999534</v>
      </c>
      <c r="E26" s="465">
        <f t="shared" si="1"/>
        <v>98.56594628669495</v>
      </c>
      <c r="F26" s="387">
        <v>8204.59537787717</v>
      </c>
      <c r="G26" s="271">
        <v>9035</v>
      </c>
      <c r="H26" s="322">
        <f t="shared" si="2"/>
        <v>830.4046221228291</v>
      </c>
      <c r="I26" s="465">
        <f t="shared" si="3"/>
        <v>110.121213586741</v>
      </c>
      <c r="J26" s="387">
        <v>802.2409785847356</v>
      </c>
      <c r="K26" s="271">
        <v>839</v>
      </c>
      <c r="L26" s="615">
        <f t="shared" si="4"/>
        <v>36.75902141526444</v>
      </c>
      <c r="M26" s="468">
        <f t="shared" si="5"/>
        <v>104.5820423534226</v>
      </c>
    </row>
    <row r="27" spans="1:13" s="267" customFormat="1" ht="16.5" customHeight="1">
      <c r="A27" s="272" t="s">
        <v>93</v>
      </c>
      <c r="B27" s="383">
        <v>2874.331</v>
      </c>
      <c r="C27" s="269">
        <v>2846.916</v>
      </c>
      <c r="D27" s="270">
        <f t="shared" si="0"/>
        <v>-27.414999999999964</v>
      </c>
      <c r="E27" s="465">
        <f t="shared" si="1"/>
        <v>99.04621284048358</v>
      </c>
      <c r="F27" s="387">
        <v>8124.072349357117</v>
      </c>
      <c r="G27" s="271">
        <v>8983</v>
      </c>
      <c r="H27" s="322">
        <f t="shared" si="2"/>
        <v>858.9276506428832</v>
      </c>
      <c r="I27" s="465">
        <f t="shared" si="3"/>
        <v>110.57262434043751</v>
      </c>
      <c r="J27" s="387">
        <v>877.287155399523</v>
      </c>
      <c r="K27" s="271">
        <v>933</v>
      </c>
      <c r="L27" s="615">
        <f t="shared" si="4"/>
        <v>55.712844600476956</v>
      </c>
      <c r="M27" s="468">
        <f t="shared" si="5"/>
        <v>106.35058250398126</v>
      </c>
    </row>
    <row r="28" spans="1:13" s="267" customFormat="1" ht="16.5" customHeight="1" thickBot="1">
      <c r="A28" s="273" t="s">
        <v>94</v>
      </c>
      <c r="B28" s="384">
        <v>5959.3690000000015</v>
      </c>
      <c r="C28" s="274">
        <v>5923.971</v>
      </c>
      <c r="D28" s="275">
        <f t="shared" si="0"/>
        <v>-35.39800000000196</v>
      </c>
      <c r="E28" s="466">
        <f t="shared" si="1"/>
        <v>99.40601093840637</v>
      </c>
      <c r="F28" s="388">
        <v>8093.750548272996</v>
      </c>
      <c r="G28" s="276">
        <v>9041</v>
      </c>
      <c r="H28" s="481">
        <f t="shared" si="2"/>
        <v>947.2494517270043</v>
      </c>
      <c r="I28" s="466">
        <f t="shared" si="3"/>
        <v>111.70346733664931</v>
      </c>
      <c r="J28" s="388">
        <v>818.3623318359898</v>
      </c>
      <c r="K28" s="276">
        <v>934</v>
      </c>
      <c r="L28" s="616">
        <f t="shared" si="4"/>
        <v>115.63766816401017</v>
      </c>
      <c r="M28" s="469">
        <f t="shared" si="5"/>
        <v>114.13037522200928</v>
      </c>
    </row>
    <row r="29" ht="9.75" customHeight="1">
      <c r="A29" s="164"/>
    </row>
    <row r="30" ht="15">
      <c r="A30" s="46">
        <v>37955</v>
      </c>
    </row>
    <row r="31" ht="12.75">
      <c r="H31" s="20"/>
    </row>
    <row r="32" ht="12.75">
      <c r="H32" s="20"/>
    </row>
  </sheetData>
  <printOptions/>
  <pageMargins left="0.5905511811023623" right="0" top="0.984251968503937" bottom="0" header="0.5118110236220472" footer="0"/>
  <pageSetup fitToHeight="1" fitToWidth="1" horizontalDpi="300" verticalDpi="3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zoomScale="75" zoomScaleNormal="75" workbookViewId="0" topLeftCell="E10">
      <selection activeCell="J14" sqref="J14:K14"/>
    </sheetView>
  </sheetViews>
  <sheetFormatPr defaultColWidth="9.00390625" defaultRowHeight="12.75"/>
  <cols>
    <col min="1" max="1" width="34.00390625" style="2" customWidth="1"/>
    <col min="2" max="2" width="16.375" style="47" customWidth="1"/>
    <col min="3" max="3" width="16.00390625" style="47" customWidth="1"/>
    <col min="4" max="4" width="19.75390625" style="47" bestFit="1" customWidth="1"/>
    <col min="5" max="5" width="13.625" style="233" customWidth="1"/>
    <col min="6" max="6" width="16.625" style="2" customWidth="1"/>
    <col min="7" max="7" width="15.875" style="2" customWidth="1"/>
    <col min="8" max="8" width="11.00390625" style="2" customWidth="1"/>
    <col min="9" max="9" width="11.75390625" style="233" bestFit="1" customWidth="1"/>
    <col min="10" max="10" width="16.125" style="2" customWidth="1"/>
    <col min="11" max="11" width="16.6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250</v>
      </c>
    </row>
    <row r="2" ht="14.25">
      <c r="A2" s="97"/>
    </row>
    <row r="3" spans="1:13" ht="25.5" customHeight="1">
      <c r="A3" s="206" t="s">
        <v>68</v>
      </c>
      <c r="M3" s="2"/>
    </row>
    <row r="4" spans="1:21" s="193" customFormat="1" ht="26.25" customHeight="1">
      <c r="A4" s="188" t="s">
        <v>138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257" t="s">
        <v>118</v>
      </c>
      <c r="B14" s="603">
        <v>142936.067</v>
      </c>
      <c r="C14" s="603">
        <v>140550.626</v>
      </c>
      <c r="D14" s="407">
        <f>C14-B14</f>
        <v>-2385.4410000000207</v>
      </c>
      <c r="E14" s="484">
        <f>C14/B14*100</f>
        <v>98.33111330816175</v>
      </c>
      <c r="F14" s="603">
        <v>12631.29423761495</v>
      </c>
      <c r="G14" s="603">
        <v>13973.001781973959</v>
      </c>
      <c r="H14" s="603">
        <f>G14-F14</f>
        <v>1341.7075443590093</v>
      </c>
      <c r="I14" s="484">
        <f>G14/F14*100</f>
        <v>110.62209080969323</v>
      </c>
      <c r="J14" s="617">
        <v>1195.8654649579958</v>
      </c>
      <c r="K14" s="603">
        <v>1231.7167860450036</v>
      </c>
      <c r="L14" s="407">
        <f>K14-J14</f>
        <v>35.85132108700782</v>
      </c>
      <c r="M14" s="484">
        <f>K14/J14*100</f>
        <v>102.99793932825605</v>
      </c>
    </row>
    <row r="15" spans="1:13" s="261" customFormat="1" ht="16.5" thickBot="1">
      <c r="A15" s="506" t="s">
        <v>226</v>
      </c>
      <c r="B15" s="212">
        <v>13646.960999999998</v>
      </c>
      <c r="C15" s="213">
        <v>13183.875000000002</v>
      </c>
      <c r="D15" s="213">
        <f aca="true" t="shared" si="0" ref="D15:D29">C15-B15</f>
        <v>-463.0859999999957</v>
      </c>
      <c r="E15" s="509">
        <f>C15/B15*100</f>
        <v>96.6066730900748</v>
      </c>
      <c r="F15" s="212">
        <v>12800.675167004421</v>
      </c>
      <c r="G15" s="213">
        <v>14001.453787718368</v>
      </c>
      <c r="H15" s="213">
        <f>G15-F15</f>
        <v>1200.778620713947</v>
      </c>
      <c r="I15" s="510">
        <f>G15/F15*100</f>
        <v>109.3805881724827</v>
      </c>
      <c r="J15" s="511">
        <v>1333.0567719639398</v>
      </c>
      <c r="K15" s="213">
        <v>1292.3506935555743</v>
      </c>
      <c r="L15" s="213">
        <f>K15-J15</f>
        <v>-40.706078408365556</v>
      </c>
      <c r="M15" s="509">
        <f>K15/J15*100</f>
        <v>96.94641074075226</v>
      </c>
    </row>
    <row r="16" spans="1:13" s="267" customFormat="1" ht="15">
      <c r="A16" s="499" t="s">
        <v>150</v>
      </c>
      <c r="B16" s="500">
        <v>1361.9580000000003</v>
      </c>
      <c r="C16" s="501">
        <v>1344.745</v>
      </c>
      <c r="D16" s="501">
        <f t="shared" si="0"/>
        <v>-17.21300000000042</v>
      </c>
      <c r="E16" s="502">
        <f aca="true" t="shared" si="1" ref="E16:E29">C16/B16*100</f>
        <v>98.73615779634905</v>
      </c>
      <c r="F16" s="500">
        <v>12546.517831925306</v>
      </c>
      <c r="G16" s="501">
        <v>14048.130232043168</v>
      </c>
      <c r="H16" s="501">
        <f aca="true" t="shared" si="2" ref="H16:H29">G16-F16</f>
        <v>1501.6124001178614</v>
      </c>
      <c r="I16" s="503">
        <f aca="true" t="shared" si="3" ref="I16:I29">G16/F16*100</f>
        <v>111.96835982886762</v>
      </c>
      <c r="J16" s="504">
        <v>1173.5048608938991</v>
      </c>
      <c r="K16" s="501">
        <v>1210.6948818466612</v>
      </c>
      <c r="L16" s="501">
        <f aca="true" t="shared" si="4" ref="L16:L29">K16-J16</f>
        <v>37.1900209527621</v>
      </c>
      <c r="M16" s="502">
        <f aca="true" t="shared" si="5" ref="M16:M29">K16/J16*100</f>
        <v>103.16914076729373</v>
      </c>
    </row>
    <row r="17" spans="1:13" s="267" customFormat="1" ht="15">
      <c r="A17" s="434" t="s">
        <v>151</v>
      </c>
      <c r="B17" s="435">
        <v>995.2789999999997</v>
      </c>
      <c r="C17" s="436">
        <v>973.2860000000005</v>
      </c>
      <c r="D17" s="436">
        <f t="shared" si="0"/>
        <v>-21.992999999999142</v>
      </c>
      <c r="E17" s="482">
        <f t="shared" si="1"/>
        <v>97.79026785454138</v>
      </c>
      <c r="F17" s="435">
        <v>12771.434051267144</v>
      </c>
      <c r="G17" s="436">
        <v>13869.482465699812</v>
      </c>
      <c r="H17" s="436">
        <f t="shared" si="2"/>
        <v>1098.0484144326674</v>
      </c>
      <c r="I17" s="487">
        <f t="shared" si="3"/>
        <v>108.59769083115394</v>
      </c>
      <c r="J17" s="485">
        <v>1233.2018347507476</v>
      </c>
      <c r="K17" s="436">
        <v>1118.3220782197852</v>
      </c>
      <c r="L17" s="436">
        <f t="shared" si="4"/>
        <v>-114.87975653096237</v>
      </c>
      <c r="M17" s="482">
        <f t="shared" si="5"/>
        <v>90.68443191586869</v>
      </c>
    </row>
    <row r="18" spans="1:13" s="267" customFormat="1" ht="15">
      <c r="A18" s="434" t="s">
        <v>152</v>
      </c>
      <c r="B18" s="435">
        <v>2001.0710000000001</v>
      </c>
      <c r="C18" s="436">
        <v>1973.3259999999996</v>
      </c>
      <c r="D18" s="436">
        <f t="shared" si="0"/>
        <v>-27.745000000000573</v>
      </c>
      <c r="E18" s="482">
        <f t="shared" si="1"/>
        <v>98.61349247477973</v>
      </c>
      <c r="F18" s="435">
        <v>12836.80644570388</v>
      </c>
      <c r="G18" s="436">
        <v>14162.419297278924</v>
      </c>
      <c r="H18" s="436">
        <f t="shared" si="2"/>
        <v>1325.6128515750443</v>
      </c>
      <c r="I18" s="487">
        <f t="shared" si="3"/>
        <v>110.32665606653818</v>
      </c>
      <c r="J18" s="485">
        <v>1323.1802702985885</v>
      </c>
      <c r="K18" s="436">
        <v>1364.9967392896851</v>
      </c>
      <c r="L18" s="436">
        <f t="shared" si="4"/>
        <v>41.8164689910966</v>
      </c>
      <c r="M18" s="482">
        <f t="shared" si="5"/>
        <v>103.1603002198378</v>
      </c>
    </row>
    <row r="19" spans="1:13" s="267" customFormat="1" ht="15">
      <c r="A19" s="434" t="s">
        <v>153</v>
      </c>
      <c r="B19" s="435">
        <v>1270.5520000000004</v>
      </c>
      <c r="C19" s="436">
        <v>1250.6869999999994</v>
      </c>
      <c r="D19" s="436">
        <f t="shared" si="0"/>
        <v>-19.86500000000092</v>
      </c>
      <c r="E19" s="482">
        <f t="shared" si="1"/>
        <v>98.43650633740289</v>
      </c>
      <c r="F19" s="435">
        <v>13404.59999538258</v>
      </c>
      <c r="G19" s="436">
        <v>14838.335428626217</v>
      </c>
      <c r="H19" s="436">
        <f t="shared" si="2"/>
        <v>1433.735433243637</v>
      </c>
      <c r="I19" s="487">
        <f t="shared" si="3"/>
        <v>110.6958464537361</v>
      </c>
      <c r="J19" s="485">
        <v>1451.6131571159617</v>
      </c>
      <c r="K19" s="436">
        <v>1422.4655018490735</v>
      </c>
      <c r="L19" s="436">
        <f t="shared" si="4"/>
        <v>-29.14765526688825</v>
      </c>
      <c r="M19" s="482">
        <f t="shared" si="5"/>
        <v>97.99205076614224</v>
      </c>
    </row>
    <row r="20" spans="1:13" s="267" customFormat="1" ht="15">
      <c r="A20" s="434" t="s">
        <v>154</v>
      </c>
      <c r="B20" s="435">
        <v>1029.554</v>
      </c>
      <c r="C20" s="436">
        <v>1006.0120000000005</v>
      </c>
      <c r="D20" s="436">
        <f t="shared" si="0"/>
        <v>-23.541999999999575</v>
      </c>
      <c r="E20" s="482">
        <f t="shared" si="1"/>
        <v>97.7133788028603</v>
      </c>
      <c r="F20" s="435">
        <v>12808.10428593352</v>
      </c>
      <c r="G20" s="436">
        <v>14175.891650508245</v>
      </c>
      <c r="H20" s="436">
        <f t="shared" si="2"/>
        <v>1367.7873645747259</v>
      </c>
      <c r="I20" s="487">
        <f t="shared" si="3"/>
        <v>110.67907735633365</v>
      </c>
      <c r="J20" s="485">
        <v>1170.649944862856</v>
      </c>
      <c r="K20" s="436">
        <v>1117.757486435991</v>
      </c>
      <c r="L20" s="436">
        <f t="shared" si="4"/>
        <v>-52.892458426865005</v>
      </c>
      <c r="M20" s="482">
        <f t="shared" si="5"/>
        <v>95.48178696296257</v>
      </c>
    </row>
    <row r="21" spans="1:13" s="267" customFormat="1" ht="15">
      <c r="A21" s="434" t="s">
        <v>155</v>
      </c>
      <c r="B21" s="435">
        <v>1354.149</v>
      </c>
      <c r="C21" s="436">
        <v>1326.9540000000009</v>
      </c>
      <c r="D21" s="436">
        <f t="shared" si="0"/>
        <v>-27.194999999999027</v>
      </c>
      <c r="E21" s="482">
        <f t="shared" si="1"/>
        <v>97.99172764592382</v>
      </c>
      <c r="F21" s="435">
        <v>13034.444510906851</v>
      </c>
      <c r="G21" s="436">
        <v>14674.872845797368</v>
      </c>
      <c r="H21" s="436">
        <f t="shared" si="2"/>
        <v>1640.4283348905174</v>
      </c>
      <c r="I21" s="487">
        <f t="shared" si="3"/>
        <v>112.58533367891401</v>
      </c>
      <c r="J21" s="485">
        <v>1329.3418145926992</v>
      </c>
      <c r="K21" s="436">
        <v>1407.9246320687996</v>
      </c>
      <c r="L21" s="436">
        <f t="shared" si="4"/>
        <v>78.58281747610044</v>
      </c>
      <c r="M21" s="482">
        <f t="shared" si="5"/>
        <v>105.91140793236671</v>
      </c>
    </row>
    <row r="22" spans="1:13" s="267" customFormat="1" ht="15">
      <c r="A22" s="434" t="s">
        <v>156</v>
      </c>
      <c r="B22" s="435">
        <v>1495.72</v>
      </c>
      <c r="C22" s="436">
        <v>1464.965</v>
      </c>
      <c r="D22" s="436">
        <f t="shared" si="0"/>
        <v>-30.75500000000011</v>
      </c>
      <c r="E22" s="482">
        <f t="shared" si="1"/>
        <v>97.94379964164415</v>
      </c>
      <c r="F22" s="435">
        <v>12586.17321423796</v>
      </c>
      <c r="G22" s="436">
        <v>14047.743802752968</v>
      </c>
      <c r="H22" s="436">
        <f t="shared" si="2"/>
        <v>1461.5705885150073</v>
      </c>
      <c r="I22" s="487">
        <f t="shared" si="3"/>
        <v>111.61250972504988</v>
      </c>
      <c r="J22" s="485">
        <v>1016.7540270460602</v>
      </c>
      <c r="K22" s="436">
        <v>1025.7884052595873</v>
      </c>
      <c r="L22" s="436">
        <f t="shared" si="4"/>
        <v>9.034378213527134</v>
      </c>
      <c r="M22" s="482">
        <f t="shared" si="5"/>
        <v>100.8885510136384</v>
      </c>
    </row>
    <row r="23" spans="1:13" s="267" customFormat="1" ht="15">
      <c r="A23" s="434" t="s">
        <v>157</v>
      </c>
      <c r="B23" s="435">
        <v>1146.5579999999998</v>
      </c>
      <c r="C23" s="436">
        <v>1142.1790000000008</v>
      </c>
      <c r="D23" s="436">
        <f t="shared" si="0"/>
        <v>-4.378999999998996</v>
      </c>
      <c r="E23" s="482">
        <f t="shared" si="1"/>
        <v>99.61807427099205</v>
      </c>
      <c r="F23" s="435">
        <v>12735.604498178223</v>
      </c>
      <c r="G23" s="436">
        <v>14273.07910776</v>
      </c>
      <c r="H23" s="436">
        <f t="shared" si="2"/>
        <v>1537.4746095817773</v>
      </c>
      <c r="I23" s="487">
        <f t="shared" si="3"/>
        <v>112.07225467626375</v>
      </c>
      <c r="J23" s="485">
        <v>1188.944746895588</v>
      </c>
      <c r="K23" s="436">
        <v>1254.7101247313728</v>
      </c>
      <c r="L23" s="436">
        <f t="shared" si="4"/>
        <v>65.76537783578488</v>
      </c>
      <c r="M23" s="482">
        <f t="shared" si="5"/>
        <v>105.53140741043707</v>
      </c>
    </row>
    <row r="24" spans="1:13" s="267" customFormat="1" ht="15">
      <c r="A24" s="434" t="s">
        <v>158</v>
      </c>
      <c r="B24" s="435">
        <v>1097.421</v>
      </c>
      <c r="C24" s="436">
        <v>1294.276</v>
      </c>
      <c r="D24" s="436">
        <f t="shared" si="0"/>
        <v>196.85500000000002</v>
      </c>
      <c r="E24" s="482">
        <f t="shared" si="1"/>
        <v>117.9379654663069</v>
      </c>
      <c r="F24" s="435">
        <v>13060.052209275707</v>
      </c>
      <c r="G24" s="436">
        <v>14024.331492407078</v>
      </c>
      <c r="H24" s="436">
        <f t="shared" si="2"/>
        <v>964.2792831313709</v>
      </c>
      <c r="I24" s="487">
        <f t="shared" si="3"/>
        <v>107.38342594409008</v>
      </c>
      <c r="J24" s="485">
        <v>1302.4773537229557</v>
      </c>
      <c r="K24" s="436">
        <v>1202.8593592093184</v>
      </c>
      <c r="L24" s="436">
        <f t="shared" si="4"/>
        <v>-99.61799451363731</v>
      </c>
      <c r="M24" s="482">
        <f t="shared" si="5"/>
        <v>92.35165246989571</v>
      </c>
    </row>
    <row r="25" spans="1:13" s="267" customFormat="1" ht="15">
      <c r="A25" s="434" t="s">
        <v>159</v>
      </c>
      <c r="B25" s="435">
        <v>1125.7880000000007</v>
      </c>
      <c r="C25" s="436">
        <v>1117.4930000000004</v>
      </c>
      <c r="D25" s="436">
        <f t="shared" si="0"/>
        <v>-8.2950000000003</v>
      </c>
      <c r="E25" s="482">
        <f t="shared" si="1"/>
        <v>99.26318276620462</v>
      </c>
      <c r="F25" s="435">
        <v>12728.569973505955</v>
      </c>
      <c r="G25" s="436">
        <v>14126.601240455195</v>
      </c>
      <c r="H25" s="436">
        <f t="shared" si="2"/>
        <v>1398.0312669492396</v>
      </c>
      <c r="I25" s="487">
        <f t="shared" si="3"/>
        <v>110.9834118825539</v>
      </c>
      <c r="J25" s="485">
        <v>1217.59997836577</v>
      </c>
      <c r="K25" s="436">
        <v>1089.8293471786105</v>
      </c>
      <c r="L25" s="436">
        <f t="shared" si="4"/>
        <v>-127.77063118715955</v>
      </c>
      <c r="M25" s="482">
        <f t="shared" si="5"/>
        <v>89.50635401959765</v>
      </c>
    </row>
    <row r="26" spans="1:13" s="267" customFormat="1" ht="15">
      <c r="A26" s="434" t="s">
        <v>160</v>
      </c>
      <c r="B26" s="435">
        <v>1616.0010000000004</v>
      </c>
      <c r="C26" s="436">
        <v>1602.9529999999997</v>
      </c>
      <c r="D26" s="436">
        <f t="shared" si="0"/>
        <v>-13.048000000000684</v>
      </c>
      <c r="E26" s="482">
        <f t="shared" si="1"/>
        <v>99.19257475707003</v>
      </c>
      <c r="F26" s="435">
        <v>13050.048717654116</v>
      </c>
      <c r="G26" s="436">
        <v>14361.9003315894</v>
      </c>
      <c r="H26" s="436">
        <f t="shared" si="2"/>
        <v>1311.851613935285</v>
      </c>
      <c r="I26" s="487">
        <f t="shared" si="3"/>
        <v>110.05246526137952</v>
      </c>
      <c r="J26" s="485">
        <v>1398.953479745509</v>
      </c>
      <c r="K26" s="436">
        <v>1370.134370751981</v>
      </c>
      <c r="L26" s="436">
        <f t="shared" si="4"/>
        <v>-28.81910899352806</v>
      </c>
      <c r="M26" s="482">
        <f t="shared" si="5"/>
        <v>97.939952299288</v>
      </c>
    </row>
    <row r="27" spans="1:13" s="267" customFormat="1" ht="15.75" thickBot="1">
      <c r="A27" s="492" t="s">
        <v>161</v>
      </c>
      <c r="B27" s="493">
        <v>775.2090000000001</v>
      </c>
      <c r="C27" s="494">
        <v>762.8689999999998</v>
      </c>
      <c r="D27" s="494">
        <f t="shared" si="0"/>
        <v>-12.34000000000026</v>
      </c>
      <c r="E27" s="495">
        <f t="shared" si="1"/>
        <v>98.40817121576244</v>
      </c>
      <c r="F27" s="493">
        <v>12736.244605576614</v>
      </c>
      <c r="G27" s="494">
        <v>14033.084754175796</v>
      </c>
      <c r="H27" s="494">
        <f t="shared" si="2"/>
        <v>1296.8401485991817</v>
      </c>
      <c r="I27" s="496">
        <f t="shared" si="3"/>
        <v>110.18228048188831</v>
      </c>
      <c r="J27" s="497">
        <v>1339.2603371047894</v>
      </c>
      <c r="K27" s="494">
        <v>1218.2097377720745</v>
      </c>
      <c r="L27" s="494">
        <f t="shared" si="4"/>
        <v>-121.05059933271491</v>
      </c>
      <c r="M27" s="495">
        <f t="shared" si="5"/>
        <v>90.96138398346046</v>
      </c>
    </row>
    <row r="28" spans="1:13" s="261" customFormat="1" ht="16.5" thickBot="1">
      <c r="A28" s="506" t="s">
        <v>272</v>
      </c>
      <c r="B28" s="212">
        <v>15269.26</v>
      </c>
      <c r="C28" s="213">
        <v>15259.745</v>
      </c>
      <c r="D28" s="213">
        <f>C28-B28</f>
        <v>-9.514999999999418</v>
      </c>
      <c r="E28" s="509">
        <f>C28/B28*100</f>
        <v>99.93768525783176</v>
      </c>
      <c r="F28" s="212">
        <v>12862.868156166194</v>
      </c>
      <c r="G28" s="213">
        <v>14231.93914591772</v>
      </c>
      <c r="H28" s="213">
        <f>G28-F28</f>
        <v>1369.0709897515262</v>
      </c>
      <c r="I28" s="510">
        <f>G28/F28*100</f>
        <v>110.64359031850313</v>
      </c>
      <c r="J28" s="511">
        <v>1264.380977787325</v>
      </c>
      <c r="K28" s="213">
        <v>1246.2885993325724</v>
      </c>
      <c r="L28" s="213">
        <f>K28-J28</f>
        <v>-18.092378454752634</v>
      </c>
      <c r="M28" s="509">
        <f>K28/J28*100</f>
        <v>98.56907223593205</v>
      </c>
    </row>
    <row r="29" spans="1:13" s="267" customFormat="1" ht="15">
      <c r="A29" s="499" t="s">
        <v>162</v>
      </c>
      <c r="B29" s="500">
        <v>2460.3170000000005</v>
      </c>
      <c r="C29" s="501">
        <v>2390.156999999999</v>
      </c>
      <c r="D29" s="501">
        <f t="shared" si="0"/>
        <v>-70.16000000000167</v>
      </c>
      <c r="E29" s="502">
        <f t="shared" si="1"/>
        <v>97.14833495033358</v>
      </c>
      <c r="F29" s="500">
        <v>12633.751666959992</v>
      </c>
      <c r="G29" s="501">
        <v>13829.226931768737</v>
      </c>
      <c r="H29" s="501">
        <f t="shared" si="2"/>
        <v>1195.4752648087451</v>
      </c>
      <c r="I29" s="503">
        <f t="shared" si="3"/>
        <v>109.46255155493657</v>
      </c>
      <c r="J29" s="504">
        <v>1163.3124241036148</v>
      </c>
      <c r="K29" s="501">
        <v>1180.8523224392575</v>
      </c>
      <c r="L29" s="501">
        <f t="shared" si="4"/>
        <v>17.539898335642647</v>
      </c>
      <c r="M29" s="502">
        <f t="shared" si="5"/>
        <v>101.50775475033356</v>
      </c>
    </row>
    <row r="30" spans="1:13" ht="15">
      <c r="A30" s="434" t="s">
        <v>163</v>
      </c>
      <c r="B30" s="435">
        <v>854.519</v>
      </c>
      <c r="C30" s="436">
        <v>846.2670000000004</v>
      </c>
      <c r="D30" s="436">
        <f aca="true" t="shared" si="6" ref="D30:D103">C30-B30</f>
        <v>-8.251999999999612</v>
      </c>
      <c r="E30" s="482">
        <f aca="true" t="shared" si="7" ref="E30:E103">C30/B30*100</f>
        <v>99.03431053025157</v>
      </c>
      <c r="F30" s="435">
        <v>13646.86969446489</v>
      </c>
      <c r="G30" s="436">
        <v>14728.2824976567</v>
      </c>
      <c r="H30" s="436">
        <f aca="true" t="shared" si="8" ref="H30:H103">G30-F30</f>
        <v>1081.4128031918117</v>
      </c>
      <c r="I30" s="487">
        <f aca="true" t="shared" si="9" ref="I30:I103">G30/F30*100</f>
        <v>107.92425535967732</v>
      </c>
      <c r="J30" s="485">
        <v>1692.0129595974129</v>
      </c>
      <c r="K30" s="436">
        <v>1569.0250371467991</v>
      </c>
      <c r="L30" s="436">
        <f aca="true" t="shared" si="10" ref="L30:L103">K30-J30</f>
        <v>-122.98792245061372</v>
      </c>
      <c r="M30" s="482">
        <f aca="true" t="shared" si="11" ref="M30:M103">K30/J30*100</f>
        <v>92.73126593073633</v>
      </c>
    </row>
    <row r="31" spans="1:13" ht="15">
      <c r="A31" s="434" t="s">
        <v>164</v>
      </c>
      <c r="B31" s="435">
        <v>1361.662</v>
      </c>
      <c r="C31" s="436">
        <v>1332.459</v>
      </c>
      <c r="D31" s="436">
        <f t="shared" si="6"/>
        <v>-29.202999999999975</v>
      </c>
      <c r="E31" s="482">
        <f t="shared" si="7"/>
        <v>97.85534148709445</v>
      </c>
      <c r="F31" s="435">
        <v>12202.123989327423</v>
      </c>
      <c r="G31" s="436">
        <v>13731.043965413652</v>
      </c>
      <c r="H31" s="436">
        <f t="shared" si="8"/>
        <v>1528.9199760862284</v>
      </c>
      <c r="I31" s="487">
        <f t="shared" si="9"/>
        <v>112.52994951881736</v>
      </c>
      <c r="J31" s="485">
        <v>827.218910093368</v>
      </c>
      <c r="K31" s="436">
        <v>1026.2944926135315</v>
      </c>
      <c r="L31" s="436">
        <f t="shared" si="10"/>
        <v>199.0755825201635</v>
      </c>
      <c r="M31" s="482">
        <f t="shared" si="11"/>
        <v>124.06564696371531</v>
      </c>
    </row>
    <row r="32" spans="1:13" ht="15">
      <c r="A32" s="434" t="s">
        <v>165</v>
      </c>
      <c r="B32" s="435">
        <v>970.3779999999999</v>
      </c>
      <c r="C32" s="436">
        <v>942.6159999999999</v>
      </c>
      <c r="D32" s="436">
        <f t="shared" si="6"/>
        <v>-27.762000000000057</v>
      </c>
      <c r="E32" s="482">
        <f t="shared" si="7"/>
        <v>97.13905302881969</v>
      </c>
      <c r="F32" s="435">
        <v>12585.383336298964</v>
      </c>
      <c r="G32" s="436">
        <v>13928.269600534875</v>
      </c>
      <c r="H32" s="436">
        <f t="shared" si="8"/>
        <v>1342.8862642359109</v>
      </c>
      <c r="I32" s="487">
        <f t="shared" si="9"/>
        <v>110.67020549435898</v>
      </c>
      <c r="J32" s="485">
        <v>1141.0306086906337</v>
      </c>
      <c r="K32" s="436">
        <v>1166.6435631146605</v>
      </c>
      <c r="L32" s="436">
        <f t="shared" si="10"/>
        <v>25.61295442402684</v>
      </c>
      <c r="M32" s="482">
        <f t="shared" si="11"/>
        <v>102.24472106435589</v>
      </c>
    </row>
    <row r="33" spans="1:13" ht="15">
      <c r="A33" s="434" t="s">
        <v>166</v>
      </c>
      <c r="B33" s="435">
        <v>769.0019999999997</v>
      </c>
      <c r="C33" s="436">
        <v>772.3070000000002</v>
      </c>
      <c r="D33" s="436">
        <f t="shared" si="6"/>
        <v>3.3050000000005184</v>
      </c>
      <c r="E33" s="482">
        <f t="shared" si="7"/>
        <v>100.42977781592253</v>
      </c>
      <c r="F33" s="435">
        <v>12975.009167726483</v>
      </c>
      <c r="G33" s="436">
        <v>14035.216565433171</v>
      </c>
      <c r="H33" s="436">
        <f t="shared" si="8"/>
        <v>1060.2073977066884</v>
      </c>
      <c r="I33" s="487">
        <f t="shared" si="9"/>
        <v>108.17114950749942</v>
      </c>
      <c r="J33" s="485">
        <v>1259.1646200024338</v>
      </c>
      <c r="K33" s="436">
        <v>1157.762536285585</v>
      </c>
      <c r="L33" s="436">
        <f t="shared" si="10"/>
        <v>-101.40208371684889</v>
      </c>
      <c r="M33" s="482">
        <f t="shared" si="11"/>
        <v>91.94687635706815</v>
      </c>
    </row>
    <row r="34" spans="1:13" ht="15">
      <c r="A34" s="434" t="s">
        <v>167</v>
      </c>
      <c r="B34" s="435">
        <v>966.5129999999996</v>
      </c>
      <c r="C34" s="436">
        <v>949.9000000000005</v>
      </c>
      <c r="D34" s="436">
        <f t="shared" si="6"/>
        <v>-16.612999999999033</v>
      </c>
      <c r="E34" s="482">
        <f t="shared" si="7"/>
        <v>98.28114055372261</v>
      </c>
      <c r="F34" s="435">
        <v>12785.908265647295</v>
      </c>
      <c r="G34" s="436">
        <v>14350.534208279223</v>
      </c>
      <c r="H34" s="436">
        <f t="shared" si="8"/>
        <v>1564.6259426319284</v>
      </c>
      <c r="I34" s="487">
        <f t="shared" si="9"/>
        <v>112.2371122185798</v>
      </c>
      <c r="J34" s="485">
        <v>1178.204995115891</v>
      </c>
      <c r="K34" s="436">
        <v>1357.6095729375013</v>
      </c>
      <c r="L34" s="436">
        <f t="shared" si="10"/>
        <v>179.40457782161025</v>
      </c>
      <c r="M34" s="482">
        <f t="shared" si="11"/>
        <v>115.22694086048784</v>
      </c>
    </row>
    <row r="35" spans="1:13" ht="15.75" thickBot="1">
      <c r="A35" s="434" t="s">
        <v>168</v>
      </c>
      <c r="B35" s="435">
        <v>1454.565</v>
      </c>
      <c r="C35" s="436">
        <v>1415.475</v>
      </c>
      <c r="D35" s="436">
        <f t="shared" si="6"/>
        <v>-39.090000000000146</v>
      </c>
      <c r="E35" s="482">
        <f t="shared" si="7"/>
        <v>97.31259861195615</v>
      </c>
      <c r="F35" s="435">
        <v>12405.716256521133</v>
      </c>
      <c r="G35" s="436">
        <v>13741.89371059185</v>
      </c>
      <c r="H35" s="436">
        <f t="shared" si="8"/>
        <v>1336.1774540707174</v>
      </c>
      <c r="I35" s="487">
        <f t="shared" si="9"/>
        <v>110.77065948020814</v>
      </c>
      <c r="J35" s="485">
        <v>972.5582715260038</v>
      </c>
      <c r="K35" s="436">
        <v>1035.6554042518117</v>
      </c>
      <c r="L35" s="436">
        <f t="shared" si="10"/>
        <v>63.09713272580791</v>
      </c>
      <c r="M35" s="482">
        <f t="shared" si="11"/>
        <v>106.48774829983243</v>
      </c>
    </row>
    <row r="36" spans="1:13" s="517" customFormat="1" ht="16.5" thickBot="1">
      <c r="A36" s="506" t="s">
        <v>273</v>
      </c>
      <c r="B36" s="212">
        <v>8836.956</v>
      </c>
      <c r="C36" s="213">
        <v>8649.180999999999</v>
      </c>
      <c r="D36" s="213">
        <f t="shared" si="6"/>
        <v>-187.77500000000146</v>
      </c>
      <c r="E36" s="509">
        <f t="shared" si="7"/>
        <v>97.87511672571412</v>
      </c>
      <c r="F36" s="212">
        <v>12668.702473264928</v>
      </c>
      <c r="G36" s="213">
        <v>13974.215747517985</v>
      </c>
      <c r="H36" s="213">
        <f t="shared" si="8"/>
        <v>1305.5132742530568</v>
      </c>
      <c r="I36" s="510">
        <f t="shared" si="9"/>
        <v>110.30502750386721</v>
      </c>
      <c r="J36" s="511">
        <v>1138.774244082339</v>
      </c>
      <c r="K36" s="213">
        <v>1187.062053107174</v>
      </c>
      <c r="L36" s="213">
        <f t="shared" si="10"/>
        <v>48.28780902483504</v>
      </c>
      <c r="M36" s="509">
        <f t="shared" si="11"/>
        <v>104.240332030318</v>
      </c>
    </row>
    <row r="37" spans="1:13" ht="15">
      <c r="A37" s="434" t="s">
        <v>169</v>
      </c>
      <c r="B37" s="435">
        <v>902.1959999999999</v>
      </c>
      <c r="C37" s="436">
        <v>887.475</v>
      </c>
      <c r="D37" s="436">
        <f t="shared" si="6"/>
        <v>-14.72099999999989</v>
      </c>
      <c r="E37" s="482">
        <f t="shared" si="7"/>
        <v>98.36831464559809</v>
      </c>
      <c r="F37" s="435">
        <v>12728.230278614012</v>
      </c>
      <c r="G37" s="436">
        <v>14298.295851839332</v>
      </c>
      <c r="H37" s="436">
        <f t="shared" si="8"/>
        <v>1570.06557322532</v>
      </c>
      <c r="I37" s="487">
        <f t="shared" si="9"/>
        <v>112.3353014429928</v>
      </c>
      <c r="J37" s="485">
        <v>1189.2345639602333</v>
      </c>
      <c r="K37" s="436">
        <v>1436.1373559818585</v>
      </c>
      <c r="L37" s="436">
        <f t="shared" si="10"/>
        <v>246.90279202162515</v>
      </c>
      <c r="M37" s="482">
        <f t="shared" si="11"/>
        <v>120.7614880616505</v>
      </c>
    </row>
    <row r="38" spans="1:13" ht="15">
      <c r="A38" s="434" t="s">
        <v>170</v>
      </c>
      <c r="B38" s="435">
        <v>1261.352</v>
      </c>
      <c r="C38" s="436">
        <v>1228.49</v>
      </c>
      <c r="D38" s="436">
        <f t="shared" si="6"/>
        <v>-32.86200000000008</v>
      </c>
      <c r="E38" s="482">
        <f t="shared" si="7"/>
        <v>97.39470028984772</v>
      </c>
      <c r="F38" s="435">
        <v>12259.515627323346</v>
      </c>
      <c r="G38" s="436">
        <v>13748.467359658329</v>
      </c>
      <c r="H38" s="436">
        <f t="shared" si="8"/>
        <v>1488.9517323349828</v>
      </c>
      <c r="I38" s="487">
        <f t="shared" si="9"/>
        <v>112.14527374161902</v>
      </c>
      <c r="J38" s="485">
        <v>1005.954809689215</v>
      </c>
      <c r="K38" s="436">
        <v>1099.2496660308364</v>
      </c>
      <c r="L38" s="436">
        <f t="shared" si="10"/>
        <v>93.29485634162131</v>
      </c>
      <c r="M38" s="482">
        <f t="shared" si="11"/>
        <v>109.27425918570282</v>
      </c>
    </row>
    <row r="39" spans="1:13" ht="15">
      <c r="A39" s="434" t="s">
        <v>171</v>
      </c>
      <c r="B39" s="435">
        <v>1927.801</v>
      </c>
      <c r="C39" s="436">
        <v>1892.1990000000003</v>
      </c>
      <c r="D39" s="436">
        <f t="shared" si="6"/>
        <v>-35.601999999999634</v>
      </c>
      <c r="E39" s="482">
        <f t="shared" si="7"/>
        <v>98.15323262100188</v>
      </c>
      <c r="F39" s="435">
        <v>12704.746438501112</v>
      </c>
      <c r="G39" s="436">
        <v>13818.126599439773</v>
      </c>
      <c r="H39" s="436">
        <f t="shared" si="8"/>
        <v>1113.380160938661</v>
      </c>
      <c r="I39" s="487">
        <f t="shared" si="9"/>
        <v>108.76349769220595</v>
      </c>
      <c r="J39" s="485">
        <v>1351.2622816243888</v>
      </c>
      <c r="K39" s="436">
        <v>1376.658233797467</v>
      </c>
      <c r="L39" s="436">
        <f t="shared" si="10"/>
        <v>25.395952173078058</v>
      </c>
      <c r="M39" s="482">
        <f t="shared" si="11"/>
        <v>101.87942433666903</v>
      </c>
    </row>
    <row r="40" spans="1:13" ht="15">
      <c r="A40" s="434" t="s">
        <v>172</v>
      </c>
      <c r="B40" s="435">
        <v>969.1819999999997</v>
      </c>
      <c r="C40" s="436">
        <v>955.2510000000001</v>
      </c>
      <c r="D40" s="436">
        <f t="shared" si="6"/>
        <v>-13.930999999999585</v>
      </c>
      <c r="E40" s="482">
        <f t="shared" si="7"/>
        <v>98.56260227697176</v>
      </c>
      <c r="F40" s="435">
        <v>12399.17270440434</v>
      </c>
      <c r="G40" s="436">
        <v>14071.42392709118</v>
      </c>
      <c r="H40" s="436">
        <f t="shared" si="8"/>
        <v>1672.2512226868403</v>
      </c>
      <c r="I40" s="487">
        <f t="shared" si="9"/>
        <v>113.4867967609874</v>
      </c>
      <c r="J40" s="485">
        <v>1105.4045805867447</v>
      </c>
      <c r="K40" s="436">
        <v>1303.1426644236262</v>
      </c>
      <c r="L40" s="436">
        <f t="shared" si="10"/>
        <v>197.73808383688151</v>
      </c>
      <c r="M40" s="482">
        <f t="shared" si="11"/>
        <v>117.88829966055712</v>
      </c>
    </row>
    <row r="41" spans="1:13" ht="15">
      <c r="A41" s="434" t="s">
        <v>173</v>
      </c>
      <c r="B41" s="435">
        <v>1091.38</v>
      </c>
      <c r="C41" s="436">
        <v>1082.69</v>
      </c>
      <c r="D41" s="436">
        <f t="shared" si="6"/>
        <v>-8.690000000000055</v>
      </c>
      <c r="E41" s="482">
        <f t="shared" si="7"/>
        <v>99.20376037677069</v>
      </c>
      <c r="F41" s="435">
        <v>12833.78749839652</v>
      </c>
      <c r="G41" s="436">
        <v>14157.376123872531</v>
      </c>
      <c r="H41" s="436">
        <f t="shared" si="8"/>
        <v>1323.5886254760117</v>
      </c>
      <c r="I41" s="487">
        <f t="shared" si="9"/>
        <v>110.31331261828501</v>
      </c>
      <c r="J41" s="485">
        <v>1389.1043144153875</v>
      </c>
      <c r="K41" s="436">
        <v>1393.4268658003068</v>
      </c>
      <c r="L41" s="436">
        <f t="shared" si="10"/>
        <v>4.322551384919279</v>
      </c>
      <c r="M41" s="482">
        <f t="shared" si="11"/>
        <v>100.3111754344193</v>
      </c>
    </row>
    <row r="42" spans="1:13" ht="15">
      <c r="A42" s="434" t="s">
        <v>174</v>
      </c>
      <c r="B42" s="435">
        <v>598.146</v>
      </c>
      <c r="C42" s="436">
        <v>594.9889999999999</v>
      </c>
      <c r="D42" s="436">
        <f t="shared" si="6"/>
        <v>-3.157000000000039</v>
      </c>
      <c r="E42" s="482">
        <f t="shared" si="7"/>
        <v>99.47220243886943</v>
      </c>
      <c r="F42" s="435">
        <v>12646.043310867622</v>
      </c>
      <c r="G42" s="436">
        <v>14107.130645365807</v>
      </c>
      <c r="H42" s="436">
        <f t="shared" si="8"/>
        <v>1461.0873344981846</v>
      </c>
      <c r="I42" s="487">
        <f t="shared" si="9"/>
        <v>111.55371129594795</v>
      </c>
      <c r="J42" s="485">
        <v>1218.6004754691999</v>
      </c>
      <c r="K42" s="436">
        <v>1281.2980109249447</v>
      </c>
      <c r="L42" s="436">
        <f t="shared" si="10"/>
        <v>62.697535455744855</v>
      </c>
      <c r="M42" s="482">
        <f t="shared" si="11"/>
        <v>105.14504439460393</v>
      </c>
    </row>
    <row r="43" spans="1:13" ht="15.75" thickBot="1">
      <c r="A43" s="492" t="s">
        <v>175</v>
      </c>
      <c r="B43" s="493">
        <v>729.629</v>
      </c>
      <c r="C43" s="494">
        <v>716.053</v>
      </c>
      <c r="D43" s="494">
        <f t="shared" si="6"/>
        <v>-13.576000000000022</v>
      </c>
      <c r="E43" s="495">
        <f t="shared" si="7"/>
        <v>98.13932834358283</v>
      </c>
      <c r="F43" s="493">
        <v>12580.095119879039</v>
      </c>
      <c r="G43" s="494">
        <v>13903.733227692492</v>
      </c>
      <c r="H43" s="494">
        <f t="shared" si="8"/>
        <v>1323.6381078134527</v>
      </c>
      <c r="I43" s="496">
        <f t="shared" si="9"/>
        <v>110.52168600634698</v>
      </c>
      <c r="J43" s="497">
        <v>1184.0518339533592</v>
      </c>
      <c r="K43" s="494">
        <v>1228.2200712330884</v>
      </c>
      <c r="L43" s="494">
        <f t="shared" si="10"/>
        <v>44.16823727972928</v>
      </c>
      <c r="M43" s="495">
        <f t="shared" si="11"/>
        <v>103.7302621399824</v>
      </c>
    </row>
    <row r="44" spans="1:13" s="517" customFormat="1" ht="16.5" thickBot="1">
      <c r="A44" s="506" t="s">
        <v>274</v>
      </c>
      <c r="B44" s="212">
        <v>7479.685999999999</v>
      </c>
      <c r="C44" s="213">
        <v>7357.147000000001</v>
      </c>
      <c r="D44" s="213">
        <f t="shared" si="6"/>
        <v>-122.53899999999794</v>
      </c>
      <c r="E44" s="509">
        <f t="shared" si="7"/>
        <v>98.36170930170066</v>
      </c>
      <c r="F44" s="212">
        <v>12594.8766209348</v>
      </c>
      <c r="G44" s="213">
        <v>13978.933530740771</v>
      </c>
      <c r="H44" s="213">
        <f t="shared" si="8"/>
        <v>1384.0569098059714</v>
      </c>
      <c r="I44" s="510">
        <f t="shared" si="9"/>
        <v>110.98904698681555</v>
      </c>
      <c r="J44" s="511">
        <v>1220.231571218364</v>
      </c>
      <c r="K44" s="213">
        <v>1308.274948306879</v>
      </c>
      <c r="L44" s="213">
        <f t="shared" si="10"/>
        <v>88.04337708851494</v>
      </c>
      <c r="M44" s="509">
        <f t="shared" si="11"/>
        <v>107.21530069908012</v>
      </c>
    </row>
    <row r="45" spans="1:13" ht="15">
      <c r="A45" s="499" t="s">
        <v>176</v>
      </c>
      <c r="B45" s="500">
        <v>1488.048</v>
      </c>
      <c r="C45" s="501">
        <v>1337.9560000000004</v>
      </c>
      <c r="D45" s="501">
        <f t="shared" si="6"/>
        <v>-150.09199999999964</v>
      </c>
      <c r="E45" s="502">
        <f t="shared" si="7"/>
        <v>89.91349741406194</v>
      </c>
      <c r="F45" s="500">
        <v>12855.988143154284</v>
      </c>
      <c r="G45" s="501">
        <v>14257.336314995895</v>
      </c>
      <c r="H45" s="501">
        <f t="shared" si="8"/>
        <v>1401.3481718416115</v>
      </c>
      <c r="I45" s="503">
        <f t="shared" si="9"/>
        <v>110.90035364249941</v>
      </c>
      <c r="J45" s="504">
        <v>1192.566518164886</v>
      </c>
      <c r="K45" s="501">
        <v>1210.6186185827069</v>
      </c>
      <c r="L45" s="501">
        <f t="shared" si="10"/>
        <v>18.05210041782084</v>
      </c>
      <c r="M45" s="502">
        <f t="shared" si="11"/>
        <v>101.51371853417446</v>
      </c>
    </row>
    <row r="46" spans="1:13" ht="15">
      <c r="A46" s="434" t="s">
        <v>177</v>
      </c>
      <c r="B46" s="435">
        <v>1734.947</v>
      </c>
      <c r="C46" s="436">
        <v>1697.0909999999992</v>
      </c>
      <c r="D46" s="436">
        <f t="shared" si="6"/>
        <v>-37.85600000000068</v>
      </c>
      <c r="E46" s="482">
        <f t="shared" si="7"/>
        <v>97.81803132891088</v>
      </c>
      <c r="F46" s="435">
        <v>12894.519672486953</v>
      </c>
      <c r="G46" s="436">
        <v>14419.185077419083</v>
      </c>
      <c r="H46" s="436">
        <f t="shared" si="8"/>
        <v>1524.6654049321296</v>
      </c>
      <c r="I46" s="487">
        <f t="shared" si="9"/>
        <v>111.82413493218604</v>
      </c>
      <c r="J46" s="485">
        <v>1271.3546869155084</v>
      </c>
      <c r="K46" s="436">
        <v>1403.592644380558</v>
      </c>
      <c r="L46" s="436">
        <f t="shared" si="10"/>
        <v>132.2379574650497</v>
      </c>
      <c r="M46" s="482">
        <f t="shared" si="11"/>
        <v>110.40134266432588</v>
      </c>
    </row>
    <row r="47" spans="1:13" ht="15.75" thickBot="1">
      <c r="A47" s="492" t="s">
        <v>178</v>
      </c>
      <c r="B47" s="493">
        <v>1511.847</v>
      </c>
      <c r="C47" s="494">
        <v>1443.5159999999992</v>
      </c>
      <c r="D47" s="494">
        <f t="shared" si="6"/>
        <v>-68.33100000000081</v>
      </c>
      <c r="E47" s="495">
        <f t="shared" si="7"/>
        <v>95.48029661731638</v>
      </c>
      <c r="F47" s="493">
        <v>12632.528218059697</v>
      </c>
      <c r="G47" s="494">
        <v>14243.441476690716</v>
      </c>
      <c r="H47" s="494">
        <f t="shared" si="8"/>
        <v>1610.9132586310188</v>
      </c>
      <c r="I47" s="496">
        <f t="shared" si="9"/>
        <v>112.75210496920187</v>
      </c>
      <c r="J47" s="497">
        <v>1048.026391265489</v>
      </c>
      <c r="K47" s="494">
        <v>1221.8327411065156</v>
      </c>
      <c r="L47" s="494">
        <f t="shared" si="10"/>
        <v>173.80634984102653</v>
      </c>
      <c r="M47" s="495">
        <f t="shared" si="11"/>
        <v>116.58415773587112</v>
      </c>
    </row>
    <row r="48" spans="1:13" s="517" customFormat="1" ht="16.5" thickBot="1">
      <c r="A48" s="506" t="s">
        <v>275</v>
      </c>
      <c r="B48" s="212">
        <v>4734.842</v>
      </c>
      <c r="C48" s="213">
        <v>4478.562999999998</v>
      </c>
      <c r="D48" s="213">
        <f t="shared" si="6"/>
        <v>-256.27900000000136</v>
      </c>
      <c r="E48" s="509">
        <f t="shared" si="7"/>
        <v>94.58738010687576</v>
      </c>
      <c r="F48" s="212">
        <v>12798.755598509002</v>
      </c>
      <c r="G48" s="213">
        <v>14314.188179457464</v>
      </c>
      <c r="H48" s="213">
        <f t="shared" si="8"/>
        <v>1515.4325809484617</v>
      </c>
      <c r="I48" s="510">
        <f t="shared" si="9"/>
        <v>111.84046815555257</v>
      </c>
      <c r="J48" s="511">
        <v>1175.2841547358453</v>
      </c>
      <c r="K48" s="213">
        <v>1287.3580208651756</v>
      </c>
      <c r="L48" s="213">
        <f t="shared" si="10"/>
        <v>112.07386612933033</v>
      </c>
      <c r="M48" s="509">
        <f t="shared" si="11"/>
        <v>109.53589527075007</v>
      </c>
    </row>
    <row r="49" spans="1:13" ht="15">
      <c r="A49" s="499" t="s">
        <v>179</v>
      </c>
      <c r="B49" s="500">
        <v>1797.1460000000002</v>
      </c>
      <c r="C49" s="501">
        <v>1811.954000000001</v>
      </c>
      <c r="D49" s="501">
        <f t="shared" si="6"/>
        <v>14.808000000000902</v>
      </c>
      <c r="E49" s="502">
        <f t="shared" si="7"/>
        <v>100.82397312182765</v>
      </c>
      <c r="F49" s="500">
        <v>12425.863625499045</v>
      </c>
      <c r="G49" s="501">
        <v>13807.682449137472</v>
      </c>
      <c r="H49" s="501">
        <f t="shared" si="8"/>
        <v>1381.8188236384267</v>
      </c>
      <c r="I49" s="503">
        <f t="shared" si="9"/>
        <v>111.12050530478061</v>
      </c>
      <c r="J49" s="504">
        <v>1244.6628648361839</v>
      </c>
      <c r="K49" s="501">
        <v>1302.2464514367723</v>
      </c>
      <c r="L49" s="501">
        <f t="shared" si="10"/>
        <v>57.58358660058843</v>
      </c>
      <c r="M49" s="502">
        <f t="shared" si="11"/>
        <v>104.62644047857627</v>
      </c>
    </row>
    <row r="50" spans="1:13" ht="15">
      <c r="A50" s="434" t="s">
        <v>180</v>
      </c>
      <c r="B50" s="435">
        <v>1987.363000000001</v>
      </c>
      <c r="C50" s="436">
        <v>1972.627</v>
      </c>
      <c r="D50" s="436">
        <f t="shared" si="6"/>
        <v>-14.736000000001013</v>
      </c>
      <c r="E50" s="482">
        <f t="shared" si="7"/>
        <v>99.25851492656345</v>
      </c>
      <c r="F50" s="435">
        <v>13034.532135744132</v>
      </c>
      <c r="G50" s="436">
        <v>14041.260714772738</v>
      </c>
      <c r="H50" s="436">
        <f t="shared" si="8"/>
        <v>1006.728579028606</v>
      </c>
      <c r="I50" s="487">
        <f t="shared" si="9"/>
        <v>107.72354978716795</v>
      </c>
      <c r="J50" s="485">
        <v>1591.3282520047358</v>
      </c>
      <c r="K50" s="436">
        <v>1438.0558401450335</v>
      </c>
      <c r="L50" s="436">
        <f t="shared" si="10"/>
        <v>-153.2724118597023</v>
      </c>
      <c r="M50" s="482">
        <f t="shared" si="11"/>
        <v>90.36827180899908</v>
      </c>
    </row>
    <row r="51" spans="1:13" ht="15">
      <c r="A51" s="434" t="s">
        <v>181</v>
      </c>
      <c r="B51" s="435">
        <v>1770.235</v>
      </c>
      <c r="C51" s="436">
        <v>1737.495</v>
      </c>
      <c r="D51" s="436">
        <f t="shared" si="6"/>
        <v>-32.74000000000001</v>
      </c>
      <c r="E51" s="482">
        <f t="shared" si="7"/>
        <v>98.15052803723799</v>
      </c>
      <c r="F51" s="435">
        <v>12411.33572033594</v>
      </c>
      <c r="G51" s="436">
        <v>13918.355000861715</v>
      </c>
      <c r="H51" s="436">
        <f t="shared" si="8"/>
        <v>1507.0192805257757</v>
      </c>
      <c r="I51" s="487">
        <f t="shared" si="9"/>
        <v>112.14228117330296</v>
      </c>
      <c r="J51" s="485">
        <v>1176.4382820485544</v>
      </c>
      <c r="K51" s="436">
        <v>1288.924380597738</v>
      </c>
      <c r="L51" s="436">
        <f t="shared" si="10"/>
        <v>112.48609854918368</v>
      </c>
      <c r="M51" s="482">
        <f t="shared" si="11"/>
        <v>109.56158094016708</v>
      </c>
    </row>
    <row r="52" spans="1:13" ht="15">
      <c r="A52" s="434" t="s">
        <v>182</v>
      </c>
      <c r="B52" s="435">
        <v>1223.8359999999998</v>
      </c>
      <c r="C52" s="436">
        <v>1199.4140000000004</v>
      </c>
      <c r="D52" s="436">
        <f t="shared" si="6"/>
        <v>-24.421999999999343</v>
      </c>
      <c r="E52" s="482">
        <f t="shared" si="7"/>
        <v>98.004471187316</v>
      </c>
      <c r="F52" s="435">
        <v>13407.548070166265</v>
      </c>
      <c r="G52" s="436">
        <v>14799.271607264498</v>
      </c>
      <c r="H52" s="436">
        <f t="shared" si="8"/>
        <v>1391.7235370982326</v>
      </c>
      <c r="I52" s="487">
        <f t="shared" si="9"/>
        <v>110.3801495233496</v>
      </c>
      <c r="J52" s="485">
        <v>1563.5957577467718</v>
      </c>
      <c r="K52" s="436">
        <v>1662.2713721496962</v>
      </c>
      <c r="L52" s="436">
        <f t="shared" si="10"/>
        <v>98.67561440292434</v>
      </c>
      <c r="M52" s="482">
        <f t="shared" si="11"/>
        <v>106.31081364310693</v>
      </c>
    </row>
    <row r="53" spans="1:13" ht="15">
      <c r="A53" s="434" t="s">
        <v>183</v>
      </c>
      <c r="B53" s="435">
        <v>1658.882</v>
      </c>
      <c r="C53" s="436">
        <v>1607.5340000000008</v>
      </c>
      <c r="D53" s="436">
        <f t="shared" si="6"/>
        <v>-51.347999999999274</v>
      </c>
      <c r="E53" s="482">
        <f t="shared" si="7"/>
        <v>96.90466229665526</v>
      </c>
      <c r="F53" s="435">
        <v>13027.478144919283</v>
      </c>
      <c r="G53" s="436">
        <v>14281.124726167867</v>
      </c>
      <c r="H53" s="436">
        <f t="shared" si="8"/>
        <v>1253.646581248584</v>
      </c>
      <c r="I53" s="487">
        <f t="shared" si="9"/>
        <v>109.62309487149288</v>
      </c>
      <c r="J53" s="485">
        <v>1297.954150914759</v>
      </c>
      <c r="K53" s="436">
        <v>1294.9481766620308</v>
      </c>
      <c r="L53" s="436">
        <f t="shared" si="10"/>
        <v>-3.005974252728265</v>
      </c>
      <c r="M53" s="482">
        <f t="shared" si="11"/>
        <v>99.76840674606188</v>
      </c>
    </row>
    <row r="54" spans="1:13" ht="15">
      <c r="A54" s="434" t="s">
        <v>184</v>
      </c>
      <c r="B54" s="435">
        <v>1702.79</v>
      </c>
      <c r="C54" s="436">
        <v>1664.8680000000002</v>
      </c>
      <c r="D54" s="436">
        <f t="shared" si="6"/>
        <v>-37.9219999999998</v>
      </c>
      <c r="E54" s="482">
        <f t="shared" si="7"/>
        <v>97.77294910118101</v>
      </c>
      <c r="F54" s="435">
        <v>12650.492492386682</v>
      </c>
      <c r="G54" s="436">
        <v>13901.66854736297</v>
      </c>
      <c r="H54" s="436">
        <f t="shared" si="8"/>
        <v>1251.1760549762876</v>
      </c>
      <c r="I54" s="487">
        <f t="shared" si="9"/>
        <v>109.89033474964924</v>
      </c>
      <c r="J54" s="485">
        <v>1205.3801245146035</v>
      </c>
      <c r="K54" s="436">
        <v>1238.9651578650346</v>
      </c>
      <c r="L54" s="436">
        <f t="shared" si="10"/>
        <v>33.585033350431104</v>
      </c>
      <c r="M54" s="482">
        <f t="shared" si="11"/>
        <v>102.78626075437867</v>
      </c>
    </row>
    <row r="55" spans="1:13" ht="15.75" thickBot="1">
      <c r="A55" s="492" t="s">
        <v>185</v>
      </c>
      <c r="B55" s="493">
        <v>1542.51</v>
      </c>
      <c r="C55" s="494">
        <v>1533.64</v>
      </c>
      <c r="D55" s="494">
        <f t="shared" si="6"/>
        <v>-8.86999999999989</v>
      </c>
      <c r="E55" s="495">
        <f t="shared" si="7"/>
        <v>99.4249632093147</v>
      </c>
      <c r="F55" s="493">
        <v>12515.158482675064</v>
      </c>
      <c r="G55" s="494">
        <v>13728.491692965754</v>
      </c>
      <c r="H55" s="494">
        <f t="shared" si="8"/>
        <v>1213.3332102906897</v>
      </c>
      <c r="I55" s="496">
        <f t="shared" si="9"/>
        <v>109.69490887366969</v>
      </c>
      <c r="J55" s="497">
        <v>1268.806397077202</v>
      </c>
      <c r="K55" s="494">
        <v>1237.6829706522465</v>
      </c>
      <c r="L55" s="494">
        <f t="shared" si="10"/>
        <v>-31.123426424955596</v>
      </c>
      <c r="M55" s="495">
        <f t="shared" si="11"/>
        <v>97.54703109184734</v>
      </c>
    </row>
    <row r="56" spans="1:13" s="517" customFormat="1" ht="16.5" thickBot="1">
      <c r="A56" s="506" t="s">
        <v>86</v>
      </c>
      <c r="B56" s="212">
        <v>11682.762</v>
      </c>
      <c r="C56" s="213">
        <v>11527.532000000003</v>
      </c>
      <c r="D56" s="213">
        <f t="shared" si="6"/>
        <v>-155.22999999999774</v>
      </c>
      <c r="E56" s="509">
        <f t="shared" si="7"/>
        <v>98.67129023085468</v>
      </c>
      <c r="F56" s="212">
        <v>12759.996061814072</v>
      </c>
      <c r="G56" s="213">
        <v>14036.567574819037</v>
      </c>
      <c r="H56" s="213">
        <f t="shared" si="8"/>
        <v>1276.5715130049648</v>
      </c>
      <c r="I56" s="510">
        <f t="shared" si="9"/>
        <v>110.0044820297811</v>
      </c>
      <c r="J56" s="511">
        <v>1331.7358800370434</v>
      </c>
      <c r="K56" s="213">
        <v>1342.1915848461267</v>
      </c>
      <c r="L56" s="213">
        <f t="shared" si="10"/>
        <v>10.455704809083272</v>
      </c>
      <c r="M56" s="509">
        <f t="shared" si="11"/>
        <v>100.78511850328704</v>
      </c>
    </row>
    <row r="57" spans="1:13" ht="15">
      <c r="A57" s="499" t="s">
        <v>186</v>
      </c>
      <c r="B57" s="500">
        <v>1743.931</v>
      </c>
      <c r="C57" s="501">
        <v>1706.7390000000007</v>
      </c>
      <c r="D57" s="501">
        <f t="shared" si="6"/>
        <v>-37.191999999999325</v>
      </c>
      <c r="E57" s="502">
        <f t="shared" si="7"/>
        <v>97.86734681590043</v>
      </c>
      <c r="F57" s="500">
        <v>12645.299931909902</v>
      </c>
      <c r="G57" s="501">
        <v>14314.449107658269</v>
      </c>
      <c r="H57" s="501">
        <f t="shared" si="8"/>
        <v>1669.1491757483673</v>
      </c>
      <c r="I57" s="503">
        <f t="shared" si="9"/>
        <v>113.19975947376572</v>
      </c>
      <c r="J57" s="504">
        <v>1258.513349693563</v>
      </c>
      <c r="K57" s="501">
        <v>1319.4737644908403</v>
      </c>
      <c r="L57" s="501">
        <f t="shared" si="10"/>
        <v>60.96041479727728</v>
      </c>
      <c r="M57" s="502">
        <f t="shared" si="11"/>
        <v>104.84384331815953</v>
      </c>
    </row>
    <row r="58" spans="1:13" ht="15">
      <c r="A58" s="434" t="s">
        <v>187</v>
      </c>
      <c r="B58" s="435">
        <v>1202.525</v>
      </c>
      <c r="C58" s="436">
        <v>1175.915</v>
      </c>
      <c r="D58" s="436">
        <f t="shared" si="6"/>
        <v>-26.610000000000127</v>
      </c>
      <c r="E58" s="482">
        <f t="shared" si="7"/>
        <v>97.78715619217894</v>
      </c>
      <c r="F58" s="435">
        <v>12387.399106971674</v>
      </c>
      <c r="G58" s="436">
        <v>13784.930883609786</v>
      </c>
      <c r="H58" s="436">
        <f t="shared" si="8"/>
        <v>1397.5317766381122</v>
      </c>
      <c r="I58" s="487">
        <f t="shared" si="9"/>
        <v>111.28188221409268</v>
      </c>
      <c r="J58" s="485">
        <v>1178.6385591429146</v>
      </c>
      <c r="K58" s="436">
        <v>1172.915937329182</v>
      </c>
      <c r="L58" s="436">
        <f t="shared" si="10"/>
        <v>-5.72262181373253</v>
      </c>
      <c r="M58" s="482">
        <f t="shared" si="11"/>
        <v>99.51447186507339</v>
      </c>
    </row>
    <row r="59" spans="1:13" ht="15">
      <c r="A59" s="434" t="s">
        <v>188</v>
      </c>
      <c r="B59" s="435">
        <v>2458.651</v>
      </c>
      <c r="C59" s="436">
        <v>2415.997000000002</v>
      </c>
      <c r="D59" s="436">
        <f t="shared" si="6"/>
        <v>-42.65399999999772</v>
      </c>
      <c r="E59" s="482">
        <f t="shared" si="7"/>
        <v>98.26514621229293</v>
      </c>
      <c r="F59" s="435">
        <v>12677.283102716803</v>
      </c>
      <c r="G59" s="436">
        <v>13780.747750192635</v>
      </c>
      <c r="H59" s="436">
        <f t="shared" si="8"/>
        <v>1103.464647475832</v>
      </c>
      <c r="I59" s="487">
        <f t="shared" si="9"/>
        <v>108.70426761424422</v>
      </c>
      <c r="J59" s="485">
        <v>1265.2325740145038</v>
      </c>
      <c r="K59" s="436">
        <v>1090.959458053042</v>
      </c>
      <c r="L59" s="436">
        <f t="shared" si="10"/>
        <v>-174.27311596146183</v>
      </c>
      <c r="M59" s="482">
        <f t="shared" si="11"/>
        <v>86.22600148457259</v>
      </c>
    </row>
    <row r="60" spans="1:13" ht="15.75" thickBot="1">
      <c r="A60" s="492" t="s">
        <v>189</v>
      </c>
      <c r="B60" s="493">
        <v>1320.426</v>
      </c>
      <c r="C60" s="494">
        <v>1305.0670000000005</v>
      </c>
      <c r="D60" s="494">
        <f t="shared" si="6"/>
        <v>-15.358999999999469</v>
      </c>
      <c r="E60" s="495">
        <f t="shared" si="7"/>
        <v>98.83681478553137</v>
      </c>
      <c r="F60" s="493">
        <v>12593.08384819243</v>
      </c>
      <c r="G60" s="494">
        <v>13906.161224757887</v>
      </c>
      <c r="H60" s="494">
        <f t="shared" si="8"/>
        <v>1313.0773765654576</v>
      </c>
      <c r="I60" s="496">
        <f t="shared" si="9"/>
        <v>110.42697239527975</v>
      </c>
      <c r="J60" s="497">
        <v>1116.9968378891863</v>
      </c>
      <c r="K60" s="494">
        <v>1116.5318630299346</v>
      </c>
      <c r="L60" s="494">
        <f t="shared" si="10"/>
        <v>-0.4649748592516971</v>
      </c>
      <c r="M60" s="495">
        <f t="shared" si="11"/>
        <v>99.95837276852723</v>
      </c>
    </row>
    <row r="61" spans="1:13" s="517" customFormat="1" ht="16.5" thickBot="1">
      <c r="A61" s="506" t="s">
        <v>276</v>
      </c>
      <c r="B61" s="212">
        <v>6725.532999999999</v>
      </c>
      <c r="C61" s="213">
        <v>6603.718000000003</v>
      </c>
      <c r="D61" s="213">
        <f t="shared" si="6"/>
        <v>-121.81499999999687</v>
      </c>
      <c r="E61" s="509">
        <f t="shared" si="7"/>
        <v>98.18876808722823</v>
      </c>
      <c r="F61" s="212">
        <v>12600.627753633473</v>
      </c>
      <c r="G61" s="213">
        <v>13944.213379324925</v>
      </c>
      <c r="H61" s="213">
        <f t="shared" si="8"/>
        <v>1343.5856256914522</v>
      </c>
      <c r="I61" s="510">
        <f t="shared" si="9"/>
        <v>110.6628467403461</v>
      </c>
      <c r="J61" s="511">
        <v>1218.9041043702823</v>
      </c>
      <c r="K61" s="213">
        <v>1169.6669125550852</v>
      </c>
      <c r="L61" s="213">
        <f t="shared" si="10"/>
        <v>-49.23719181519709</v>
      </c>
      <c r="M61" s="509">
        <f t="shared" si="11"/>
        <v>95.96053605540739</v>
      </c>
    </row>
    <row r="62" spans="1:13" ht="15">
      <c r="A62" s="499" t="s">
        <v>190</v>
      </c>
      <c r="B62" s="500">
        <v>2318.2479999999996</v>
      </c>
      <c r="C62" s="501">
        <v>2259.077</v>
      </c>
      <c r="D62" s="501">
        <f t="shared" si="6"/>
        <v>-59.17099999999937</v>
      </c>
      <c r="E62" s="502">
        <f t="shared" si="7"/>
        <v>97.44759835876062</v>
      </c>
      <c r="F62" s="500">
        <v>12271.821651523049</v>
      </c>
      <c r="G62" s="501">
        <v>13728.045519868903</v>
      </c>
      <c r="H62" s="501">
        <f t="shared" si="8"/>
        <v>1456.2238683458545</v>
      </c>
      <c r="I62" s="503">
        <f t="shared" si="9"/>
        <v>111.86640345416951</v>
      </c>
      <c r="J62" s="504">
        <v>987.5948944586124</v>
      </c>
      <c r="K62" s="501">
        <v>1031.8814080067013</v>
      </c>
      <c r="L62" s="501">
        <f t="shared" si="10"/>
        <v>44.28651354808892</v>
      </c>
      <c r="M62" s="502">
        <f t="shared" si="11"/>
        <v>104.48427931296327</v>
      </c>
    </row>
    <row r="63" spans="1:13" ht="15">
      <c r="A63" s="434" t="s">
        <v>191</v>
      </c>
      <c r="B63" s="435">
        <v>1257.22</v>
      </c>
      <c r="C63" s="436">
        <v>1249.442</v>
      </c>
      <c r="D63" s="436">
        <f t="shared" si="6"/>
        <v>-7.77800000000002</v>
      </c>
      <c r="E63" s="482">
        <f t="shared" si="7"/>
        <v>99.38133341817661</v>
      </c>
      <c r="F63" s="435">
        <v>12496.18717841304</v>
      </c>
      <c r="G63" s="436">
        <v>13808.479305161825</v>
      </c>
      <c r="H63" s="436">
        <f t="shared" si="8"/>
        <v>1312.2921267487854</v>
      </c>
      <c r="I63" s="487">
        <f t="shared" si="9"/>
        <v>110.5015402539404</v>
      </c>
      <c r="J63" s="485">
        <v>1166.9282667755485</v>
      </c>
      <c r="K63" s="436">
        <v>1200.0900313010845</v>
      </c>
      <c r="L63" s="436">
        <f t="shared" si="10"/>
        <v>33.161764525536</v>
      </c>
      <c r="M63" s="482">
        <f t="shared" si="11"/>
        <v>102.84179974636902</v>
      </c>
    </row>
    <row r="64" spans="1:13" ht="15">
      <c r="A64" s="434" t="s">
        <v>192</v>
      </c>
      <c r="B64" s="435">
        <v>1761.3669999999997</v>
      </c>
      <c r="C64" s="436">
        <v>1747.1239999999998</v>
      </c>
      <c r="D64" s="436">
        <f t="shared" si="6"/>
        <v>-14.242999999999938</v>
      </c>
      <c r="E64" s="482">
        <f t="shared" si="7"/>
        <v>99.19136670551907</v>
      </c>
      <c r="F64" s="435">
        <v>12281.20614399056</v>
      </c>
      <c r="G64" s="436">
        <v>13595.48517703634</v>
      </c>
      <c r="H64" s="436">
        <f t="shared" si="8"/>
        <v>1314.279033045781</v>
      </c>
      <c r="I64" s="487">
        <f t="shared" si="9"/>
        <v>110.70154688095424</v>
      </c>
      <c r="J64" s="485">
        <v>1091.2972708129537</v>
      </c>
      <c r="K64" s="436">
        <v>1089.855862167387</v>
      </c>
      <c r="L64" s="436">
        <f t="shared" si="10"/>
        <v>-1.441408645566753</v>
      </c>
      <c r="M64" s="482">
        <f t="shared" si="11"/>
        <v>99.86791787314807</v>
      </c>
    </row>
    <row r="65" spans="1:13" ht="15">
      <c r="A65" s="434" t="s">
        <v>193</v>
      </c>
      <c r="B65" s="435">
        <v>1113.247</v>
      </c>
      <c r="C65" s="436">
        <v>1100.5979999999997</v>
      </c>
      <c r="D65" s="436">
        <f t="shared" si="6"/>
        <v>-12.649000000000342</v>
      </c>
      <c r="E65" s="482">
        <f t="shared" si="7"/>
        <v>98.8637741669189</v>
      </c>
      <c r="F65" s="435">
        <v>12595.133275304881</v>
      </c>
      <c r="G65" s="436">
        <v>14088.570233838538</v>
      </c>
      <c r="H65" s="436">
        <f t="shared" si="8"/>
        <v>1493.4369585336572</v>
      </c>
      <c r="I65" s="487">
        <f t="shared" si="9"/>
        <v>111.85725411466522</v>
      </c>
      <c r="J65" s="485">
        <v>1247.8229100200685</v>
      </c>
      <c r="K65" s="436">
        <v>1310.7412717651894</v>
      </c>
      <c r="L65" s="436">
        <f t="shared" si="10"/>
        <v>62.91836174512082</v>
      </c>
      <c r="M65" s="482">
        <f t="shared" si="11"/>
        <v>105.04225088671508</v>
      </c>
    </row>
    <row r="66" spans="1:13" ht="15.75" thickBot="1">
      <c r="A66" s="492" t="s">
        <v>194</v>
      </c>
      <c r="B66" s="493">
        <v>1914.51</v>
      </c>
      <c r="C66" s="494">
        <v>1887.9059999999993</v>
      </c>
      <c r="D66" s="494">
        <f t="shared" si="6"/>
        <v>-26.604000000000724</v>
      </c>
      <c r="E66" s="495">
        <f t="shared" si="7"/>
        <v>98.61040161712393</v>
      </c>
      <c r="F66" s="493">
        <v>12592.552895751105</v>
      </c>
      <c r="G66" s="494">
        <v>13954.394386632006</v>
      </c>
      <c r="H66" s="494">
        <f t="shared" si="8"/>
        <v>1361.841490880901</v>
      </c>
      <c r="I66" s="496">
        <f t="shared" si="9"/>
        <v>110.81465769614043</v>
      </c>
      <c r="J66" s="497">
        <v>1219.5003189095673</v>
      </c>
      <c r="K66" s="494">
        <v>1247.3382325885577</v>
      </c>
      <c r="L66" s="494">
        <f t="shared" si="10"/>
        <v>27.83791367899039</v>
      </c>
      <c r="M66" s="495">
        <f t="shared" si="11"/>
        <v>102.28273115204118</v>
      </c>
    </row>
    <row r="67" spans="1:13" s="517" customFormat="1" ht="16.5" thickBot="1">
      <c r="A67" s="506" t="s">
        <v>277</v>
      </c>
      <c r="B67" s="212">
        <v>8364.591999999999</v>
      </c>
      <c r="C67" s="213">
        <v>8244.146999999999</v>
      </c>
      <c r="D67" s="213">
        <f t="shared" si="6"/>
        <v>-120.44499999999971</v>
      </c>
      <c r="E67" s="509">
        <f t="shared" si="7"/>
        <v>98.5600612677821</v>
      </c>
      <c r="F67" s="212">
        <v>12423.960002405911</v>
      </c>
      <c r="G67" s="213">
        <v>13812.107116047837</v>
      </c>
      <c r="H67" s="213">
        <f t="shared" si="8"/>
        <v>1388.147113641926</v>
      </c>
      <c r="I67" s="510">
        <f t="shared" si="9"/>
        <v>111.17314538499086</v>
      </c>
      <c r="J67" s="511">
        <v>1124.099192299052</v>
      </c>
      <c r="K67" s="213">
        <v>1156.2278466569476</v>
      </c>
      <c r="L67" s="213">
        <f t="shared" si="10"/>
        <v>32.128654357895584</v>
      </c>
      <c r="M67" s="509">
        <f t="shared" si="11"/>
        <v>102.85816897458886</v>
      </c>
    </row>
    <row r="68" spans="1:13" ht="15">
      <c r="A68" s="499" t="s">
        <v>195</v>
      </c>
      <c r="B68" s="500">
        <v>1709.5390000000002</v>
      </c>
      <c r="C68" s="501">
        <v>1654.721999999999</v>
      </c>
      <c r="D68" s="501">
        <f t="shared" si="6"/>
        <v>-54.817000000001144</v>
      </c>
      <c r="E68" s="502">
        <f t="shared" si="7"/>
        <v>96.79346303301644</v>
      </c>
      <c r="F68" s="500">
        <v>12771.35538359237</v>
      </c>
      <c r="G68" s="501">
        <v>14183.352584636916</v>
      </c>
      <c r="H68" s="501">
        <f t="shared" si="8"/>
        <v>1411.9972010445454</v>
      </c>
      <c r="I68" s="503">
        <f t="shared" si="9"/>
        <v>111.05596985311807</v>
      </c>
      <c r="J68" s="504">
        <v>1109.2427061720534</v>
      </c>
      <c r="K68" s="501">
        <v>1290.7169099502323</v>
      </c>
      <c r="L68" s="501">
        <f t="shared" si="10"/>
        <v>181.4742037781789</v>
      </c>
      <c r="M68" s="502">
        <f t="shared" si="11"/>
        <v>116.36018905226236</v>
      </c>
    </row>
    <row r="69" spans="1:13" ht="15">
      <c r="A69" s="434" t="s">
        <v>196</v>
      </c>
      <c r="B69" s="435">
        <v>2146.445</v>
      </c>
      <c r="C69" s="436">
        <v>2097.6419999999985</v>
      </c>
      <c r="D69" s="436">
        <f t="shared" si="6"/>
        <v>-48.8030000000017</v>
      </c>
      <c r="E69" s="482">
        <f t="shared" si="7"/>
        <v>97.72633354220575</v>
      </c>
      <c r="F69" s="435">
        <v>12867.262121528598</v>
      </c>
      <c r="G69" s="436">
        <v>14168.497081749683</v>
      </c>
      <c r="H69" s="436">
        <f t="shared" si="8"/>
        <v>1301.2349602210852</v>
      </c>
      <c r="I69" s="487">
        <f t="shared" si="9"/>
        <v>110.11275707241519</v>
      </c>
      <c r="J69" s="485">
        <v>1243.3130646772279</v>
      </c>
      <c r="K69" s="436">
        <v>1228.749286632854</v>
      </c>
      <c r="L69" s="436">
        <f t="shared" si="10"/>
        <v>-14.563778044373976</v>
      </c>
      <c r="M69" s="482">
        <f t="shared" si="11"/>
        <v>98.82863146393827</v>
      </c>
    </row>
    <row r="70" spans="1:13" ht="15">
      <c r="A70" s="434" t="s">
        <v>197</v>
      </c>
      <c r="B70" s="435">
        <v>1737.9640000000004</v>
      </c>
      <c r="C70" s="436">
        <v>1715.6509999999994</v>
      </c>
      <c r="D70" s="436">
        <f t="shared" si="6"/>
        <v>-22.31300000000101</v>
      </c>
      <c r="E70" s="482">
        <f t="shared" si="7"/>
        <v>98.71614141604769</v>
      </c>
      <c r="F70" s="435">
        <v>12610.377494074164</v>
      </c>
      <c r="G70" s="436">
        <v>13740.827955232284</v>
      </c>
      <c r="H70" s="436">
        <f t="shared" si="8"/>
        <v>1130.4504611581197</v>
      </c>
      <c r="I70" s="487">
        <f t="shared" si="9"/>
        <v>108.96444584382456</v>
      </c>
      <c r="J70" s="485">
        <v>1272.8219149917177</v>
      </c>
      <c r="K70" s="436">
        <v>1139.5042853509647</v>
      </c>
      <c r="L70" s="436">
        <f t="shared" si="10"/>
        <v>-133.317629640753</v>
      </c>
      <c r="M70" s="482">
        <f t="shared" si="11"/>
        <v>89.5258222638616</v>
      </c>
    </row>
    <row r="71" spans="1:13" ht="15.75" thickBot="1">
      <c r="A71" s="492" t="s">
        <v>198</v>
      </c>
      <c r="B71" s="493">
        <v>2128.063</v>
      </c>
      <c r="C71" s="494">
        <v>2090.947999999999</v>
      </c>
      <c r="D71" s="494">
        <f t="shared" si="6"/>
        <v>-37.115000000001146</v>
      </c>
      <c r="E71" s="495">
        <f t="shared" si="7"/>
        <v>98.25592569392913</v>
      </c>
      <c r="F71" s="493">
        <v>12476.116543542183</v>
      </c>
      <c r="G71" s="494">
        <v>13800.699066218349</v>
      </c>
      <c r="H71" s="494">
        <f t="shared" si="8"/>
        <v>1324.5825226761663</v>
      </c>
      <c r="I71" s="496">
        <f t="shared" si="9"/>
        <v>110.61694573029447</v>
      </c>
      <c r="J71" s="497">
        <v>1143.5903604984128</v>
      </c>
      <c r="K71" s="494">
        <v>1152.459129118043</v>
      </c>
      <c r="L71" s="494">
        <f t="shared" si="10"/>
        <v>8.868768619630146</v>
      </c>
      <c r="M71" s="495">
        <f t="shared" si="11"/>
        <v>100.77551970757823</v>
      </c>
    </row>
    <row r="72" spans="1:13" s="517" customFormat="1" ht="16.5" thickBot="1">
      <c r="A72" s="506" t="s">
        <v>278</v>
      </c>
      <c r="B72" s="212">
        <v>7722.011</v>
      </c>
      <c r="C72" s="213">
        <v>7558.962999999996</v>
      </c>
      <c r="D72" s="213">
        <f t="shared" si="6"/>
        <v>-163.04800000000432</v>
      </c>
      <c r="E72" s="509">
        <f t="shared" si="7"/>
        <v>97.88852929631926</v>
      </c>
      <c r="F72" s="212">
        <v>12680.42025149494</v>
      </c>
      <c r="G72" s="213">
        <v>13972.941717593336</v>
      </c>
      <c r="H72" s="213">
        <f t="shared" si="8"/>
        <v>1292.5214660983966</v>
      </c>
      <c r="I72" s="510">
        <f t="shared" si="9"/>
        <v>110.19304912978744</v>
      </c>
      <c r="J72" s="511">
        <v>1192.7913308823022</v>
      </c>
      <c r="K72" s="213">
        <v>1200.9554161801773</v>
      </c>
      <c r="L72" s="213">
        <f t="shared" si="10"/>
        <v>8.16408529787509</v>
      </c>
      <c r="M72" s="509">
        <f t="shared" si="11"/>
        <v>100.68445209874524</v>
      </c>
    </row>
    <row r="73" spans="1:13" ht="15">
      <c r="A73" s="499" t="s">
        <v>199</v>
      </c>
      <c r="B73" s="500">
        <v>1400.0470000000005</v>
      </c>
      <c r="C73" s="501">
        <v>1399.2160000000003</v>
      </c>
      <c r="D73" s="501">
        <f t="shared" si="6"/>
        <v>-0.831000000000131</v>
      </c>
      <c r="E73" s="502">
        <f t="shared" si="7"/>
        <v>99.94064484978004</v>
      </c>
      <c r="F73" s="500">
        <v>12630.5718466753</v>
      </c>
      <c r="G73" s="501">
        <v>13527.690665502838</v>
      </c>
      <c r="H73" s="501">
        <f t="shared" si="8"/>
        <v>897.1188188275373</v>
      </c>
      <c r="I73" s="503">
        <f t="shared" si="9"/>
        <v>107.10275694337372</v>
      </c>
      <c r="J73" s="504">
        <v>1115.6262769908594</v>
      </c>
      <c r="K73" s="501">
        <v>1004.0469488310277</v>
      </c>
      <c r="L73" s="501">
        <f t="shared" si="10"/>
        <v>-111.57932815983168</v>
      </c>
      <c r="M73" s="502">
        <f t="shared" si="11"/>
        <v>89.99850304164664</v>
      </c>
    </row>
    <row r="74" spans="1:13" ht="15">
      <c r="A74" s="434" t="s">
        <v>200</v>
      </c>
      <c r="B74" s="435">
        <v>1628.445</v>
      </c>
      <c r="C74" s="436">
        <v>1617.21</v>
      </c>
      <c r="D74" s="436">
        <f t="shared" si="6"/>
        <v>-11.2349999999999</v>
      </c>
      <c r="E74" s="482">
        <f t="shared" si="7"/>
        <v>99.31007801921466</v>
      </c>
      <c r="F74" s="435">
        <v>12547.927283048824</v>
      </c>
      <c r="G74" s="436">
        <v>14151.244564541536</v>
      </c>
      <c r="H74" s="436">
        <f t="shared" si="8"/>
        <v>1603.3172814927111</v>
      </c>
      <c r="I74" s="487">
        <f t="shared" si="9"/>
        <v>112.77754680375503</v>
      </c>
      <c r="J74" s="485">
        <v>1230.4662150429122</v>
      </c>
      <c r="K74" s="436">
        <v>1424.2064350881387</v>
      </c>
      <c r="L74" s="436">
        <f t="shared" si="10"/>
        <v>193.74022004522658</v>
      </c>
      <c r="M74" s="482">
        <f t="shared" si="11"/>
        <v>115.74526936836457</v>
      </c>
    </row>
    <row r="75" spans="1:13" ht="15">
      <c r="A75" s="434" t="s">
        <v>201</v>
      </c>
      <c r="B75" s="435">
        <v>1073.1490000000001</v>
      </c>
      <c r="C75" s="436">
        <v>1061.285</v>
      </c>
      <c r="D75" s="436">
        <f t="shared" si="6"/>
        <v>-11.864000000000033</v>
      </c>
      <c r="E75" s="482">
        <f t="shared" si="7"/>
        <v>98.89446852207848</v>
      </c>
      <c r="F75" s="435">
        <v>12526.93024609506</v>
      </c>
      <c r="G75" s="436">
        <v>13942.554754116214</v>
      </c>
      <c r="H75" s="436">
        <f t="shared" si="8"/>
        <v>1415.6245080211538</v>
      </c>
      <c r="I75" s="487">
        <f t="shared" si="9"/>
        <v>111.3006497219256</v>
      </c>
      <c r="J75" s="485">
        <v>1122.403837263563</v>
      </c>
      <c r="K75" s="436">
        <v>1262.4070505723407</v>
      </c>
      <c r="L75" s="436">
        <f t="shared" si="10"/>
        <v>140.00321330877773</v>
      </c>
      <c r="M75" s="482">
        <f t="shared" si="11"/>
        <v>112.47351520555272</v>
      </c>
    </row>
    <row r="76" spans="1:13" ht="15">
      <c r="A76" s="434" t="s">
        <v>202</v>
      </c>
      <c r="B76" s="435">
        <v>1975.6619999999991</v>
      </c>
      <c r="C76" s="436">
        <v>1920.962999999999</v>
      </c>
      <c r="D76" s="436">
        <f t="shared" si="6"/>
        <v>-54.69900000000007</v>
      </c>
      <c r="E76" s="482">
        <f t="shared" si="7"/>
        <v>97.23135840037415</v>
      </c>
      <c r="F76" s="435">
        <v>12458.525125586604</v>
      </c>
      <c r="G76" s="436">
        <v>14014.88616791567</v>
      </c>
      <c r="H76" s="436">
        <f t="shared" si="8"/>
        <v>1556.3610423290665</v>
      </c>
      <c r="I76" s="487">
        <f t="shared" si="9"/>
        <v>112.49233778990984</v>
      </c>
      <c r="J76" s="485">
        <v>1086.7901493271622</v>
      </c>
      <c r="K76" s="436">
        <v>1265.040965853528</v>
      </c>
      <c r="L76" s="436">
        <f t="shared" si="10"/>
        <v>178.25081652636572</v>
      </c>
      <c r="M76" s="482">
        <f t="shared" si="11"/>
        <v>116.40158559007199</v>
      </c>
    </row>
    <row r="77" spans="1:13" ht="15.75" thickBot="1">
      <c r="A77" s="492" t="s">
        <v>203</v>
      </c>
      <c r="B77" s="493">
        <v>1987.362</v>
      </c>
      <c r="C77" s="494">
        <v>1967.6819999999993</v>
      </c>
      <c r="D77" s="494">
        <f t="shared" si="6"/>
        <v>-19.680000000000746</v>
      </c>
      <c r="E77" s="495">
        <f t="shared" si="7"/>
        <v>99.00974256325719</v>
      </c>
      <c r="F77" s="493">
        <v>12055.71388940046</v>
      </c>
      <c r="G77" s="494">
        <v>13457.87237075008</v>
      </c>
      <c r="H77" s="494">
        <f t="shared" si="8"/>
        <v>1402.1584813496193</v>
      </c>
      <c r="I77" s="496">
        <f t="shared" si="9"/>
        <v>111.63065492606303</v>
      </c>
      <c r="J77" s="497">
        <v>996.5645692911282</v>
      </c>
      <c r="K77" s="494">
        <v>1045.7909357304693</v>
      </c>
      <c r="L77" s="494">
        <f t="shared" si="10"/>
        <v>49.226366439341064</v>
      </c>
      <c r="M77" s="495">
        <f t="shared" si="11"/>
        <v>104.93960631917274</v>
      </c>
    </row>
    <row r="78" spans="1:13" s="517" customFormat="1" ht="16.5" thickBot="1">
      <c r="A78" s="506" t="s">
        <v>90</v>
      </c>
      <c r="B78" s="212">
        <v>8064.665</v>
      </c>
      <c r="C78" s="213">
        <v>7966.355999999998</v>
      </c>
      <c r="D78" s="213">
        <f t="shared" si="6"/>
        <v>-98.30900000000202</v>
      </c>
      <c r="E78" s="509">
        <f t="shared" si="7"/>
        <v>98.7809909029079</v>
      </c>
      <c r="F78" s="212">
        <v>12416.283710069381</v>
      </c>
      <c r="G78" s="213">
        <v>13809.778356210383</v>
      </c>
      <c r="H78" s="213">
        <f t="shared" si="8"/>
        <v>1393.4946461410018</v>
      </c>
      <c r="I78" s="510">
        <f t="shared" si="9"/>
        <v>111.22312181873633</v>
      </c>
      <c r="J78" s="511">
        <v>1103.3126470707568</v>
      </c>
      <c r="K78" s="213">
        <v>1197.005757714067</v>
      </c>
      <c r="L78" s="213">
        <f t="shared" si="10"/>
        <v>93.69311064331009</v>
      </c>
      <c r="M78" s="509">
        <f t="shared" si="11"/>
        <v>108.49198193205352</v>
      </c>
    </row>
    <row r="79" spans="1:13" ht="15">
      <c r="A79" s="499" t="s">
        <v>204</v>
      </c>
      <c r="B79" s="500">
        <v>1574.6470000000004</v>
      </c>
      <c r="C79" s="501">
        <v>1558.017</v>
      </c>
      <c r="D79" s="501">
        <f t="shared" si="6"/>
        <v>-16.630000000000337</v>
      </c>
      <c r="E79" s="502">
        <f t="shared" si="7"/>
        <v>98.94389028144084</v>
      </c>
      <c r="F79" s="500">
        <v>12307.283473692829</v>
      </c>
      <c r="G79" s="501">
        <v>13890.33845230471</v>
      </c>
      <c r="H79" s="501">
        <f t="shared" si="8"/>
        <v>1583.0549786118809</v>
      </c>
      <c r="I79" s="503">
        <f t="shared" si="9"/>
        <v>112.86274897296147</v>
      </c>
      <c r="J79" s="504">
        <v>1004.5613750609215</v>
      </c>
      <c r="K79" s="501">
        <v>1157.19839884788</v>
      </c>
      <c r="L79" s="501">
        <f t="shared" si="10"/>
        <v>152.6370237869586</v>
      </c>
      <c r="M79" s="502">
        <f t="shared" si="11"/>
        <v>115.19439504407603</v>
      </c>
    </row>
    <row r="80" spans="1:13" ht="15">
      <c r="A80" s="434" t="s">
        <v>205</v>
      </c>
      <c r="B80" s="435">
        <v>4477.487000000003</v>
      </c>
      <c r="C80" s="436">
        <v>4456.704999999997</v>
      </c>
      <c r="D80" s="436">
        <f t="shared" si="6"/>
        <v>-20.78200000000561</v>
      </c>
      <c r="E80" s="482">
        <f t="shared" si="7"/>
        <v>99.53585571549385</v>
      </c>
      <c r="F80" s="435">
        <v>12707.994362810105</v>
      </c>
      <c r="G80" s="436">
        <v>13905.031407732844</v>
      </c>
      <c r="H80" s="436">
        <f t="shared" si="8"/>
        <v>1197.0370449227394</v>
      </c>
      <c r="I80" s="487">
        <f t="shared" si="9"/>
        <v>109.41955914322612</v>
      </c>
      <c r="J80" s="485">
        <v>1273.7462876931736</v>
      </c>
      <c r="K80" s="436">
        <v>1289.6259805294621</v>
      </c>
      <c r="L80" s="436">
        <f t="shared" si="10"/>
        <v>15.879692836288541</v>
      </c>
      <c r="M80" s="482">
        <f t="shared" si="11"/>
        <v>101.24669198173268</v>
      </c>
    </row>
    <row r="81" spans="1:13" ht="15">
      <c r="A81" s="434" t="s">
        <v>206</v>
      </c>
      <c r="B81" s="435">
        <v>2119.017</v>
      </c>
      <c r="C81" s="436">
        <v>2103.033</v>
      </c>
      <c r="D81" s="436">
        <f t="shared" si="6"/>
        <v>-15.983999999999924</v>
      </c>
      <c r="E81" s="482">
        <f t="shared" si="7"/>
        <v>99.24568797701954</v>
      </c>
      <c r="F81" s="435">
        <v>12352.721830714694</v>
      </c>
      <c r="G81" s="436">
        <v>13783.715551142886</v>
      </c>
      <c r="H81" s="436">
        <f t="shared" si="8"/>
        <v>1430.9937204281923</v>
      </c>
      <c r="I81" s="487">
        <f t="shared" si="9"/>
        <v>111.58444057948482</v>
      </c>
      <c r="J81" s="485">
        <v>955.6790824340825</v>
      </c>
      <c r="K81" s="436">
        <v>1054.8577538567715</v>
      </c>
      <c r="L81" s="436">
        <f t="shared" si="10"/>
        <v>99.17867142268904</v>
      </c>
      <c r="M81" s="482">
        <f t="shared" si="11"/>
        <v>110.37782172338484</v>
      </c>
    </row>
    <row r="82" spans="1:13" ht="15">
      <c r="A82" s="434" t="s">
        <v>207</v>
      </c>
      <c r="B82" s="435">
        <v>1821.985</v>
      </c>
      <c r="C82" s="436">
        <v>1820.578</v>
      </c>
      <c r="D82" s="436">
        <f t="shared" si="6"/>
        <v>-1.4069999999999254</v>
      </c>
      <c r="E82" s="482">
        <f t="shared" si="7"/>
        <v>99.92277653218879</v>
      </c>
      <c r="F82" s="435">
        <v>12370.426393923848</v>
      </c>
      <c r="G82" s="436">
        <v>13704.487927582466</v>
      </c>
      <c r="H82" s="436">
        <f t="shared" si="8"/>
        <v>1334.061533658618</v>
      </c>
      <c r="I82" s="487">
        <f t="shared" si="9"/>
        <v>110.7842809227165</v>
      </c>
      <c r="J82" s="485">
        <v>911.0256731592806</v>
      </c>
      <c r="K82" s="436">
        <v>939.4629373504214</v>
      </c>
      <c r="L82" s="436">
        <f t="shared" si="10"/>
        <v>28.437264191140798</v>
      </c>
      <c r="M82" s="482">
        <f t="shared" si="11"/>
        <v>103.12145585233895</v>
      </c>
    </row>
    <row r="83" spans="1:13" ht="15">
      <c r="A83" s="434" t="s">
        <v>208</v>
      </c>
      <c r="B83" s="435">
        <v>2293.6279999999992</v>
      </c>
      <c r="C83" s="436">
        <v>2262.6059999999998</v>
      </c>
      <c r="D83" s="436">
        <f t="shared" si="6"/>
        <v>-31.02199999999948</v>
      </c>
      <c r="E83" s="482">
        <f t="shared" si="7"/>
        <v>98.6474702959678</v>
      </c>
      <c r="F83" s="435">
        <v>12800.943260584936</v>
      </c>
      <c r="G83" s="436">
        <v>14044.343901579752</v>
      </c>
      <c r="H83" s="436">
        <f t="shared" si="8"/>
        <v>1243.400640994816</v>
      </c>
      <c r="I83" s="487">
        <f t="shared" si="9"/>
        <v>109.71335170919272</v>
      </c>
      <c r="J83" s="485">
        <v>1234.5149741418893</v>
      </c>
      <c r="K83" s="436">
        <v>1231.0211224480877</v>
      </c>
      <c r="L83" s="436">
        <f t="shared" si="10"/>
        <v>-3.4938516938016164</v>
      </c>
      <c r="M83" s="482">
        <f t="shared" si="11"/>
        <v>99.71698587971926</v>
      </c>
    </row>
    <row r="84" spans="1:13" ht="15">
      <c r="A84" s="434" t="s">
        <v>209</v>
      </c>
      <c r="B84" s="435">
        <v>1320.0019999999997</v>
      </c>
      <c r="C84" s="436">
        <v>1310.496</v>
      </c>
      <c r="D84" s="436">
        <f t="shared" si="6"/>
        <v>-9.50599999999963</v>
      </c>
      <c r="E84" s="482">
        <f t="shared" si="7"/>
        <v>99.27984957598552</v>
      </c>
      <c r="F84" s="435">
        <v>12506.241236334828</v>
      </c>
      <c r="G84" s="436">
        <v>13991.85075303125</v>
      </c>
      <c r="H84" s="436">
        <f t="shared" si="8"/>
        <v>1485.6095166964224</v>
      </c>
      <c r="I84" s="487">
        <f t="shared" si="9"/>
        <v>111.87894498932442</v>
      </c>
      <c r="J84" s="485">
        <v>1212.9134821176199</v>
      </c>
      <c r="K84" s="436">
        <v>1250.4930279154696</v>
      </c>
      <c r="L84" s="436">
        <f t="shared" si="10"/>
        <v>37.57954579784973</v>
      </c>
      <c r="M84" s="482">
        <f t="shared" si="11"/>
        <v>103.09828741718987</v>
      </c>
    </row>
    <row r="85" spans="1:13" ht="15.75" thickBot="1">
      <c r="A85" s="492" t="s">
        <v>210</v>
      </c>
      <c r="B85" s="493">
        <v>1732.2880000000005</v>
      </c>
      <c r="C85" s="494">
        <v>1706.89</v>
      </c>
      <c r="D85" s="494">
        <f t="shared" si="6"/>
        <v>-25.398000000000366</v>
      </c>
      <c r="E85" s="495">
        <f t="shared" si="7"/>
        <v>98.53384656592897</v>
      </c>
      <c r="F85" s="493">
        <v>12474.820968953576</v>
      </c>
      <c r="G85" s="494">
        <v>13916.36289782391</v>
      </c>
      <c r="H85" s="494">
        <f t="shared" si="8"/>
        <v>1441.5419288703342</v>
      </c>
      <c r="I85" s="496">
        <f t="shared" si="9"/>
        <v>111.55561216035035</v>
      </c>
      <c r="J85" s="497">
        <v>1094.254086053948</v>
      </c>
      <c r="K85" s="494">
        <v>1093.2842772527813</v>
      </c>
      <c r="L85" s="494">
        <f t="shared" si="10"/>
        <v>-0.9698088011666641</v>
      </c>
      <c r="M85" s="495">
        <f t="shared" si="11"/>
        <v>99.91137261322332</v>
      </c>
    </row>
    <row r="86" spans="1:13" s="517" customFormat="1" ht="16.5" thickBot="1">
      <c r="A86" s="506" t="s">
        <v>279</v>
      </c>
      <c r="B86" s="212">
        <v>15339.054000000004</v>
      </c>
      <c r="C86" s="213">
        <v>15218.324999999997</v>
      </c>
      <c r="D86" s="213">
        <f t="shared" si="6"/>
        <v>-120.72900000000664</v>
      </c>
      <c r="E86" s="509">
        <f t="shared" si="7"/>
        <v>99.21293060184803</v>
      </c>
      <c r="F86" s="212">
        <v>12547.886815213276</v>
      </c>
      <c r="G86" s="213">
        <v>13892.230992715833</v>
      </c>
      <c r="H86" s="213">
        <f t="shared" si="8"/>
        <v>1344.3441775025567</v>
      </c>
      <c r="I86" s="510">
        <f t="shared" si="9"/>
        <v>110.71370978476351</v>
      </c>
      <c r="J86" s="511">
        <v>1127.717321347776</v>
      </c>
      <c r="K86" s="213">
        <v>1167.630566730862</v>
      </c>
      <c r="L86" s="213">
        <f t="shared" si="10"/>
        <v>39.91324538308595</v>
      </c>
      <c r="M86" s="509">
        <f t="shared" si="11"/>
        <v>103.53929523183913</v>
      </c>
    </row>
    <row r="87" spans="1:13" ht="15">
      <c r="A87" s="499" t="s">
        <v>211</v>
      </c>
      <c r="B87" s="500">
        <v>648.079</v>
      </c>
      <c r="C87" s="501">
        <v>662.0070000000002</v>
      </c>
      <c r="D87" s="501">
        <f t="shared" si="6"/>
        <v>13.928000000000225</v>
      </c>
      <c r="E87" s="502">
        <f t="shared" si="7"/>
        <v>102.1491207090494</v>
      </c>
      <c r="F87" s="500">
        <v>12965.719714211793</v>
      </c>
      <c r="G87" s="501">
        <v>14173.725084813634</v>
      </c>
      <c r="H87" s="501">
        <f t="shared" si="8"/>
        <v>1208.0053706018407</v>
      </c>
      <c r="I87" s="503">
        <f t="shared" si="9"/>
        <v>109.31691720342944</v>
      </c>
      <c r="J87" s="504">
        <v>1220.718633239329</v>
      </c>
      <c r="K87" s="501">
        <v>1280.7147222176056</v>
      </c>
      <c r="L87" s="501">
        <f t="shared" si="10"/>
        <v>59.9960889782767</v>
      </c>
      <c r="M87" s="502">
        <f t="shared" si="11"/>
        <v>104.9148171695446</v>
      </c>
    </row>
    <row r="88" spans="1:13" ht="15">
      <c r="A88" s="434" t="s">
        <v>212</v>
      </c>
      <c r="B88" s="435">
        <v>3196.4359999999997</v>
      </c>
      <c r="C88" s="436">
        <v>3089.122000000002</v>
      </c>
      <c r="D88" s="436">
        <f t="shared" si="6"/>
        <v>-107.31399999999758</v>
      </c>
      <c r="E88" s="482">
        <f t="shared" si="7"/>
        <v>96.64269830523753</v>
      </c>
      <c r="F88" s="435">
        <v>12328.52419243042</v>
      </c>
      <c r="G88" s="436">
        <v>13656.903122922584</v>
      </c>
      <c r="H88" s="436">
        <f t="shared" si="8"/>
        <v>1328.3789304921647</v>
      </c>
      <c r="I88" s="487">
        <f t="shared" si="9"/>
        <v>110.77484141457722</v>
      </c>
      <c r="J88" s="485">
        <v>1002.3174074013831</v>
      </c>
      <c r="K88" s="436">
        <v>974.5927447633622</v>
      </c>
      <c r="L88" s="436">
        <f t="shared" si="10"/>
        <v>-27.724662638020845</v>
      </c>
      <c r="M88" s="482">
        <f t="shared" si="11"/>
        <v>97.23394381527304</v>
      </c>
    </row>
    <row r="89" spans="1:13" ht="15">
      <c r="A89" s="434" t="s">
        <v>213</v>
      </c>
      <c r="B89" s="435">
        <v>1684.4289999999992</v>
      </c>
      <c r="C89" s="436">
        <v>1661.2269999999996</v>
      </c>
      <c r="D89" s="436">
        <f t="shared" si="6"/>
        <v>-23.201999999999543</v>
      </c>
      <c r="E89" s="482">
        <f t="shared" si="7"/>
        <v>98.62255992980413</v>
      </c>
      <c r="F89" s="435">
        <v>12529.389682398803</v>
      </c>
      <c r="G89" s="436">
        <v>13992.360131664398</v>
      </c>
      <c r="H89" s="436">
        <f t="shared" si="8"/>
        <v>1462.9704492655947</v>
      </c>
      <c r="I89" s="487">
        <f t="shared" si="9"/>
        <v>111.67631054943374</v>
      </c>
      <c r="J89" s="485">
        <v>1044.0112874385864</v>
      </c>
      <c r="K89" s="436">
        <v>1146.3632336553378</v>
      </c>
      <c r="L89" s="436">
        <f t="shared" si="10"/>
        <v>102.35194621675146</v>
      </c>
      <c r="M89" s="482">
        <f t="shared" si="11"/>
        <v>109.80372027086653</v>
      </c>
    </row>
    <row r="90" spans="1:13" ht="15">
      <c r="A90" s="434" t="s">
        <v>214</v>
      </c>
      <c r="B90" s="435">
        <v>1834.8770000000004</v>
      </c>
      <c r="C90" s="436">
        <v>1810.1479999999995</v>
      </c>
      <c r="D90" s="436">
        <f t="shared" si="6"/>
        <v>-24.72900000000095</v>
      </c>
      <c r="E90" s="482">
        <f t="shared" si="7"/>
        <v>98.65228023458788</v>
      </c>
      <c r="F90" s="435">
        <v>12576.452626888155</v>
      </c>
      <c r="G90" s="436">
        <v>14032.660190093735</v>
      </c>
      <c r="H90" s="436">
        <f t="shared" si="8"/>
        <v>1456.2075632055803</v>
      </c>
      <c r="I90" s="487">
        <f t="shared" si="9"/>
        <v>111.57884187542872</v>
      </c>
      <c r="J90" s="485">
        <v>1090.8758461738848</v>
      </c>
      <c r="K90" s="436">
        <v>1184.702085747194</v>
      </c>
      <c r="L90" s="436">
        <f t="shared" si="10"/>
        <v>93.82623957330907</v>
      </c>
      <c r="M90" s="482">
        <f t="shared" si="11"/>
        <v>108.60100073737935</v>
      </c>
    </row>
    <row r="91" spans="1:13" ht="15.75" thickBot="1">
      <c r="A91" s="492" t="s">
        <v>215</v>
      </c>
      <c r="B91" s="493">
        <v>1845</v>
      </c>
      <c r="C91" s="494">
        <v>1823.93</v>
      </c>
      <c r="D91" s="494">
        <f t="shared" si="6"/>
        <v>-21.069999999999936</v>
      </c>
      <c r="E91" s="495">
        <f t="shared" si="7"/>
        <v>98.85799457994581</v>
      </c>
      <c r="F91" s="493">
        <v>12885.26612466125</v>
      </c>
      <c r="G91" s="494">
        <v>14299.592211445737</v>
      </c>
      <c r="H91" s="494">
        <f t="shared" si="8"/>
        <v>1414.3260867844874</v>
      </c>
      <c r="I91" s="496">
        <f t="shared" si="9"/>
        <v>110.97630482057016</v>
      </c>
      <c r="J91" s="497">
        <v>1140.4186690755803</v>
      </c>
      <c r="K91" s="494">
        <v>1220.1229092003416</v>
      </c>
      <c r="L91" s="494">
        <f t="shared" si="10"/>
        <v>79.70424012476133</v>
      </c>
      <c r="M91" s="495">
        <f t="shared" si="11"/>
        <v>106.98903326349168</v>
      </c>
    </row>
    <row r="92" spans="1:13" s="517" customFormat="1" ht="16.5" thickBot="1">
      <c r="A92" s="506" t="s">
        <v>280</v>
      </c>
      <c r="B92" s="212">
        <v>9208.821</v>
      </c>
      <c r="C92" s="213">
        <v>9046.434000000001</v>
      </c>
      <c r="D92" s="213">
        <f t="shared" si="6"/>
        <v>-162.3869999999988</v>
      </c>
      <c r="E92" s="509">
        <f t="shared" si="7"/>
        <v>98.23661465457957</v>
      </c>
      <c r="F92" s="212">
        <v>12571.052930904203</v>
      </c>
      <c r="G92" s="213">
        <v>13961.089922897305</v>
      </c>
      <c r="H92" s="213">
        <f t="shared" si="8"/>
        <v>1390.0369919931018</v>
      </c>
      <c r="I92" s="510">
        <f t="shared" si="9"/>
        <v>111.05744283818811</v>
      </c>
      <c r="J92" s="511">
        <v>1070.6282475127805</v>
      </c>
      <c r="K92" s="213">
        <v>1120.082503718531</v>
      </c>
      <c r="L92" s="213">
        <f t="shared" si="10"/>
        <v>49.454256205750426</v>
      </c>
      <c r="M92" s="509">
        <f t="shared" si="11"/>
        <v>104.61918096413388</v>
      </c>
    </row>
    <row r="93" spans="1:13" ht="15">
      <c r="A93" s="499" t="s">
        <v>216</v>
      </c>
      <c r="B93" s="500">
        <v>1504.5980000000002</v>
      </c>
      <c r="C93" s="501">
        <v>1469.3090000000004</v>
      </c>
      <c r="D93" s="501">
        <f t="shared" si="6"/>
        <v>-35.28899999999976</v>
      </c>
      <c r="E93" s="502">
        <f t="shared" si="7"/>
        <v>97.65458946509303</v>
      </c>
      <c r="F93" s="500">
        <v>12737.570877182254</v>
      </c>
      <c r="G93" s="501">
        <v>14151.487233492444</v>
      </c>
      <c r="H93" s="501">
        <f t="shared" si="8"/>
        <v>1413.9163563101902</v>
      </c>
      <c r="I93" s="503">
        <f t="shared" si="9"/>
        <v>111.10036104955492</v>
      </c>
      <c r="J93" s="504">
        <v>1507.4502735392884</v>
      </c>
      <c r="K93" s="501">
        <v>1550.0031345044206</v>
      </c>
      <c r="L93" s="501">
        <f t="shared" si="10"/>
        <v>42.55286096513214</v>
      </c>
      <c r="M93" s="502">
        <f t="shared" si="11"/>
        <v>102.82283679349659</v>
      </c>
    </row>
    <row r="94" spans="1:13" ht="15">
      <c r="A94" s="434" t="s">
        <v>217</v>
      </c>
      <c r="B94" s="435">
        <v>2002.6669999999995</v>
      </c>
      <c r="C94" s="436">
        <v>1969.4440000000002</v>
      </c>
      <c r="D94" s="436">
        <f t="shared" si="6"/>
        <v>-33.222999999999274</v>
      </c>
      <c r="E94" s="482">
        <f t="shared" si="7"/>
        <v>98.34106219356492</v>
      </c>
      <c r="F94" s="435">
        <v>12709.896186768283</v>
      </c>
      <c r="G94" s="436">
        <v>14008.385164092564</v>
      </c>
      <c r="H94" s="436">
        <f t="shared" si="8"/>
        <v>1298.4889773242812</v>
      </c>
      <c r="I94" s="487">
        <f t="shared" si="9"/>
        <v>110.21636178803791</v>
      </c>
      <c r="J94" s="485">
        <v>1281.150585693977</v>
      </c>
      <c r="K94" s="436">
        <v>1314.5790836849842</v>
      </c>
      <c r="L94" s="436">
        <f t="shared" si="10"/>
        <v>33.428497991007134</v>
      </c>
      <c r="M94" s="482">
        <f t="shared" si="11"/>
        <v>102.6092559582213</v>
      </c>
    </row>
    <row r="95" spans="1:13" ht="15">
      <c r="A95" s="434" t="s">
        <v>218</v>
      </c>
      <c r="B95" s="435">
        <v>2115.8369999999995</v>
      </c>
      <c r="C95" s="436">
        <v>2088.2060000000006</v>
      </c>
      <c r="D95" s="436">
        <f t="shared" si="6"/>
        <v>-27.63099999999895</v>
      </c>
      <c r="E95" s="482">
        <f t="shared" si="7"/>
        <v>98.69408654825494</v>
      </c>
      <c r="F95" s="435">
        <v>12217.683435286684</v>
      </c>
      <c r="G95" s="436">
        <v>13456.999559536853</v>
      </c>
      <c r="H95" s="436">
        <f t="shared" si="8"/>
        <v>1239.3161242501683</v>
      </c>
      <c r="I95" s="487">
        <f t="shared" si="9"/>
        <v>110.14362608766584</v>
      </c>
      <c r="J95" s="485">
        <v>913.8263276214358</v>
      </c>
      <c r="K95" s="436">
        <v>964.5539972801746</v>
      </c>
      <c r="L95" s="436">
        <f t="shared" si="10"/>
        <v>50.72766965873882</v>
      </c>
      <c r="M95" s="482">
        <f t="shared" si="11"/>
        <v>105.55112805633166</v>
      </c>
    </row>
    <row r="96" spans="1:13" ht="15.75" thickBot="1">
      <c r="A96" s="492" t="s">
        <v>219</v>
      </c>
      <c r="B96" s="493">
        <v>2587.545</v>
      </c>
      <c r="C96" s="494">
        <v>2544.2879999999996</v>
      </c>
      <c r="D96" s="494">
        <f t="shared" si="6"/>
        <v>-43.25700000000052</v>
      </c>
      <c r="E96" s="495">
        <f t="shared" si="7"/>
        <v>98.32826095778043</v>
      </c>
      <c r="F96" s="493">
        <v>12643.001463635308</v>
      </c>
      <c r="G96" s="494">
        <v>13892.09991601231</v>
      </c>
      <c r="H96" s="494">
        <f t="shared" si="8"/>
        <v>1249.098452377002</v>
      </c>
      <c r="I96" s="496">
        <f t="shared" si="9"/>
        <v>109.87976198507725</v>
      </c>
      <c r="J96" s="497">
        <v>1307.6378489177105</v>
      </c>
      <c r="K96" s="494">
        <v>1328.947517821183</v>
      </c>
      <c r="L96" s="494">
        <f t="shared" si="10"/>
        <v>21.309668903472584</v>
      </c>
      <c r="M96" s="495">
        <f t="shared" si="11"/>
        <v>101.62963078203265</v>
      </c>
    </row>
    <row r="97" spans="1:13" s="517" customFormat="1" ht="16.5" thickBot="1">
      <c r="A97" s="506" t="s">
        <v>281</v>
      </c>
      <c r="B97" s="212">
        <v>8210.646999999999</v>
      </c>
      <c r="C97" s="213">
        <v>8071.247</v>
      </c>
      <c r="D97" s="213">
        <f t="shared" si="6"/>
        <v>-139.39999999999873</v>
      </c>
      <c r="E97" s="509">
        <f t="shared" si="7"/>
        <v>98.30220444259754</v>
      </c>
      <c r="F97" s="212">
        <v>12567.045596068401</v>
      </c>
      <c r="G97" s="213">
        <v>13855.12399756816</v>
      </c>
      <c r="H97" s="213">
        <f t="shared" si="8"/>
        <v>1288.078401499759</v>
      </c>
      <c r="I97" s="510">
        <f t="shared" si="9"/>
        <v>110.24965169142646</v>
      </c>
      <c r="J97" s="511">
        <v>1236.3098791118412</v>
      </c>
      <c r="K97" s="213">
        <v>1271.4065262915522</v>
      </c>
      <c r="L97" s="213">
        <f t="shared" si="10"/>
        <v>35.096647179711</v>
      </c>
      <c r="M97" s="509">
        <f t="shared" si="11"/>
        <v>102.83882283662768</v>
      </c>
    </row>
    <row r="98" spans="1:13" ht="15">
      <c r="A98" s="499" t="s">
        <v>220</v>
      </c>
      <c r="B98" s="500">
        <v>1609.2780000000005</v>
      </c>
      <c r="C98" s="501">
        <v>1537.745</v>
      </c>
      <c r="D98" s="501">
        <f t="shared" si="6"/>
        <v>-71.53300000000058</v>
      </c>
      <c r="E98" s="502">
        <f t="shared" si="7"/>
        <v>95.55496315739104</v>
      </c>
      <c r="F98" s="500">
        <v>12698.867787638655</v>
      </c>
      <c r="G98" s="501">
        <v>14171.817390616356</v>
      </c>
      <c r="H98" s="501">
        <f t="shared" si="8"/>
        <v>1472.9496029777001</v>
      </c>
      <c r="I98" s="503">
        <f t="shared" si="9"/>
        <v>111.59906243304225</v>
      </c>
      <c r="J98" s="504">
        <v>1134.137379205664</v>
      </c>
      <c r="K98" s="501">
        <v>1288.7459667673552</v>
      </c>
      <c r="L98" s="501">
        <f t="shared" si="10"/>
        <v>154.60858756169114</v>
      </c>
      <c r="M98" s="502">
        <f t="shared" si="11"/>
        <v>113.63226275726642</v>
      </c>
    </row>
    <row r="99" spans="1:13" ht="15">
      <c r="A99" s="434" t="s">
        <v>221</v>
      </c>
      <c r="B99" s="435">
        <v>3420.235000000001</v>
      </c>
      <c r="C99" s="436">
        <v>3373.6010000000015</v>
      </c>
      <c r="D99" s="436">
        <f t="shared" si="6"/>
        <v>-46.63399999999956</v>
      </c>
      <c r="E99" s="482">
        <f t="shared" si="7"/>
        <v>98.63652643751088</v>
      </c>
      <c r="F99" s="435">
        <v>12283.784658721466</v>
      </c>
      <c r="G99" s="436">
        <v>13615.351667254054</v>
      </c>
      <c r="H99" s="436">
        <f t="shared" si="8"/>
        <v>1331.5670085325874</v>
      </c>
      <c r="I99" s="487">
        <f t="shared" si="9"/>
        <v>110.84003868129662</v>
      </c>
      <c r="J99" s="485">
        <v>1009.3701813536853</v>
      </c>
      <c r="K99" s="436">
        <v>1101.4471216694299</v>
      </c>
      <c r="L99" s="436">
        <f t="shared" si="10"/>
        <v>92.07694031574454</v>
      </c>
      <c r="M99" s="482">
        <f t="shared" si="11"/>
        <v>109.1222172020436</v>
      </c>
    </row>
    <row r="100" spans="1:13" ht="15">
      <c r="A100" s="434" t="s">
        <v>222</v>
      </c>
      <c r="B100" s="435">
        <v>3634.951000000001</v>
      </c>
      <c r="C100" s="436">
        <v>3575.56</v>
      </c>
      <c r="D100" s="436">
        <f t="shared" si="6"/>
        <v>-59.391000000000986</v>
      </c>
      <c r="E100" s="482">
        <f t="shared" si="7"/>
        <v>98.3661127756605</v>
      </c>
      <c r="F100" s="435">
        <v>12472.694068717228</v>
      </c>
      <c r="G100" s="436">
        <v>13950.24306992782</v>
      </c>
      <c r="H100" s="436">
        <f t="shared" si="8"/>
        <v>1477.549001210591</v>
      </c>
      <c r="I100" s="487">
        <f t="shared" si="9"/>
        <v>111.84626988419792</v>
      </c>
      <c r="J100" s="485">
        <v>1074.3656364128276</v>
      </c>
      <c r="K100" s="436">
        <v>1281.2762196690867</v>
      </c>
      <c r="L100" s="436">
        <f t="shared" si="10"/>
        <v>206.9105832562591</v>
      </c>
      <c r="M100" s="482">
        <f t="shared" si="11"/>
        <v>119.25886087971946</v>
      </c>
    </row>
    <row r="101" spans="1:13" ht="15">
      <c r="A101" s="434" t="s">
        <v>223</v>
      </c>
      <c r="B101" s="435">
        <v>2304.277999999999</v>
      </c>
      <c r="C101" s="436">
        <v>2259.353</v>
      </c>
      <c r="D101" s="436">
        <f t="shared" si="6"/>
        <v>-44.92499999999882</v>
      </c>
      <c r="E101" s="482">
        <f t="shared" si="7"/>
        <v>98.05036545069655</v>
      </c>
      <c r="F101" s="435">
        <v>12698.411630695411</v>
      </c>
      <c r="G101" s="436">
        <v>13996.609943938225</v>
      </c>
      <c r="H101" s="436">
        <f t="shared" si="8"/>
        <v>1298.198313242814</v>
      </c>
      <c r="I101" s="487">
        <f t="shared" si="9"/>
        <v>110.22331257639127</v>
      </c>
      <c r="J101" s="485">
        <v>1214.857948756377</v>
      </c>
      <c r="K101" s="436">
        <v>1290.543010420339</v>
      </c>
      <c r="L101" s="436">
        <f t="shared" si="10"/>
        <v>75.68506166396196</v>
      </c>
      <c r="M101" s="482">
        <f t="shared" si="11"/>
        <v>106.22995155453681</v>
      </c>
    </row>
    <row r="102" spans="1:13" ht="15">
      <c r="A102" s="434" t="s">
        <v>224</v>
      </c>
      <c r="B102" s="435">
        <v>2630.3009999999995</v>
      </c>
      <c r="C102" s="436">
        <v>2634.7909999999997</v>
      </c>
      <c r="D102" s="436">
        <f t="shared" si="6"/>
        <v>4.4900000000002365</v>
      </c>
      <c r="E102" s="482">
        <f t="shared" si="7"/>
        <v>100.17070289674072</v>
      </c>
      <c r="F102" s="435">
        <v>12324.975565745352</v>
      </c>
      <c r="G102" s="436">
        <v>13880.382837871308</v>
      </c>
      <c r="H102" s="436">
        <f t="shared" si="8"/>
        <v>1555.4072721259563</v>
      </c>
      <c r="I102" s="487">
        <f t="shared" si="9"/>
        <v>112.61996231821246</v>
      </c>
      <c r="J102" s="485">
        <v>1091.9343873994317</v>
      </c>
      <c r="K102" s="436">
        <v>1238.987203665617</v>
      </c>
      <c r="L102" s="436">
        <f t="shared" si="10"/>
        <v>147.05281626618535</v>
      </c>
      <c r="M102" s="482">
        <f t="shared" si="11"/>
        <v>113.46718428901288</v>
      </c>
    </row>
    <row r="103" spans="1:13" ht="15.75" thickBot="1">
      <c r="A103" s="437" t="s">
        <v>225</v>
      </c>
      <c r="B103" s="438">
        <v>4051.2340000000017</v>
      </c>
      <c r="C103" s="439">
        <v>4004.342999999999</v>
      </c>
      <c r="D103" s="439">
        <f t="shared" si="6"/>
        <v>-46.891000000002805</v>
      </c>
      <c r="E103" s="483">
        <f t="shared" si="7"/>
        <v>98.84255019581681</v>
      </c>
      <c r="F103" s="438">
        <v>12572.550980762891</v>
      </c>
      <c r="G103" s="439">
        <v>13882.409423967922</v>
      </c>
      <c r="H103" s="439">
        <f t="shared" si="8"/>
        <v>1309.8584432050302</v>
      </c>
      <c r="I103" s="488">
        <f t="shared" si="9"/>
        <v>110.41839834421216</v>
      </c>
      <c r="J103" s="486">
        <v>1295.6932792987677</v>
      </c>
      <c r="K103" s="439">
        <v>1358.3347713553349</v>
      </c>
      <c r="L103" s="439">
        <f t="shared" si="10"/>
        <v>62.64149205656713</v>
      </c>
      <c r="M103" s="483">
        <f t="shared" si="11"/>
        <v>104.83459265069808</v>
      </c>
    </row>
    <row r="104" spans="1:13" s="517" customFormat="1" ht="16.5" thickBot="1">
      <c r="A104" s="508" t="s">
        <v>282</v>
      </c>
      <c r="B104" s="512">
        <v>17650.277000000002</v>
      </c>
      <c r="C104" s="513">
        <v>17385.393</v>
      </c>
      <c r="D104" s="513">
        <f>C104-B104</f>
        <v>-264.88400000000183</v>
      </c>
      <c r="E104" s="514">
        <f>C104/B104*100</f>
        <v>98.49926434582301</v>
      </c>
      <c r="F104" s="512">
        <v>12487.083498274087</v>
      </c>
      <c r="G104" s="513">
        <v>13884.670647876</v>
      </c>
      <c r="H104" s="513">
        <f>G104-F104</f>
        <v>1397.5871496019136</v>
      </c>
      <c r="I104" s="515">
        <f>G104/F104*100</f>
        <v>111.19226238693032</v>
      </c>
      <c r="J104" s="516">
        <v>1138.9812875017326</v>
      </c>
      <c r="K104" s="513">
        <v>1259.5854845885087</v>
      </c>
      <c r="L104" s="513">
        <f>K104-J104</f>
        <v>120.60419708677614</v>
      </c>
      <c r="M104" s="514">
        <f>K104/J104*100</f>
        <v>110.58877774465567</v>
      </c>
    </row>
    <row r="105" spans="2:13" ht="14.25"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</row>
    <row r="106" spans="1:13" ht="15">
      <c r="A106" s="46">
        <v>37955</v>
      </c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</row>
    <row r="107" spans="1:13" ht="14.25">
      <c r="A107" s="389"/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</row>
    <row r="108" spans="1:13" ht="14.25">
      <c r="A108" s="389"/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</row>
    <row r="109" spans="1:13" ht="15.75">
      <c r="A109" s="390"/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</row>
    <row r="110" spans="1:13" ht="14.25">
      <c r="A110" s="389"/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</row>
    <row r="111" spans="1:13" ht="14.25">
      <c r="A111" s="389"/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</row>
    <row r="112" spans="1:13" ht="14.25">
      <c r="A112" s="389"/>
      <c r="B112" s="389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</row>
    <row r="113" spans="1:13" ht="14.25">
      <c r="A113" s="389"/>
      <c r="B113" s="389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</row>
    <row r="114" spans="1:13" ht="14.25">
      <c r="A114" s="389"/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</row>
    <row r="115" spans="1:13" ht="14.25">
      <c r="A115" s="389"/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</row>
    <row r="116" spans="1:13" ht="15.75">
      <c r="A116" s="390"/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</row>
  </sheetData>
  <printOptions/>
  <pageMargins left="0.3937007874015748" right="0" top="0.3937007874015748" bottom="0" header="0.5118110236220472" footer="0"/>
  <pageSetup fitToHeight="1" fitToWidth="1" horizontalDpi="300" verticalDpi="300" orientation="portrait" paperSize="9" scale="4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zoomScale="75" zoomScaleNormal="75" workbookViewId="0" topLeftCell="C1">
      <selection activeCell="J14" activeCellId="2" sqref="B14:C14 F14:G14 J14:K14"/>
    </sheetView>
  </sheetViews>
  <sheetFormatPr defaultColWidth="9.00390625" defaultRowHeight="12.75"/>
  <cols>
    <col min="1" max="1" width="34.00390625" style="2" customWidth="1"/>
    <col min="2" max="2" width="16.375" style="47" customWidth="1"/>
    <col min="3" max="3" width="16.00390625" style="47" customWidth="1"/>
    <col min="4" max="4" width="12.625" style="47" customWidth="1"/>
    <col min="5" max="5" width="13.125" style="233" customWidth="1"/>
    <col min="6" max="6" width="16.625" style="2" customWidth="1"/>
    <col min="7" max="7" width="15.875" style="2" customWidth="1"/>
    <col min="8" max="8" width="11.00390625" style="2" customWidth="1"/>
    <col min="9" max="9" width="11.75390625" style="233" bestFit="1" customWidth="1"/>
    <col min="10" max="10" width="16.125" style="2" customWidth="1"/>
    <col min="11" max="11" width="16.6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251</v>
      </c>
    </row>
    <row r="2" ht="14.25">
      <c r="A2" s="97"/>
    </row>
    <row r="3" spans="1:13" ht="25.5" customHeight="1">
      <c r="A3" s="206" t="s">
        <v>69</v>
      </c>
      <c r="M3" s="2"/>
    </row>
    <row r="4" spans="1:21" s="193" customFormat="1" ht="26.25" customHeight="1">
      <c r="A4" s="188" t="s">
        <v>138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520" t="s">
        <v>118</v>
      </c>
      <c r="B14" s="618">
        <v>94492.09899999999</v>
      </c>
      <c r="C14" s="604">
        <v>92820.822</v>
      </c>
      <c r="D14" s="521">
        <f>C14-B14</f>
        <v>-1671.2769999999873</v>
      </c>
      <c r="E14" s="522">
        <f>C14/B14*100</f>
        <v>98.23130503218054</v>
      </c>
      <c r="F14" s="618">
        <v>14873.630839524245</v>
      </c>
      <c r="G14" s="604">
        <v>16469.34030359888</v>
      </c>
      <c r="H14" s="604">
        <f>G14-F14</f>
        <v>1595.7094640746363</v>
      </c>
      <c r="I14" s="522">
        <f>G14/F14*100</f>
        <v>110.72844607541488</v>
      </c>
      <c r="J14" s="619">
        <v>1369.4527835602426</v>
      </c>
      <c r="K14" s="604">
        <v>1401.4145363011569</v>
      </c>
      <c r="L14" s="521">
        <f>K14-J14</f>
        <v>31.961752740914335</v>
      </c>
      <c r="M14" s="522">
        <f>K14/J14*100</f>
        <v>102.33390688051483</v>
      </c>
    </row>
    <row r="15" spans="1:13" s="261" customFormat="1" ht="16.5" customHeight="1" thickBot="1">
      <c r="A15" s="506" t="s">
        <v>226</v>
      </c>
      <c r="B15" s="212">
        <v>8873.518999999998</v>
      </c>
      <c r="C15" s="213">
        <v>8555.347999999998</v>
      </c>
      <c r="D15" s="213">
        <f aca="true" t="shared" si="0" ref="D15:D29">C15-B15</f>
        <v>-318.1710000000003</v>
      </c>
      <c r="E15" s="509">
        <f>C15/B15*100</f>
        <v>96.41437630324565</v>
      </c>
      <c r="F15" s="212">
        <v>15060.85304676383</v>
      </c>
      <c r="G15" s="213">
        <v>16497.30009034505</v>
      </c>
      <c r="H15" s="213">
        <f>G15-F15</f>
        <v>1436.4470435812182</v>
      </c>
      <c r="I15" s="510">
        <f>G15/F15*100</f>
        <v>109.53762073848713</v>
      </c>
      <c r="J15" s="511">
        <v>1534.9999375795683</v>
      </c>
      <c r="K15" s="213">
        <v>1480.0655813312464</v>
      </c>
      <c r="L15" s="213">
        <f>K15-J15</f>
        <v>-54.93435624832182</v>
      </c>
      <c r="M15" s="509">
        <f>K15/J15*100</f>
        <v>96.42121443112605</v>
      </c>
    </row>
    <row r="16" spans="1:13" s="267" customFormat="1" ht="16.5" customHeight="1">
      <c r="A16" s="499" t="s">
        <v>150</v>
      </c>
      <c r="B16" s="500">
        <v>884.19</v>
      </c>
      <c r="C16" s="501">
        <v>872.8570000000001</v>
      </c>
      <c r="D16" s="501">
        <f t="shared" si="0"/>
        <v>-11.33299999999997</v>
      </c>
      <c r="E16" s="502">
        <f aca="true" t="shared" si="1" ref="E16:E29">C16/B16*100</f>
        <v>98.71826191203249</v>
      </c>
      <c r="F16" s="500">
        <v>14874.084252881798</v>
      </c>
      <c r="G16" s="501">
        <v>16700.7650355862</v>
      </c>
      <c r="H16" s="501">
        <f aca="true" t="shared" si="2" ref="H16:H29">G16-F16</f>
        <v>1826.6807827044013</v>
      </c>
      <c r="I16" s="503">
        <f aca="true" t="shared" si="3" ref="I16:I29">G16/F16*100</f>
        <v>112.28096299340574</v>
      </c>
      <c r="J16" s="504">
        <v>1335.2351367416006</v>
      </c>
      <c r="K16" s="501">
        <v>1366.0478686021245</v>
      </c>
      <c r="L16" s="501">
        <f aca="true" t="shared" si="4" ref="L16:L29">K16-J16</f>
        <v>30.812731860523854</v>
      </c>
      <c r="M16" s="502">
        <f aca="true" t="shared" si="5" ref="M16:M29">K16/J16*100</f>
        <v>102.307663348024</v>
      </c>
    </row>
    <row r="17" spans="1:13" s="267" customFormat="1" ht="16.5" customHeight="1">
      <c r="A17" s="434" t="s">
        <v>151</v>
      </c>
      <c r="B17" s="435">
        <v>643.7269999999997</v>
      </c>
      <c r="C17" s="436">
        <v>631.832</v>
      </c>
      <c r="D17" s="436">
        <f t="shared" si="0"/>
        <v>-11.894999999999754</v>
      </c>
      <c r="E17" s="482">
        <f t="shared" si="1"/>
        <v>98.15216699004395</v>
      </c>
      <c r="F17" s="435">
        <v>15272.778850523771</v>
      </c>
      <c r="G17" s="436">
        <v>16579.20336770253</v>
      </c>
      <c r="H17" s="436">
        <f t="shared" si="2"/>
        <v>1306.424517178757</v>
      </c>
      <c r="I17" s="487">
        <f t="shared" si="3"/>
        <v>108.55394116529065</v>
      </c>
      <c r="J17" s="485">
        <v>1447.9502439181</v>
      </c>
      <c r="K17" s="436">
        <v>1304.1631319717897</v>
      </c>
      <c r="L17" s="436">
        <f t="shared" si="4"/>
        <v>-143.78711194631046</v>
      </c>
      <c r="M17" s="482">
        <f t="shared" si="5"/>
        <v>90.0696096050077</v>
      </c>
    </row>
    <row r="18" spans="1:13" s="267" customFormat="1" ht="16.5" customHeight="1">
      <c r="A18" s="434" t="s">
        <v>152</v>
      </c>
      <c r="B18" s="435">
        <v>1306.915</v>
      </c>
      <c r="C18" s="436">
        <v>1303.1209999999999</v>
      </c>
      <c r="D18" s="436">
        <f t="shared" si="0"/>
        <v>-3.7940000000000964</v>
      </c>
      <c r="E18" s="482">
        <f t="shared" si="1"/>
        <v>99.70969802932859</v>
      </c>
      <c r="F18" s="435">
        <v>15273.055758535684</v>
      </c>
      <c r="G18" s="436">
        <v>16794.732287587514</v>
      </c>
      <c r="H18" s="436">
        <f t="shared" si="2"/>
        <v>1521.6765290518306</v>
      </c>
      <c r="I18" s="487">
        <f t="shared" si="3"/>
        <v>109.96314393864115</v>
      </c>
      <c r="J18" s="485">
        <v>1508.5209571140172</v>
      </c>
      <c r="K18" s="436">
        <v>1538.7569108658718</v>
      </c>
      <c r="L18" s="436">
        <f t="shared" si="4"/>
        <v>30.235953751854595</v>
      </c>
      <c r="M18" s="482">
        <f t="shared" si="5"/>
        <v>102.00434429560062</v>
      </c>
    </row>
    <row r="19" spans="1:13" s="267" customFormat="1" ht="16.5" customHeight="1">
      <c r="A19" s="434" t="s">
        <v>153</v>
      </c>
      <c r="B19" s="435">
        <v>861.8309999999999</v>
      </c>
      <c r="C19" s="436">
        <v>845.6539999999999</v>
      </c>
      <c r="D19" s="436">
        <f t="shared" si="0"/>
        <v>-16.17700000000002</v>
      </c>
      <c r="E19" s="482">
        <f t="shared" si="1"/>
        <v>98.1229498590791</v>
      </c>
      <c r="F19" s="435">
        <v>15522.519302895038</v>
      </c>
      <c r="G19" s="436">
        <v>17295.750455334633</v>
      </c>
      <c r="H19" s="436">
        <f t="shared" si="2"/>
        <v>1773.2311524395955</v>
      </c>
      <c r="I19" s="487">
        <f t="shared" si="3"/>
        <v>111.42360410599636</v>
      </c>
      <c r="J19" s="485">
        <v>1592.5758324105564</v>
      </c>
      <c r="K19" s="436">
        <v>1557.6086673746004</v>
      </c>
      <c r="L19" s="436">
        <f t="shared" si="4"/>
        <v>-34.967165035955986</v>
      </c>
      <c r="M19" s="482">
        <f t="shared" si="5"/>
        <v>97.80436420518646</v>
      </c>
    </row>
    <row r="20" spans="1:13" s="267" customFormat="1" ht="16.5" customHeight="1">
      <c r="A20" s="434" t="s">
        <v>154</v>
      </c>
      <c r="B20" s="435">
        <v>687.3360000000001</v>
      </c>
      <c r="C20" s="436">
        <v>672.5240000000001</v>
      </c>
      <c r="D20" s="436">
        <f t="shared" si="0"/>
        <v>-14.812000000000012</v>
      </c>
      <c r="E20" s="482">
        <f t="shared" si="1"/>
        <v>97.84501321042401</v>
      </c>
      <c r="F20" s="435">
        <v>15012.934964364835</v>
      </c>
      <c r="G20" s="436">
        <v>16607.020550774225</v>
      </c>
      <c r="H20" s="436">
        <f t="shared" si="2"/>
        <v>1594.08558640939</v>
      </c>
      <c r="I20" s="487">
        <f t="shared" si="3"/>
        <v>110.61808094282138</v>
      </c>
      <c r="J20" s="485">
        <v>1328.8424034565655</v>
      </c>
      <c r="K20" s="436">
        <v>1240.8384930004984</v>
      </c>
      <c r="L20" s="436">
        <f t="shared" si="4"/>
        <v>-88.00391045606716</v>
      </c>
      <c r="M20" s="482">
        <f t="shared" si="5"/>
        <v>93.37740049330509</v>
      </c>
    </row>
    <row r="21" spans="1:13" s="267" customFormat="1" ht="16.5" customHeight="1">
      <c r="A21" s="434" t="s">
        <v>155</v>
      </c>
      <c r="B21" s="435">
        <v>904.5910000000001</v>
      </c>
      <c r="C21" s="436">
        <v>890.0519999999996</v>
      </c>
      <c r="D21" s="436">
        <f t="shared" si="0"/>
        <v>-14.539000000000556</v>
      </c>
      <c r="E21" s="482">
        <f t="shared" si="1"/>
        <v>98.3927542944822</v>
      </c>
      <c r="F21" s="435">
        <v>15248.726404161285</v>
      </c>
      <c r="G21" s="436">
        <v>17199.121324746582</v>
      </c>
      <c r="H21" s="436">
        <f t="shared" si="2"/>
        <v>1950.3949205852969</v>
      </c>
      <c r="I21" s="487">
        <f t="shared" si="3"/>
        <v>112.79054308465423</v>
      </c>
      <c r="J21" s="485">
        <v>1508.494630906859</v>
      </c>
      <c r="K21" s="436">
        <v>1590.4545152667745</v>
      </c>
      <c r="L21" s="436">
        <f t="shared" si="4"/>
        <v>81.95988435991558</v>
      </c>
      <c r="M21" s="482">
        <f t="shared" si="5"/>
        <v>105.4332234719751</v>
      </c>
    </row>
    <row r="22" spans="1:13" s="267" customFormat="1" ht="16.5" customHeight="1">
      <c r="A22" s="434" t="s">
        <v>156</v>
      </c>
      <c r="B22" s="435">
        <v>969.94</v>
      </c>
      <c r="C22" s="436">
        <v>941.0779999999996</v>
      </c>
      <c r="D22" s="436">
        <f t="shared" si="0"/>
        <v>-28.86200000000042</v>
      </c>
      <c r="E22" s="482">
        <f t="shared" si="1"/>
        <v>97.02435202177449</v>
      </c>
      <c r="F22" s="435">
        <v>14950.85010985788</v>
      </c>
      <c r="G22" s="436">
        <v>16775.043206951097</v>
      </c>
      <c r="H22" s="436">
        <f t="shared" si="2"/>
        <v>1824.1930970932171</v>
      </c>
      <c r="I22" s="487">
        <f t="shared" si="3"/>
        <v>112.20126670850932</v>
      </c>
      <c r="J22" s="485">
        <v>1226.5789636472357</v>
      </c>
      <c r="K22" s="436">
        <v>1236.5152870785778</v>
      </c>
      <c r="L22" s="436">
        <f t="shared" si="4"/>
        <v>9.936323431342089</v>
      </c>
      <c r="M22" s="482">
        <f t="shared" si="5"/>
        <v>100.81008428530328</v>
      </c>
    </row>
    <row r="23" spans="1:13" s="267" customFormat="1" ht="16.5" customHeight="1">
      <c r="A23" s="434" t="s">
        <v>157</v>
      </c>
      <c r="B23" s="435">
        <v>765.21</v>
      </c>
      <c r="C23" s="436">
        <v>768.6619999999999</v>
      </c>
      <c r="D23" s="436">
        <f t="shared" si="0"/>
        <v>3.4519999999998845</v>
      </c>
      <c r="E23" s="482">
        <f t="shared" si="1"/>
        <v>100.45111799375333</v>
      </c>
      <c r="F23" s="435">
        <v>14947.355482663437</v>
      </c>
      <c r="G23" s="436">
        <v>16728.977105671933</v>
      </c>
      <c r="H23" s="436">
        <f t="shared" si="2"/>
        <v>1781.6216230084956</v>
      </c>
      <c r="I23" s="487">
        <f t="shared" si="3"/>
        <v>111.91930990786226</v>
      </c>
      <c r="J23" s="485">
        <v>1357.4902459600778</v>
      </c>
      <c r="K23" s="436">
        <v>1429.5810989312163</v>
      </c>
      <c r="L23" s="436">
        <f t="shared" si="4"/>
        <v>72.09085297113847</v>
      </c>
      <c r="M23" s="482">
        <f t="shared" si="5"/>
        <v>105.31059822976133</v>
      </c>
    </row>
    <row r="24" spans="1:13" s="267" customFormat="1" ht="16.5" customHeight="1">
      <c r="A24" s="434" t="s">
        <v>158</v>
      </c>
      <c r="B24" s="435">
        <v>729.534</v>
      </c>
      <c r="C24" s="436">
        <v>878.453</v>
      </c>
      <c r="D24" s="436">
        <f t="shared" si="0"/>
        <v>148.91899999999998</v>
      </c>
      <c r="E24" s="482">
        <f t="shared" si="1"/>
        <v>120.41289371023144</v>
      </c>
      <c r="F24" s="435">
        <v>15370.381183970401</v>
      </c>
      <c r="G24" s="436">
        <v>16384.111993849798</v>
      </c>
      <c r="H24" s="436">
        <f t="shared" si="2"/>
        <v>1013.7308098793965</v>
      </c>
      <c r="I24" s="487">
        <f t="shared" si="3"/>
        <v>106.5953524362597</v>
      </c>
      <c r="J24" s="485">
        <v>1451.7082898885528</v>
      </c>
      <c r="K24" s="436">
        <v>1334.9484200571283</v>
      </c>
      <c r="L24" s="436">
        <f t="shared" si="4"/>
        <v>-116.75986983142457</v>
      </c>
      <c r="M24" s="482">
        <f t="shared" si="5"/>
        <v>91.95707080791085</v>
      </c>
    </row>
    <row r="25" spans="1:13" s="267" customFormat="1" ht="16.5" customHeight="1">
      <c r="A25" s="434" t="s">
        <v>159</v>
      </c>
      <c r="B25" s="435">
        <v>745.429</v>
      </c>
      <c r="C25" s="436">
        <v>744.5440000000003</v>
      </c>
      <c r="D25" s="436">
        <f t="shared" si="0"/>
        <v>-0.8849999999996498</v>
      </c>
      <c r="E25" s="482">
        <f t="shared" si="1"/>
        <v>99.88127641935051</v>
      </c>
      <c r="F25" s="435">
        <v>14989.160156992366</v>
      </c>
      <c r="G25" s="436">
        <v>16632.41856014478</v>
      </c>
      <c r="H25" s="436">
        <f t="shared" si="2"/>
        <v>1643.258403152413</v>
      </c>
      <c r="I25" s="487">
        <f t="shared" si="3"/>
        <v>110.9629784853946</v>
      </c>
      <c r="J25" s="485">
        <v>1400.6070479027658</v>
      </c>
      <c r="K25" s="436">
        <v>1278.9891083222296</v>
      </c>
      <c r="L25" s="436">
        <f t="shared" si="4"/>
        <v>-121.61793958053613</v>
      </c>
      <c r="M25" s="482">
        <f t="shared" si="5"/>
        <v>91.3167694134737</v>
      </c>
    </row>
    <row r="26" spans="1:13" s="267" customFormat="1" ht="16.5" customHeight="1">
      <c r="A26" s="434" t="s">
        <v>160</v>
      </c>
      <c r="B26" s="435">
        <v>1073.379</v>
      </c>
      <c r="C26" s="436">
        <v>1072.0979999999997</v>
      </c>
      <c r="D26" s="436">
        <f t="shared" si="0"/>
        <v>-1.2810000000001764</v>
      </c>
      <c r="E26" s="482">
        <f t="shared" si="1"/>
        <v>99.88065725153929</v>
      </c>
      <c r="F26" s="435">
        <v>15464.867281526629</v>
      </c>
      <c r="G26" s="436">
        <v>16887.62895017267</v>
      </c>
      <c r="H26" s="436">
        <f t="shared" si="2"/>
        <v>1422.7616686460424</v>
      </c>
      <c r="I26" s="487">
        <f t="shared" si="3"/>
        <v>109.19996041831917</v>
      </c>
      <c r="J26" s="485">
        <v>1658.2449752914242</v>
      </c>
      <c r="K26" s="436">
        <v>1602.8501540385712</v>
      </c>
      <c r="L26" s="436">
        <f t="shared" si="4"/>
        <v>-55.394821252853035</v>
      </c>
      <c r="M26" s="482">
        <f t="shared" si="5"/>
        <v>96.65943077903084</v>
      </c>
    </row>
    <row r="27" spans="1:13" s="267" customFormat="1" ht="16.5" customHeight="1" thickBot="1">
      <c r="A27" s="492" t="s">
        <v>161</v>
      </c>
      <c r="B27" s="493">
        <v>502.0259999999999</v>
      </c>
      <c r="C27" s="494">
        <v>491.75699999999995</v>
      </c>
      <c r="D27" s="494">
        <f t="shared" si="0"/>
        <v>-10.268999999999949</v>
      </c>
      <c r="E27" s="495">
        <f t="shared" si="1"/>
        <v>97.95448841295074</v>
      </c>
      <c r="F27" s="493">
        <v>15151.292518271519</v>
      </c>
      <c r="G27" s="494">
        <v>16851.573936811164</v>
      </c>
      <c r="H27" s="494">
        <f t="shared" si="2"/>
        <v>1700.2814185396455</v>
      </c>
      <c r="I27" s="496">
        <f t="shared" si="3"/>
        <v>111.22202225644587</v>
      </c>
      <c r="J27" s="497">
        <v>1582.196716681784</v>
      </c>
      <c r="K27" s="494">
        <v>1451.7106800490667</v>
      </c>
      <c r="L27" s="494">
        <f t="shared" si="4"/>
        <v>-130.4860366327173</v>
      </c>
      <c r="M27" s="495">
        <f t="shared" si="5"/>
        <v>91.75285631319123</v>
      </c>
    </row>
    <row r="28" spans="1:13" s="261" customFormat="1" ht="16.5" customHeight="1" thickBot="1">
      <c r="A28" s="506" t="s">
        <v>272</v>
      </c>
      <c r="B28" s="212">
        <v>10074.107999999998</v>
      </c>
      <c r="C28" s="213">
        <v>10112.632</v>
      </c>
      <c r="D28" s="213">
        <f>C28-B28</f>
        <v>38.52400000000125</v>
      </c>
      <c r="E28" s="509">
        <f>C28/B28*100</f>
        <v>100.38240606513253</v>
      </c>
      <c r="F28" s="212">
        <v>15184.079060233753</v>
      </c>
      <c r="G28" s="213">
        <v>16796.32340577167</v>
      </c>
      <c r="H28" s="213">
        <f>G28-F28</f>
        <v>1612.2443455379162</v>
      </c>
      <c r="I28" s="510">
        <f>G28/F28*100</f>
        <v>110.61799230063475</v>
      </c>
      <c r="J28" s="511">
        <v>1453.278444106416</v>
      </c>
      <c r="K28" s="213">
        <v>1424.8138587681453</v>
      </c>
      <c r="L28" s="213">
        <f>K28-J28</f>
        <v>-28.46458533827058</v>
      </c>
      <c r="M28" s="509">
        <f>K28/J28*100</f>
        <v>98.04135364054252</v>
      </c>
    </row>
    <row r="29" spans="1:13" s="267" customFormat="1" ht="16.5" customHeight="1">
      <c r="A29" s="499" t="s">
        <v>162</v>
      </c>
      <c r="B29" s="500">
        <v>1627.636</v>
      </c>
      <c r="C29" s="501">
        <v>1570.4860000000003</v>
      </c>
      <c r="D29" s="501">
        <f t="shared" si="0"/>
        <v>-57.149999999999636</v>
      </c>
      <c r="E29" s="502">
        <f t="shared" si="1"/>
        <v>96.48877267398855</v>
      </c>
      <c r="F29" s="500">
        <v>14806.528609590843</v>
      </c>
      <c r="G29" s="501">
        <v>16254.21012632041</v>
      </c>
      <c r="H29" s="501">
        <f t="shared" si="2"/>
        <v>1447.6815167295663</v>
      </c>
      <c r="I29" s="503">
        <f t="shared" si="3"/>
        <v>109.77731887670036</v>
      </c>
      <c r="J29" s="504">
        <v>1299.276646894296</v>
      </c>
      <c r="K29" s="501">
        <v>1305.3894710865861</v>
      </c>
      <c r="L29" s="501">
        <f t="shared" si="4"/>
        <v>6.112824192290191</v>
      </c>
      <c r="M29" s="502">
        <f t="shared" si="5"/>
        <v>100.47047903207542</v>
      </c>
    </row>
    <row r="30" spans="1:13" ht="15">
      <c r="A30" s="434" t="s">
        <v>163</v>
      </c>
      <c r="B30" s="435">
        <v>565.5140000000001</v>
      </c>
      <c r="C30" s="436">
        <v>566.525</v>
      </c>
      <c r="D30" s="436">
        <f aca="true" t="shared" si="6" ref="D30:D103">C30-B30</f>
        <v>1.0109999999998536</v>
      </c>
      <c r="E30" s="482">
        <f aca="true" t="shared" si="7" ref="E30:E103">C30/B30*100</f>
        <v>100.17877541493223</v>
      </c>
      <c r="F30" s="435">
        <v>16120.94326773715</v>
      </c>
      <c r="G30" s="436">
        <v>17277.776306821805</v>
      </c>
      <c r="H30" s="436">
        <f aca="true" t="shared" si="8" ref="H30:H103">G30-F30</f>
        <v>1156.833039084655</v>
      </c>
      <c r="I30" s="487">
        <f aca="true" t="shared" si="9" ref="I30:I103">G30/F30*100</f>
        <v>107.17596371299084</v>
      </c>
      <c r="J30" s="485">
        <v>1940.0657337100993</v>
      </c>
      <c r="K30" s="436">
        <v>1769.6310352097828</v>
      </c>
      <c r="L30" s="436">
        <f aca="true" t="shared" si="10" ref="L30:L103">K30-J30</f>
        <v>-170.43469850031647</v>
      </c>
      <c r="M30" s="482">
        <f aca="true" t="shared" si="11" ref="M30:M103">K30/J30*100</f>
        <v>91.2150039280172</v>
      </c>
    </row>
    <row r="31" spans="1:13" ht="15">
      <c r="A31" s="434" t="s">
        <v>164</v>
      </c>
      <c r="B31" s="435">
        <v>909.3819999999998</v>
      </c>
      <c r="C31" s="436">
        <v>878.095</v>
      </c>
      <c r="D31" s="436">
        <f t="shared" si="6"/>
        <v>-31.286999999999807</v>
      </c>
      <c r="E31" s="482">
        <f t="shared" si="7"/>
        <v>96.55953163796954</v>
      </c>
      <c r="F31" s="435">
        <v>14388.307541702923</v>
      </c>
      <c r="G31" s="436">
        <v>16303.586235607263</v>
      </c>
      <c r="H31" s="436">
        <f t="shared" si="8"/>
        <v>1915.27869390434</v>
      </c>
      <c r="I31" s="487">
        <f t="shared" si="9"/>
        <v>113.31135498982847</v>
      </c>
      <c r="J31" s="485">
        <v>936.2642859534157</v>
      </c>
      <c r="K31" s="436">
        <v>1173.3214135904047</v>
      </c>
      <c r="L31" s="436">
        <f t="shared" si="10"/>
        <v>237.0571276369891</v>
      </c>
      <c r="M31" s="482">
        <f t="shared" si="11"/>
        <v>125.31946707713936</v>
      </c>
    </row>
    <row r="32" spans="1:13" ht="15">
      <c r="A32" s="434" t="s">
        <v>165</v>
      </c>
      <c r="B32" s="435">
        <v>650.0540000000001</v>
      </c>
      <c r="C32" s="436">
        <v>631.5610000000003</v>
      </c>
      <c r="D32" s="436">
        <f t="shared" si="6"/>
        <v>-18.492999999999824</v>
      </c>
      <c r="E32" s="482">
        <f t="shared" si="7"/>
        <v>97.15515941752534</v>
      </c>
      <c r="F32" s="435">
        <v>14740.08193507343</v>
      </c>
      <c r="G32" s="436">
        <v>16366.80348814726</v>
      </c>
      <c r="H32" s="436">
        <f t="shared" si="8"/>
        <v>1626.7215530738304</v>
      </c>
      <c r="I32" s="487">
        <f t="shared" si="9"/>
        <v>111.03604145648005</v>
      </c>
      <c r="J32" s="485">
        <v>1302.9893584909012</v>
      </c>
      <c r="K32" s="436">
        <v>1325.9929673371917</v>
      </c>
      <c r="L32" s="436">
        <f t="shared" si="10"/>
        <v>23.00360884629049</v>
      </c>
      <c r="M32" s="482">
        <f t="shared" si="11"/>
        <v>101.76544871194749</v>
      </c>
    </row>
    <row r="33" spans="1:13" ht="15">
      <c r="A33" s="434" t="s">
        <v>166</v>
      </c>
      <c r="B33" s="435">
        <v>517.1519999999999</v>
      </c>
      <c r="C33" s="436">
        <v>514.0889999999999</v>
      </c>
      <c r="D33" s="436">
        <f t="shared" si="6"/>
        <v>-3.062999999999988</v>
      </c>
      <c r="E33" s="482">
        <f t="shared" si="7"/>
        <v>99.40771765361055</v>
      </c>
      <c r="F33" s="435">
        <v>15291.678913227315</v>
      </c>
      <c r="G33" s="436">
        <v>16612.552819972156</v>
      </c>
      <c r="H33" s="436">
        <f t="shared" si="8"/>
        <v>1320.8739067448405</v>
      </c>
      <c r="I33" s="487">
        <f t="shared" si="9"/>
        <v>108.63786059228777</v>
      </c>
      <c r="J33" s="485">
        <v>1479.1838548219653</v>
      </c>
      <c r="K33" s="436">
        <v>1351.5342457996355</v>
      </c>
      <c r="L33" s="436">
        <f t="shared" si="10"/>
        <v>-127.64960902232974</v>
      </c>
      <c r="M33" s="482">
        <f t="shared" si="11"/>
        <v>91.37026755624684</v>
      </c>
    </row>
    <row r="34" spans="1:13" ht="15">
      <c r="A34" s="434" t="s">
        <v>167</v>
      </c>
      <c r="B34" s="435">
        <v>647.0510000000002</v>
      </c>
      <c r="C34" s="436">
        <v>633.8639999999998</v>
      </c>
      <c r="D34" s="436">
        <f t="shared" si="6"/>
        <v>-13.187000000000353</v>
      </c>
      <c r="E34" s="482">
        <f t="shared" si="7"/>
        <v>97.9619844494483</v>
      </c>
      <c r="F34" s="435">
        <v>14913.967283018568</v>
      </c>
      <c r="G34" s="436">
        <v>16768.552349820577</v>
      </c>
      <c r="H34" s="436">
        <f t="shared" si="8"/>
        <v>1854.5850668020084</v>
      </c>
      <c r="I34" s="487">
        <f t="shared" si="9"/>
        <v>112.43522284585998</v>
      </c>
      <c r="J34" s="485">
        <v>1310.4074399768242</v>
      </c>
      <c r="K34" s="436">
        <v>1502.5145597303033</v>
      </c>
      <c r="L34" s="436">
        <f t="shared" si="10"/>
        <v>192.10711975347908</v>
      </c>
      <c r="M34" s="482">
        <f t="shared" si="11"/>
        <v>114.66010600160182</v>
      </c>
    </row>
    <row r="35" spans="1:13" ht="15.75" thickBot="1">
      <c r="A35" s="434" t="s">
        <v>168</v>
      </c>
      <c r="B35" s="435">
        <v>942.499</v>
      </c>
      <c r="C35" s="436">
        <v>924.3290000000002</v>
      </c>
      <c r="D35" s="436">
        <f t="shared" si="6"/>
        <v>-18.169999999999845</v>
      </c>
      <c r="E35" s="482">
        <f t="shared" si="7"/>
        <v>98.07214649564617</v>
      </c>
      <c r="F35" s="435">
        <v>14769.909098636239</v>
      </c>
      <c r="G35" s="436">
        <v>16257.185482658226</v>
      </c>
      <c r="H35" s="436">
        <f t="shared" si="8"/>
        <v>1487.2763840219868</v>
      </c>
      <c r="I35" s="487">
        <f t="shared" si="9"/>
        <v>110.06963803290645</v>
      </c>
      <c r="J35" s="485">
        <v>1169.165991452275</v>
      </c>
      <c r="K35" s="436">
        <v>1210.150522402978</v>
      </c>
      <c r="L35" s="436">
        <f t="shared" si="10"/>
        <v>40.98453095070295</v>
      </c>
      <c r="M35" s="482">
        <f t="shared" si="11"/>
        <v>103.5054501456884</v>
      </c>
    </row>
    <row r="36" spans="1:13" s="517" customFormat="1" ht="16.5" thickBot="1">
      <c r="A36" s="506" t="s">
        <v>273</v>
      </c>
      <c r="B36" s="212">
        <v>5859.2880000000005</v>
      </c>
      <c r="C36" s="213">
        <v>5718.9490000000005</v>
      </c>
      <c r="D36" s="213">
        <f t="shared" si="6"/>
        <v>-140.33899999999994</v>
      </c>
      <c r="E36" s="509">
        <f>C36/B36*100</f>
        <v>97.6048455034127</v>
      </c>
      <c r="F36" s="212">
        <v>14909.903653064257</v>
      </c>
      <c r="G36" s="213">
        <v>16465.321571032247</v>
      </c>
      <c r="H36" s="213">
        <f>G36-F36</f>
        <v>1555.4179179679904</v>
      </c>
      <c r="I36" s="510">
        <f>G36/F36*100</f>
        <v>110.43211246806631</v>
      </c>
      <c r="J36" s="511">
        <v>1301.3731740481473</v>
      </c>
      <c r="K36" s="213">
        <v>1343.9786265312423</v>
      </c>
      <c r="L36" s="213">
        <f>K36-J36</f>
        <v>42.60545248309495</v>
      </c>
      <c r="M36" s="509">
        <f>K36/J36*100</f>
        <v>103.27388433484941</v>
      </c>
    </row>
    <row r="37" spans="1:13" ht="15">
      <c r="A37" s="434" t="s">
        <v>169</v>
      </c>
      <c r="B37" s="435">
        <v>607.276</v>
      </c>
      <c r="C37" s="436">
        <v>595.166</v>
      </c>
      <c r="D37" s="436">
        <f t="shared" si="6"/>
        <v>-12.1099999999999</v>
      </c>
      <c r="E37" s="482">
        <f t="shared" si="7"/>
        <v>98.0058490702745</v>
      </c>
      <c r="F37" s="435">
        <v>14995.16932077745</v>
      </c>
      <c r="G37" s="436">
        <v>16894.34506974151</v>
      </c>
      <c r="H37" s="436">
        <f t="shared" si="8"/>
        <v>1899.1757489640604</v>
      </c>
      <c r="I37" s="487">
        <f t="shared" si="9"/>
        <v>112.66525044390492</v>
      </c>
      <c r="J37" s="485">
        <v>1402.426756715416</v>
      </c>
      <c r="K37" s="436">
        <v>1678.2193725970756</v>
      </c>
      <c r="L37" s="436">
        <f t="shared" si="10"/>
        <v>275.79261588165946</v>
      </c>
      <c r="M37" s="482">
        <f t="shared" si="11"/>
        <v>119.6653846313932</v>
      </c>
    </row>
    <row r="38" spans="1:13" ht="15">
      <c r="A38" s="434" t="s">
        <v>170</v>
      </c>
      <c r="B38" s="435">
        <v>820.445</v>
      </c>
      <c r="C38" s="436">
        <v>795.994</v>
      </c>
      <c r="D38" s="436">
        <f t="shared" si="6"/>
        <v>-24.451000000000022</v>
      </c>
      <c r="E38" s="482">
        <f t="shared" si="7"/>
        <v>97.01978804185534</v>
      </c>
      <c r="F38" s="435">
        <v>14499.899986524926</v>
      </c>
      <c r="G38" s="436">
        <v>16372.05459114292</v>
      </c>
      <c r="H38" s="436">
        <f t="shared" si="8"/>
        <v>1872.1546046179938</v>
      </c>
      <c r="I38" s="487">
        <f t="shared" si="9"/>
        <v>112.91150012315829</v>
      </c>
      <c r="J38" s="485">
        <v>1177.049175887611</v>
      </c>
      <c r="K38" s="436">
        <v>1281.5970416304087</v>
      </c>
      <c r="L38" s="436">
        <f t="shared" si="10"/>
        <v>104.54786574279774</v>
      </c>
      <c r="M38" s="482">
        <f t="shared" si="11"/>
        <v>108.88220032641868</v>
      </c>
    </row>
    <row r="39" spans="1:13" ht="15">
      <c r="A39" s="434" t="s">
        <v>171</v>
      </c>
      <c r="B39" s="435">
        <v>1265.0129999999995</v>
      </c>
      <c r="C39" s="436">
        <v>1244.5489999999993</v>
      </c>
      <c r="D39" s="436">
        <f t="shared" si="6"/>
        <v>-20.46400000000017</v>
      </c>
      <c r="E39" s="482">
        <f t="shared" si="7"/>
        <v>98.38230911460988</v>
      </c>
      <c r="F39" s="435">
        <v>14963.083734668695</v>
      </c>
      <c r="G39" s="436">
        <v>16340.353993472523</v>
      </c>
      <c r="H39" s="436">
        <f t="shared" si="8"/>
        <v>1377.2702588038283</v>
      </c>
      <c r="I39" s="487">
        <f t="shared" si="9"/>
        <v>109.20445466473441</v>
      </c>
      <c r="J39" s="485">
        <v>1557.756323452803</v>
      </c>
      <c r="K39" s="436">
        <v>1593.8350179685804</v>
      </c>
      <c r="L39" s="436">
        <f t="shared" si="10"/>
        <v>36.07869451577744</v>
      </c>
      <c r="M39" s="482">
        <f t="shared" si="11"/>
        <v>102.31606792234412</v>
      </c>
    </row>
    <row r="40" spans="1:13" ht="15">
      <c r="A40" s="434" t="s">
        <v>172</v>
      </c>
      <c r="B40" s="435">
        <v>640.7279999999998</v>
      </c>
      <c r="C40" s="436">
        <v>631.8580000000001</v>
      </c>
      <c r="D40" s="436">
        <f t="shared" si="6"/>
        <v>-8.869999999999777</v>
      </c>
      <c r="E40" s="482">
        <f t="shared" si="7"/>
        <v>98.61563721267062</v>
      </c>
      <c r="F40" s="435">
        <v>14691.73485299361</v>
      </c>
      <c r="G40" s="436">
        <v>16662.91301034234</v>
      </c>
      <c r="H40" s="436">
        <f t="shared" si="8"/>
        <v>1971.1781573487315</v>
      </c>
      <c r="I40" s="487">
        <f t="shared" si="9"/>
        <v>113.41691894845954</v>
      </c>
      <c r="J40" s="485">
        <v>1299.021494993889</v>
      </c>
      <c r="K40" s="436">
        <v>1528.3022451246957</v>
      </c>
      <c r="L40" s="436">
        <f t="shared" si="10"/>
        <v>229.2807501308066</v>
      </c>
      <c r="M40" s="482">
        <f t="shared" si="11"/>
        <v>117.65026606675859</v>
      </c>
    </row>
    <row r="41" spans="1:13" ht="15">
      <c r="A41" s="434" t="s">
        <v>173</v>
      </c>
      <c r="B41" s="435">
        <v>754.415</v>
      </c>
      <c r="C41" s="436">
        <v>733.2020000000003</v>
      </c>
      <c r="D41" s="436">
        <f t="shared" si="6"/>
        <v>-21.212999999999624</v>
      </c>
      <c r="E41" s="482">
        <f t="shared" si="7"/>
        <v>97.1881524094829</v>
      </c>
      <c r="F41" s="435">
        <v>14932.68249791781</v>
      </c>
      <c r="G41" s="436">
        <v>16677.675759507227</v>
      </c>
      <c r="H41" s="436">
        <f t="shared" si="8"/>
        <v>1744.9932615894159</v>
      </c>
      <c r="I41" s="487">
        <f t="shared" si="9"/>
        <v>111.68573202994662</v>
      </c>
      <c r="J41" s="485">
        <v>1593.175727771407</v>
      </c>
      <c r="K41" s="436">
        <v>1617.209476000095</v>
      </c>
      <c r="L41" s="436">
        <f t="shared" si="10"/>
        <v>24.033748228687955</v>
      </c>
      <c r="M41" s="482">
        <f t="shared" si="11"/>
        <v>101.50854345881275</v>
      </c>
    </row>
    <row r="42" spans="1:13" ht="15">
      <c r="A42" s="434" t="s">
        <v>174</v>
      </c>
      <c r="B42" s="435">
        <v>398.215</v>
      </c>
      <c r="C42" s="436">
        <v>392.13399999999996</v>
      </c>
      <c r="D42" s="436">
        <f t="shared" si="6"/>
        <v>-6.081000000000017</v>
      </c>
      <c r="E42" s="482">
        <f t="shared" si="7"/>
        <v>98.4729354745552</v>
      </c>
      <c r="F42" s="435">
        <v>14929.536110448433</v>
      </c>
      <c r="G42" s="436">
        <v>16714.309394237687</v>
      </c>
      <c r="H42" s="436">
        <f t="shared" si="8"/>
        <v>1784.7732837892545</v>
      </c>
      <c r="I42" s="487">
        <f t="shared" si="9"/>
        <v>111.95464661852542</v>
      </c>
      <c r="J42" s="485">
        <v>1409.3218766523391</v>
      </c>
      <c r="K42" s="436">
        <v>1467.9219631837868</v>
      </c>
      <c r="L42" s="436">
        <f t="shared" si="10"/>
        <v>58.60008653144769</v>
      </c>
      <c r="M42" s="482">
        <f t="shared" si="11"/>
        <v>104.15803426472343</v>
      </c>
    </row>
    <row r="43" spans="1:13" ht="15.75" thickBot="1">
      <c r="A43" s="492" t="s">
        <v>175</v>
      </c>
      <c r="B43" s="493">
        <v>479.554</v>
      </c>
      <c r="C43" s="494">
        <v>470.30399999999986</v>
      </c>
      <c r="D43" s="494">
        <f t="shared" si="6"/>
        <v>-9.250000000000114</v>
      </c>
      <c r="E43" s="495">
        <f t="shared" si="7"/>
        <v>98.07112441977335</v>
      </c>
      <c r="F43" s="493">
        <v>14927.268531454924</v>
      </c>
      <c r="G43" s="494">
        <v>16580.507029023312</v>
      </c>
      <c r="H43" s="494">
        <f t="shared" si="8"/>
        <v>1653.238497568389</v>
      </c>
      <c r="I43" s="496">
        <f t="shared" si="9"/>
        <v>111.07529146464181</v>
      </c>
      <c r="J43" s="497">
        <v>1361.2629883414822</v>
      </c>
      <c r="K43" s="494">
        <v>1425.1179379011594</v>
      </c>
      <c r="L43" s="494">
        <f t="shared" si="10"/>
        <v>63.85494955967715</v>
      </c>
      <c r="M43" s="495">
        <f t="shared" si="11"/>
        <v>104.69086062770839</v>
      </c>
    </row>
    <row r="44" spans="1:13" s="517" customFormat="1" ht="16.5" thickBot="1">
      <c r="A44" s="506" t="s">
        <v>274</v>
      </c>
      <c r="B44" s="212">
        <v>4965.646</v>
      </c>
      <c r="C44" s="213">
        <v>4863.206999999999</v>
      </c>
      <c r="D44" s="213">
        <f t="shared" si="6"/>
        <v>-102.4390000000003</v>
      </c>
      <c r="E44" s="509">
        <f>C44/B44*100</f>
        <v>97.93704585465818</v>
      </c>
      <c r="F44" s="212">
        <v>14844.697838799713</v>
      </c>
      <c r="G44" s="213">
        <v>16559.48350771644</v>
      </c>
      <c r="H44" s="213">
        <f>G44-F44</f>
        <v>1714.7856689167256</v>
      </c>
      <c r="I44" s="510">
        <f>G44/F44*100</f>
        <v>111.55150268154853</v>
      </c>
      <c r="J44" s="511">
        <v>1416.974459225558</v>
      </c>
      <c r="K44" s="213">
        <v>1521.596848426243</v>
      </c>
      <c r="L44" s="213">
        <f>K44-J44</f>
        <v>104.62238920068512</v>
      </c>
      <c r="M44" s="509">
        <f>K44/J44*100</f>
        <v>107.38350564609796</v>
      </c>
    </row>
    <row r="45" spans="1:13" ht="15">
      <c r="A45" s="499" t="s">
        <v>176</v>
      </c>
      <c r="B45" s="500">
        <v>993.3809999999999</v>
      </c>
      <c r="C45" s="501">
        <v>891.923</v>
      </c>
      <c r="D45" s="501">
        <f t="shared" si="6"/>
        <v>-101.45799999999986</v>
      </c>
      <c r="E45" s="502">
        <f t="shared" si="7"/>
        <v>89.78659748877824</v>
      </c>
      <c r="F45" s="500">
        <v>15095.011100697746</v>
      </c>
      <c r="G45" s="501">
        <v>16706.14316856201</v>
      </c>
      <c r="H45" s="501">
        <f t="shared" si="8"/>
        <v>1611.1320678642624</v>
      </c>
      <c r="I45" s="503">
        <f t="shared" si="9"/>
        <v>110.67327514446008</v>
      </c>
      <c r="J45" s="504">
        <v>1412.6070460377239</v>
      </c>
      <c r="K45" s="501">
        <v>1413.1108975899388</v>
      </c>
      <c r="L45" s="501">
        <f t="shared" si="10"/>
        <v>0.5038515522148828</v>
      </c>
      <c r="M45" s="502">
        <f t="shared" si="11"/>
        <v>100.03566820324366</v>
      </c>
    </row>
    <row r="46" spans="1:13" ht="15">
      <c r="A46" s="434" t="s">
        <v>177</v>
      </c>
      <c r="B46" s="435">
        <v>1151.79</v>
      </c>
      <c r="C46" s="436">
        <v>1127.8790000000001</v>
      </c>
      <c r="D46" s="436">
        <f t="shared" si="6"/>
        <v>-23.91099999999983</v>
      </c>
      <c r="E46" s="482">
        <f t="shared" si="7"/>
        <v>97.92401392614974</v>
      </c>
      <c r="F46" s="435">
        <v>15091.51542864199</v>
      </c>
      <c r="G46" s="436">
        <v>16853.633038453394</v>
      </c>
      <c r="H46" s="436">
        <f t="shared" si="8"/>
        <v>1762.1176098114047</v>
      </c>
      <c r="I46" s="487">
        <f t="shared" si="9"/>
        <v>111.6762138179119</v>
      </c>
      <c r="J46" s="485">
        <v>1490.5462126101306</v>
      </c>
      <c r="K46" s="436">
        <v>1641.834905261213</v>
      </c>
      <c r="L46" s="436">
        <f t="shared" si="10"/>
        <v>151.28869265108233</v>
      </c>
      <c r="M46" s="482">
        <f t="shared" si="11"/>
        <v>110.14988273232784</v>
      </c>
    </row>
    <row r="47" spans="1:13" ht="15.75" thickBot="1">
      <c r="A47" s="492" t="s">
        <v>178</v>
      </c>
      <c r="B47" s="493">
        <v>1036.7340000000002</v>
      </c>
      <c r="C47" s="494">
        <v>992.78</v>
      </c>
      <c r="D47" s="494">
        <f t="shared" si="6"/>
        <v>-43.95400000000018</v>
      </c>
      <c r="E47" s="495">
        <f t="shared" si="7"/>
        <v>95.76033968211709</v>
      </c>
      <c r="F47" s="493">
        <v>14698.926629202857</v>
      </c>
      <c r="G47" s="494">
        <v>16712.8994674886</v>
      </c>
      <c r="H47" s="494">
        <f t="shared" si="8"/>
        <v>2013.9728382857447</v>
      </c>
      <c r="I47" s="496">
        <f t="shared" si="9"/>
        <v>113.7014959601507</v>
      </c>
      <c r="J47" s="497">
        <v>1208.247781548165</v>
      </c>
      <c r="K47" s="494">
        <v>1432.8718906057288</v>
      </c>
      <c r="L47" s="494">
        <f t="shared" si="10"/>
        <v>224.62410905756383</v>
      </c>
      <c r="M47" s="495">
        <f t="shared" si="11"/>
        <v>118.59089770226983</v>
      </c>
    </row>
    <row r="48" spans="1:13" s="517" customFormat="1" ht="16.5" thickBot="1">
      <c r="A48" s="506" t="s">
        <v>275</v>
      </c>
      <c r="B48" s="212">
        <v>3181.9049999999997</v>
      </c>
      <c r="C48" s="213">
        <v>3012.5820000000003</v>
      </c>
      <c r="D48" s="213">
        <f t="shared" si="6"/>
        <v>-169.3229999999994</v>
      </c>
      <c r="E48" s="509">
        <f>C48/B48*100</f>
        <v>94.67856519914959</v>
      </c>
      <c r="F48" s="212">
        <v>14964.692779255753</v>
      </c>
      <c r="G48" s="213">
        <v>16763.588325378176</v>
      </c>
      <c r="H48" s="213">
        <f>G48-F48</f>
        <v>1798.8955461224232</v>
      </c>
      <c r="I48" s="510">
        <f>G48/F48*100</f>
        <v>112.0209320208436</v>
      </c>
      <c r="J48" s="511">
        <v>1374.2348617503596</v>
      </c>
      <c r="K48" s="213">
        <v>1505.254886930141</v>
      </c>
      <c r="L48" s="213">
        <f>K48-J48</f>
        <v>131.02002517978144</v>
      </c>
      <c r="M48" s="509">
        <f>K48/J48*100</f>
        <v>109.53403445266274</v>
      </c>
    </row>
    <row r="49" spans="1:13" ht="15">
      <c r="A49" s="499" t="s">
        <v>179</v>
      </c>
      <c r="B49" s="500">
        <v>1181.2860000000003</v>
      </c>
      <c r="C49" s="501">
        <v>1181.67</v>
      </c>
      <c r="D49" s="501">
        <f t="shared" si="6"/>
        <v>0.3839999999997872</v>
      </c>
      <c r="E49" s="502">
        <f t="shared" si="7"/>
        <v>100.03250694582005</v>
      </c>
      <c r="F49" s="500">
        <v>14747.73199151884</v>
      </c>
      <c r="G49" s="501">
        <v>16279.637387012543</v>
      </c>
      <c r="H49" s="501">
        <f t="shared" si="8"/>
        <v>1531.9053954937026</v>
      </c>
      <c r="I49" s="503">
        <f t="shared" si="9"/>
        <v>110.38739649170918</v>
      </c>
      <c r="J49" s="504">
        <v>1465.4034294451599</v>
      </c>
      <c r="K49" s="501">
        <v>1469.6642134530882</v>
      </c>
      <c r="L49" s="501">
        <f t="shared" si="10"/>
        <v>4.2607840079283505</v>
      </c>
      <c r="M49" s="502">
        <f t="shared" si="11"/>
        <v>100.29075843022571</v>
      </c>
    </row>
    <row r="50" spans="1:13" ht="15">
      <c r="A50" s="434" t="s">
        <v>180</v>
      </c>
      <c r="B50" s="435">
        <v>1342.565</v>
      </c>
      <c r="C50" s="436">
        <v>1328.535</v>
      </c>
      <c r="D50" s="436">
        <f t="shared" si="6"/>
        <v>-14.029999999999973</v>
      </c>
      <c r="E50" s="482">
        <f t="shared" si="7"/>
        <v>98.95498541970035</v>
      </c>
      <c r="F50" s="435">
        <v>15492.959620825302</v>
      </c>
      <c r="G50" s="436">
        <v>16766.50997778255</v>
      </c>
      <c r="H50" s="436">
        <f t="shared" si="8"/>
        <v>1273.5503569572465</v>
      </c>
      <c r="I50" s="487">
        <f t="shared" si="9"/>
        <v>108.22018767315038</v>
      </c>
      <c r="J50" s="485">
        <v>1871.0719985831433</v>
      </c>
      <c r="K50" s="436">
        <v>1729.3818629793968</v>
      </c>
      <c r="L50" s="436">
        <f t="shared" si="10"/>
        <v>-141.6901356037465</v>
      </c>
      <c r="M50" s="482">
        <f t="shared" si="11"/>
        <v>92.42732852017237</v>
      </c>
    </row>
    <row r="51" spans="1:13" ht="15">
      <c r="A51" s="434" t="s">
        <v>181</v>
      </c>
      <c r="B51" s="435">
        <v>1154.556</v>
      </c>
      <c r="C51" s="436">
        <v>1145.6369999999997</v>
      </c>
      <c r="D51" s="436">
        <f t="shared" si="6"/>
        <v>-8.919000000000324</v>
      </c>
      <c r="E51" s="482">
        <f t="shared" si="7"/>
        <v>99.2274952449253</v>
      </c>
      <c r="F51" s="435">
        <v>14610.267689243503</v>
      </c>
      <c r="G51" s="436">
        <v>16310.391220488398</v>
      </c>
      <c r="H51" s="436">
        <f t="shared" si="8"/>
        <v>1700.1235312448953</v>
      </c>
      <c r="I51" s="487">
        <f t="shared" si="9"/>
        <v>111.63649816284047</v>
      </c>
      <c r="J51" s="485">
        <v>1305.9146161429633</v>
      </c>
      <c r="K51" s="436">
        <v>1461.0228002218662</v>
      </c>
      <c r="L51" s="436">
        <f t="shared" si="10"/>
        <v>155.10818407890292</v>
      </c>
      <c r="M51" s="482">
        <f t="shared" si="11"/>
        <v>111.87736029305017</v>
      </c>
    </row>
    <row r="52" spans="1:13" ht="15">
      <c r="A52" s="434" t="s">
        <v>182</v>
      </c>
      <c r="B52" s="435">
        <v>842.118</v>
      </c>
      <c r="C52" s="436">
        <v>826.3019999999999</v>
      </c>
      <c r="D52" s="436">
        <f t="shared" si="6"/>
        <v>-15.816000000000145</v>
      </c>
      <c r="E52" s="482">
        <f t="shared" si="7"/>
        <v>98.12187840658908</v>
      </c>
      <c r="F52" s="435">
        <v>15688.53955806141</v>
      </c>
      <c r="G52" s="436">
        <v>17279.441011478455</v>
      </c>
      <c r="H52" s="436">
        <f t="shared" si="8"/>
        <v>1590.9014534170456</v>
      </c>
      <c r="I52" s="487">
        <f t="shared" si="9"/>
        <v>110.1405325048218</v>
      </c>
      <c r="J52" s="485">
        <v>1779.9430853052795</v>
      </c>
      <c r="K52" s="436">
        <v>1850.3956987477543</v>
      </c>
      <c r="L52" s="436">
        <f t="shared" si="10"/>
        <v>70.45261344247479</v>
      </c>
      <c r="M52" s="482">
        <f t="shared" si="11"/>
        <v>103.95813855083975</v>
      </c>
    </row>
    <row r="53" spans="1:13" ht="15">
      <c r="A53" s="434" t="s">
        <v>183</v>
      </c>
      <c r="B53" s="435">
        <v>1110.2140000000004</v>
      </c>
      <c r="C53" s="436">
        <v>1078.8640000000003</v>
      </c>
      <c r="D53" s="436">
        <f t="shared" si="6"/>
        <v>-31.350000000000136</v>
      </c>
      <c r="E53" s="482">
        <f t="shared" si="7"/>
        <v>97.17622008009266</v>
      </c>
      <c r="F53" s="435">
        <v>15059.556385825907</v>
      </c>
      <c r="G53" s="436">
        <v>16470.775020968555</v>
      </c>
      <c r="H53" s="436">
        <f t="shared" si="8"/>
        <v>1411.218635142648</v>
      </c>
      <c r="I53" s="487">
        <f t="shared" si="9"/>
        <v>109.37091770160568</v>
      </c>
      <c r="J53" s="485">
        <v>1474.5311364395602</v>
      </c>
      <c r="K53" s="436">
        <v>1455.0653897680024</v>
      </c>
      <c r="L53" s="436">
        <f t="shared" si="10"/>
        <v>-19.46574667155778</v>
      </c>
      <c r="M53" s="482">
        <f t="shared" si="11"/>
        <v>98.6798687263695</v>
      </c>
    </row>
    <row r="54" spans="1:13" ht="15">
      <c r="A54" s="434" t="s">
        <v>184</v>
      </c>
      <c r="B54" s="435">
        <v>1096.89</v>
      </c>
      <c r="C54" s="436">
        <v>1081.6890000000003</v>
      </c>
      <c r="D54" s="436">
        <f t="shared" si="6"/>
        <v>-15.200999999999794</v>
      </c>
      <c r="E54" s="482">
        <f t="shared" si="7"/>
        <v>98.61417279763698</v>
      </c>
      <c r="F54" s="435">
        <v>15023.927852585239</v>
      </c>
      <c r="G54" s="436">
        <v>16394.496939508488</v>
      </c>
      <c r="H54" s="436">
        <f t="shared" si="8"/>
        <v>1370.5690869232494</v>
      </c>
      <c r="I54" s="487">
        <f t="shared" si="9"/>
        <v>109.12257500416185</v>
      </c>
      <c r="J54" s="485">
        <v>1421.2167532245203</v>
      </c>
      <c r="K54" s="436">
        <v>1444.0818427888644</v>
      </c>
      <c r="L54" s="436">
        <f t="shared" si="10"/>
        <v>22.86508956434409</v>
      </c>
      <c r="M54" s="482">
        <f t="shared" si="11"/>
        <v>101.6088390115348</v>
      </c>
    </row>
    <row r="55" spans="1:13" ht="15.75" thickBot="1">
      <c r="A55" s="492" t="s">
        <v>185</v>
      </c>
      <c r="B55" s="493">
        <v>1031.8719999999998</v>
      </c>
      <c r="C55" s="494">
        <v>1023.6129999999997</v>
      </c>
      <c r="D55" s="494">
        <f t="shared" si="6"/>
        <v>-8.259000000000128</v>
      </c>
      <c r="E55" s="495">
        <f t="shared" si="7"/>
        <v>99.19961002915089</v>
      </c>
      <c r="F55" s="493">
        <v>14686.429453782384</v>
      </c>
      <c r="G55" s="494">
        <v>16070.139029322832</v>
      </c>
      <c r="H55" s="494">
        <f t="shared" si="8"/>
        <v>1383.709575540448</v>
      </c>
      <c r="I55" s="496">
        <f t="shared" si="9"/>
        <v>109.42168809576846</v>
      </c>
      <c r="J55" s="497">
        <v>1436.432468798887</v>
      </c>
      <c r="K55" s="494">
        <v>1360.2620217688607</v>
      </c>
      <c r="L55" s="494">
        <f t="shared" si="10"/>
        <v>-76.17044703002625</v>
      </c>
      <c r="M55" s="495">
        <f t="shared" si="11"/>
        <v>94.69724830894985</v>
      </c>
    </row>
    <row r="56" spans="1:13" s="517" customFormat="1" ht="16.5" thickBot="1">
      <c r="A56" s="506" t="s">
        <v>86</v>
      </c>
      <c r="B56" s="212">
        <v>7759.501000000002</v>
      </c>
      <c r="C56" s="213">
        <v>7666.31</v>
      </c>
      <c r="D56" s="213">
        <f t="shared" si="6"/>
        <v>-93.19100000000162</v>
      </c>
      <c r="E56" s="509">
        <f>C56/B56*100</f>
        <v>98.79900782279684</v>
      </c>
      <c r="F56" s="212">
        <v>15033.82889355041</v>
      </c>
      <c r="G56" s="213">
        <v>16491.50050313935</v>
      </c>
      <c r="H56" s="213">
        <f>G56-F56</f>
        <v>1457.6716095889387</v>
      </c>
      <c r="I56" s="510">
        <f>G56/F56*100</f>
        <v>109.69594386041128</v>
      </c>
      <c r="J56" s="511">
        <v>1537.2055496867642</v>
      </c>
      <c r="K56" s="213">
        <v>1534.145747939868</v>
      </c>
      <c r="L56" s="213">
        <f>K56-J56</f>
        <v>-3.0598017468962553</v>
      </c>
      <c r="M56" s="509">
        <f>K56/J56*100</f>
        <v>99.80095038379741</v>
      </c>
    </row>
    <row r="57" spans="1:13" ht="15">
      <c r="A57" s="499" t="s">
        <v>186</v>
      </c>
      <c r="B57" s="500">
        <v>1165.4559999999997</v>
      </c>
      <c r="C57" s="501">
        <v>1149.7629999999997</v>
      </c>
      <c r="D57" s="501">
        <f t="shared" si="6"/>
        <v>-15.692999999999984</v>
      </c>
      <c r="E57" s="502">
        <f t="shared" si="7"/>
        <v>98.65348841998325</v>
      </c>
      <c r="F57" s="500">
        <v>14883.272870590283</v>
      </c>
      <c r="G57" s="501">
        <v>16779.82747555608</v>
      </c>
      <c r="H57" s="501">
        <f t="shared" si="8"/>
        <v>1896.5546049657987</v>
      </c>
      <c r="I57" s="503">
        <f t="shared" si="9"/>
        <v>112.74285986325923</v>
      </c>
      <c r="J57" s="504">
        <v>1425.5712404033757</v>
      </c>
      <c r="K57" s="501">
        <v>1494.8927155712383</v>
      </c>
      <c r="L57" s="501">
        <f t="shared" si="10"/>
        <v>69.32147516786267</v>
      </c>
      <c r="M57" s="502">
        <f t="shared" si="11"/>
        <v>104.86271560502635</v>
      </c>
    </row>
    <row r="58" spans="1:13" ht="15">
      <c r="A58" s="434" t="s">
        <v>187</v>
      </c>
      <c r="B58" s="435">
        <v>784.9929999999999</v>
      </c>
      <c r="C58" s="436">
        <v>774.709</v>
      </c>
      <c r="D58" s="436">
        <f t="shared" si="6"/>
        <v>-10.283999999999992</v>
      </c>
      <c r="E58" s="482">
        <f t="shared" si="7"/>
        <v>98.68992462353168</v>
      </c>
      <c r="F58" s="435">
        <v>14575.332660432783</v>
      </c>
      <c r="G58" s="436">
        <v>16197.895238369792</v>
      </c>
      <c r="H58" s="436">
        <f t="shared" si="8"/>
        <v>1622.5625779370093</v>
      </c>
      <c r="I58" s="487">
        <f t="shared" si="9"/>
        <v>111.13225073992123</v>
      </c>
      <c r="J58" s="485">
        <v>1263.7392237184847</v>
      </c>
      <c r="K58" s="436">
        <v>1268.8691280639996</v>
      </c>
      <c r="L58" s="436">
        <f t="shared" si="10"/>
        <v>5.129904345514888</v>
      </c>
      <c r="M58" s="482">
        <f t="shared" si="11"/>
        <v>100.40593061046413</v>
      </c>
    </row>
    <row r="59" spans="1:13" ht="15">
      <c r="A59" s="434" t="s">
        <v>188</v>
      </c>
      <c r="B59" s="435">
        <v>1655.779</v>
      </c>
      <c r="C59" s="436">
        <v>1642.635</v>
      </c>
      <c r="D59" s="436">
        <f t="shared" si="6"/>
        <v>-13.144000000000005</v>
      </c>
      <c r="E59" s="482">
        <f t="shared" si="7"/>
        <v>99.20617425393124</v>
      </c>
      <c r="F59" s="435">
        <v>14964.306495277719</v>
      </c>
      <c r="G59" s="436">
        <v>16147.208397889173</v>
      </c>
      <c r="H59" s="436">
        <f t="shared" si="8"/>
        <v>1182.9019026114547</v>
      </c>
      <c r="I59" s="487">
        <f t="shared" si="9"/>
        <v>107.9048227392612</v>
      </c>
      <c r="J59" s="485">
        <v>1485.4162971695569</v>
      </c>
      <c r="K59" s="436">
        <v>1241.7902401392346</v>
      </c>
      <c r="L59" s="436">
        <f t="shared" si="10"/>
        <v>-243.62605703032227</v>
      </c>
      <c r="M59" s="482">
        <f t="shared" si="11"/>
        <v>83.59880274004338</v>
      </c>
    </row>
    <row r="60" spans="1:13" ht="15.75" thickBot="1">
      <c r="A60" s="492" t="s">
        <v>189</v>
      </c>
      <c r="B60" s="493">
        <v>884.3509999999999</v>
      </c>
      <c r="C60" s="494">
        <v>874.0640000000003</v>
      </c>
      <c r="D60" s="494">
        <f t="shared" si="6"/>
        <v>-10.28699999999958</v>
      </c>
      <c r="E60" s="495">
        <f t="shared" si="7"/>
        <v>98.83677408630741</v>
      </c>
      <c r="F60" s="493">
        <v>14781.786241486068</v>
      </c>
      <c r="G60" s="494">
        <v>16333.37375752805</v>
      </c>
      <c r="H60" s="494">
        <f t="shared" si="8"/>
        <v>1551.5875160419819</v>
      </c>
      <c r="I60" s="496">
        <f t="shared" si="9"/>
        <v>110.49661719290289</v>
      </c>
      <c r="J60" s="497">
        <v>1257.3415105791958</v>
      </c>
      <c r="K60" s="494">
        <v>1235.9790333176716</v>
      </c>
      <c r="L60" s="494">
        <f t="shared" si="10"/>
        <v>-21.36247726152419</v>
      </c>
      <c r="M60" s="495">
        <f t="shared" si="11"/>
        <v>98.30098051469854</v>
      </c>
    </row>
    <row r="61" spans="1:13" s="517" customFormat="1" ht="16.5" thickBot="1">
      <c r="A61" s="506" t="s">
        <v>276</v>
      </c>
      <c r="B61" s="212">
        <v>4490.579</v>
      </c>
      <c r="C61" s="213">
        <v>4441.171</v>
      </c>
      <c r="D61" s="213">
        <f t="shared" si="6"/>
        <v>-49.40799999999945</v>
      </c>
      <c r="E61" s="509">
        <f>C61/B61*100</f>
        <v>98.89974099108379</v>
      </c>
      <c r="F61" s="212">
        <v>14839.334897942264</v>
      </c>
      <c r="G61" s="213">
        <v>16356.466271320485</v>
      </c>
      <c r="H61" s="213">
        <f>G61-F61</f>
        <v>1517.1313733782208</v>
      </c>
      <c r="I61" s="510">
        <f>G61/F61*100</f>
        <v>110.22371544150944</v>
      </c>
      <c r="J61" s="511">
        <v>1386.217530820265</v>
      </c>
      <c r="K61" s="213">
        <v>1310.8951570555505</v>
      </c>
      <c r="L61" s="213">
        <f>K61-J61</f>
        <v>-75.32237376471448</v>
      </c>
      <c r="M61" s="509">
        <f>K61/J61*100</f>
        <v>94.56633810422639</v>
      </c>
    </row>
    <row r="62" spans="1:13" ht="15">
      <c r="A62" s="499" t="s">
        <v>190</v>
      </c>
      <c r="B62" s="500">
        <v>1548.0169999999994</v>
      </c>
      <c r="C62" s="501">
        <v>1529.3519999999996</v>
      </c>
      <c r="D62" s="501">
        <f t="shared" si="6"/>
        <v>-18.664999999999736</v>
      </c>
      <c r="E62" s="502">
        <f t="shared" si="7"/>
        <v>98.79426388728291</v>
      </c>
      <c r="F62" s="500">
        <v>14339.869867923504</v>
      </c>
      <c r="G62" s="501">
        <v>15976.766703225361</v>
      </c>
      <c r="H62" s="501">
        <f t="shared" si="8"/>
        <v>1636.8968353018572</v>
      </c>
      <c r="I62" s="503">
        <f t="shared" si="9"/>
        <v>111.41500481091109</v>
      </c>
      <c r="J62" s="504">
        <v>1068.7902293349782</v>
      </c>
      <c r="K62" s="501">
        <v>1111.5961386115023</v>
      </c>
      <c r="L62" s="501">
        <f t="shared" si="10"/>
        <v>42.80590927652406</v>
      </c>
      <c r="M62" s="502">
        <f t="shared" si="11"/>
        <v>104.0050805201652</v>
      </c>
    </row>
    <row r="63" spans="1:13" ht="15">
      <c r="A63" s="434" t="s">
        <v>191</v>
      </c>
      <c r="B63" s="435">
        <v>837.29</v>
      </c>
      <c r="C63" s="436">
        <v>834.435</v>
      </c>
      <c r="D63" s="436">
        <f t="shared" si="6"/>
        <v>-2.855000000000018</v>
      </c>
      <c r="E63" s="482">
        <f t="shared" si="7"/>
        <v>99.65901897789297</v>
      </c>
      <c r="F63" s="435">
        <v>14883.766675823192</v>
      </c>
      <c r="G63" s="436">
        <v>16376.104256839131</v>
      </c>
      <c r="H63" s="436">
        <f t="shared" si="8"/>
        <v>1492.3375810159396</v>
      </c>
      <c r="I63" s="487">
        <f t="shared" si="9"/>
        <v>110.02661230533836</v>
      </c>
      <c r="J63" s="485">
        <v>1378.3761367692862</v>
      </c>
      <c r="K63" s="436">
        <v>1386.4733488994225</v>
      </c>
      <c r="L63" s="436">
        <f t="shared" si="10"/>
        <v>8.097212130136313</v>
      </c>
      <c r="M63" s="482">
        <f t="shared" si="11"/>
        <v>100.58744575694085</v>
      </c>
    </row>
    <row r="64" spans="1:13" ht="15">
      <c r="A64" s="434" t="s">
        <v>192</v>
      </c>
      <c r="B64" s="435">
        <v>1174.4859999999999</v>
      </c>
      <c r="C64" s="436">
        <v>1162.64</v>
      </c>
      <c r="D64" s="436">
        <f t="shared" si="6"/>
        <v>-11.845999999999776</v>
      </c>
      <c r="E64" s="482">
        <f t="shared" si="7"/>
        <v>98.99138857338447</v>
      </c>
      <c r="F64" s="435">
        <v>14427.158017303831</v>
      </c>
      <c r="G64" s="436">
        <v>16017.181300029819</v>
      </c>
      <c r="H64" s="436">
        <f t="shared" si="8"/>
        <v>1590.0232827259879</v>
      </c>
      <c r="I64" s="487">
        <f t="shared" si="9"/>
        <v>111.02104295814135</v>
      </c>
      <c r="J64" s="485">
        <v>1212.155123366496</v>
      </c>
      <c r="K64" s="436">
        <v>1215.741091156525</v>
      </c>
      <c r="L64" s="436">
        <f t="shared" si="10"/>
        <v>3.5859677900291445</v>
      </c>
      <c r="M64" s="482">
        <f t="shared" si="11"/>
        <v>100.2958340661936</v>
      </c>
    </row>
    <row r="65" spans="1:13" ht="15">
      <c r="A65" s="434" t="s">
        <v>193</v>
      </c>
      <c r="B65" s="435">
        <v>759.4829999999998</v>
      </c>
      <c r="C65" s="436">
        <v>758.2459999999996</v>
      </c>
      <c r="D65" s="436">
        <f t="shared" si="6"/>
        <v>-1.2370000000001937</v>
      </c>
      <c r="E65" s="482">
        <f t="shared" si="7"/>
        <v>99.83712604495423</v>
      </c>
      <c r="F65" s="435">
        <v>14838.184220932751</v>
      </c>
      <c r="G65" s="436">
        <v>16561.8406749847</v>
      </c>
      <c r="H65" s="436">
        <f t="shared" si="8"/>
        <v>1723.6564540519503</v>
      </c>
      <c r="I65" s="487">
        <f t="shared" si="9"/>
        <v>111.61635701772947</v>
      </c>
      <c r="J65" s="485">
        <v>1411.6655672345532</v>
      </c>
      <c r="K65" s="436">
        <v>1480.4641237804094</v>
      </c>
      <c r="L65" s="436">
        <f t="shared" si="10"/>
        <v>68.79855654585617</v>
      </c>
      <c r="M65" s="482">
        <f t="shared" si="11"/>
        <v>104.87357332662242</v>
      </c>
    </row>
    <row r="66" spans="1:13" ht="15.75" thickBot="1">
      <c r="A66" s="492" t="s">
        <v>194</v>
      </c>
      <c r="B66" s="493">
        <v>1264.91</v>
      </c>
      <c r="C66" s="494">
        <v>1249.1309999999992</v>
      </c>
      <c r="D66" s="494">
        <f t="shared" si="6"/>
        <v>-15.779000000000906</v>
      </c>
      <c r="E66" s="495">
        <f t="shared" si="7"/>
        <v>98.75255947063421</v>
      </c>
      <c r="F66" s="493">
        <v>14798.83364560851</v>
      </c>
      <c r="G66" s="494">
        <v>16353.287027363656</v>
      </c>
      <c r="H66" s="494">
        <f t="shared" si="8"/>
        <v>1554.4533817551455</v>
      </c>
      <c r="I66" s="496">
        <f t="shared" si="9"/>
        <v>110.5038911780485</v>
      </c>
      <c r="J66" s="497">
        <v>1398.6597201908967</v>
      </c>
      <c r="K66" s="494">
        <v>1410.2215415712562</v>
      </c>
      <c r="L66" s="494">
        <f t="shared" si="10"/>
        <v>11.56182138035956</v>
      </c>
      <c r="M66" s="495">
        <f t="shared" si="11"/>
        <v>100.8266357580371</v>
      </c>
    </row>
    <row r="67" spans="1:13" s="517" customFormat="1" ht="16.5" thickBot="1">
      <c r="A67" s="506" t="s">
        <v>277</v>
      </c>
      <c r="B67" s="212">
        <v>5584.185999999999</v>
      </c>
      <c r="C67" s="213">
        <v>5533.803999999998</v>
      </c>
      <c r="D67" s="213">
        <f t="shared" si="6"/>
        <v>-50.38200000000052</v>
      </c>
      <c r="E67" s="509">
        <f>C67/B67*100</f>
        <v>99.0977736056786</v>
      </c>
      <c r="F67" s="212">
        <v>14611.5168401944</v>
      </c>
      <c r="G67" s="213">
        <v>16210.631521383042</v>
      </c>
      <c r="H67" s="213">
        <f>G67-F67</f>
        <v>1599.1146811886429</v>
      </c>
      <c r="I67" s="510">
        <f>G67/F67*100</f>
        <v>110.94420722145482</v>
      </c>
      <c r="J67" s="511">
        <v>1266.7163824573342</v>
      </c>
      <c r="K67" s="213">
        <v>1292.8756300970067</v>
      </c>
      <c r="L67" s="213">
        <f>K67-J67</f>
        <v>26.159247639672458</v>
      </c>
      <c r="M67" s="509">
        <f>K67/J67*100</f>
        <v>102.06512270638875</v>
      </c>
    </row>
    <row r="68" spans="1:13" ht="15">
      <c r="A68" s="499" t="s">
        <v>195</v>
      </c>
      <c r="B68" s="500">
        <v>1131.583</v>
      </c>
      <c r="C68" s="501">
        <v>1113.1120000000003</v>
      </c>
      <c r="D68" s="501">
        <f t="shared" si="6"/>
        <v>-18.470999999999776</v>
      </c>
      <c r="E68" s="502">
        <f t="shared" si="7"/>
        <v>98.36768491573311</v>
      </c>
      <c r="F68" s="500">
        <v>14989.385469539375</v>
      </c>
      <c r="G68" s="501">
        <v>16622.03164541294</v>
      </c>
      <c r="H68" s="501">
        <f t="shared" si="8"/>
        <v>1632.646175873564</v>
      </c>
      <c r="I68" s="503">
        <f t="shared" si="9"/>
        <v>110.89201541445004</v>
      </c>
      <c r="J68" s="504">
        <v>1234.927727106383</v>
      </c>
      <c r="K68" s="501">
        <v>1426.939766867824</v>
      </c>
      <c r="L68" s="501">
        <f t="shared" si="10"/>
        <v>192.01203976144097</v>
      </c>
      <c r="M68" s="502">
        <f t="shared" si="11"/>
        <v>115.54844348756777</v>
      </c>
    </row>
    <row r="69" spans="1:13" ht="15">
      <c r="A69" s="434" t="s">
        <v>196</v>
      </c>
      <c r="B69" s="435">
        <v>1422.4679999999996</v>
      </c>
      <c r="C69" s="436">
        <v>1393.513000000001</v>
      </c>
      <c r="D69" s="436">
        <f t="shared" si="6"/>
        <v>-28.954999999998563</v>
      </c>
      <c r="E69" s="482">
        <f t="shared" si="7"/>
        <v>97.96445333040894</v>
      </c>
      <c r="F69" s="435">
        <v>15032.075706916905</v>
      </c>
      <c r="G69" s="436">
        <v>16565.667090615174</v>
      </c>
      <c r="H69" s="436">
        <f t="shared" si="8"/>
        <v>1533.591383698269</v>
      </c>
      <c r="I69" s="487">
        <f t="shared" si="9"/>
        <v>110.20212652995487</v>
      </c>
      <c r="J69" s="485">
        <v>1377.4886714889583</v>
      </c>
      <c r="K69" s="436">
        <v>1367.5910371047037</v>
      </c>
      <c r="L69" s="436">
        <f t="shared" si="10"/>
        <v>-9.897634384254616</v>
      </c>
      <c r="M69" s="482">
        <f t="shared" si="11"/>
        <v>99.28147253845971</v>
      </c>
    </row>
    <row r="70" spans="1:13" ht="15">
      <c r="A70" s="434" t="s">
        <v>197</v>
      </c>
      <c r="B70" s="435">
        <v>1155.119</v>
      </c>
      <c r="C70" s="436">
        <v>1130.7339999999997</v>
      </c>
      <c r="D70" s="436">
        <f t="shared" si="6"/>
        <v>-24.38500000000022</v>
      </c>
      <c r="E70" s="482">
        <f t="shared" si="7"/>
        <v>97.88896208962018</v>
      </c>
      <c r="F70" s="435">
        <v>14849.143681300364</v>
      </c>
      <c r="G70" s="436">
        <v>16290.699472889102</v>
      </c>
      <c r="H70" s="436">
        <f t="shared" si="8"/>
        <v>1441.5557915887384</v>
      </c>
      <c r="I70" s="487">
        <f t="shared" si="9"/>
        <v>109.7080062159012</v>
      </c>
      <c r="J70" s="485">
        <v>1443.0351620338108</v>
      </c>
      <c r="K70" s="436">
        <v>1290.9992781483338</v>
      </c>
      <c r="L70" s="436">
        <f t="shared" si="10"/>
        <v>-152.035883885477</v>
      </c>
      <c r="M70" s="482">
        <f t="shared" si="11"/>
        <v>89.46415944077218</v>
      </c>
    </row>
    <row r="71" spans="1:13" ht="15.75" thickBot="1">
      <c r="A71" s="492" t="s">
        <v>198</v>
      </c>
      <c r="B71" s="493">
        <v>1377.5330000000001</v>
      </c>
      <c r="C71" s="494">
        <v>1353.6259999999997</v>
      </c>
      <c r="D71" s="494">
        <f t="shared" si="6"/>
        <v>-23.90700000000038</v>
      </c>
      <c r="E71" s="495">
        <f t="shared" si="7"/>
        <v>98.26450618605868</v>
      </c>
      <c r="F71" s="493">
        <v>14789.320392969817</v>
      </c>
      <c r="G71" s="494">
        <v>16408.557870161745</v>
      </c>
      <c r="H71" s="494">
        <f t="shared" si="8"/>
        <v>1619.2374771919276</v>
      </c>
      <c r="I71" s="496">
        <f t="shared" si="9"/>
        <v>110.94869428862764</v>
      </c>
      <c r="J71" s="497">
        <v>1320.2415719502421</v>
      </c>
      <c r="K71" s="494">
        <v>1288.4596221145619</v>
      </c>
      <c r="L71" s="494">
        <f t="shared" si="10"/>
        <v>-31.78194983568028</v>
      </c>
      <c r="M71" s="495">
        <f t="shared" si="11"/>
        <v>97.5927170821676</v>
      </c>
    </row>
    <row r="72" spans="1:13" s="517" customFormat="1" ht="16.5" thickBot="1">
      <c r="A72" s="506" t="s">
        <v>278</v>
      </c>
      <c r="B72" s="212">
        <v>5086.7029999999995</v>
      </c>
      <c r="C72" s="213">
        <v>4990.985000000001</v>
      </c>
      <c r="D72" s="213">
        <f t="shared" si="6"/>
        <v>-95.71799999999894</v>
      </c>
      <c r="E72" s="509">
        <f>C72/B72*100</f>
        <v>98.11827032166023</v>
      </c>
      <c r="F72" s="212">
        <v>14915.296869766791</v>
      </c>
      <c r="G72" s="213">
        <v>16473.332151201943</v>
      </c>
      <c r="H72" s="213">
        <f>G72-F72</f>
        <v>1558.0352814351518</v>
      </c>
      <c r="I72" s="510">
        <f>G72/F72*100</f>
        <v>110.44588850653906</v>
      </c>
      <c r="J72" s="511">
        <v>1345.156272037987</v>
      </c>
      <c r="K72" s="213">
        <v>1342.0134279884408</v>
      </c>
      <c r="L72" s="213">
        <f>K72-J72</f>
        <v>-3.1428440495462837</v>
      </c>
      <c r="M72" s="509">
        <f>K72/J72*100</f>
        <v>99.76635844363386</v>
      </c>
    </row>
    <row r="73" spans="1:13" ht="15">
      <c r="A73" s="499" t="s">
        <v>199</v>
      </c>
      <c r="B73" s="500">
        <v>936.7040000000003</v>
      </c>
      <c r="C73" s="501">
        <v>921.4539999999996</v>
      </c>
      <c r="D73" s="501">
        <f t="shared" si="6"/>
        <v>-15.250000000000682</v>
      </c>
      <c r="E73" s="502">
        <f t="shared" si="7"/>
        <v>98.37195101120517</v>
      </c>
      <c r="F73" s="500">
        <v>14794.230028316779</v>
      </c>
      <c r="G73" s="501">
        <v>15950.81577593673</v>
      </c>
      <c r="H73" s="501">
        <f t="shared" si="8"/>
        <v>1156.5857476199508</v>
      </c>
      <c r="I73" s="503">
        <f t="shared" si="9"/>
        <v>107.81781644199258</v>
      </c>
      <c r="J73" s="504">
        <v>1156.1063521074366</v>
      </c>
      <c r="K73" s="501">
        <v>1057.2087399069544</v>
      </c>
      <c r="L73" s="501">
        <f t="shared" si="10"/>
        <v>-98.89761220048217</v>
      </c>
      <c r="M73" s="502">
        <f t="shared" si="11"/>
        <v>91.44563023806553</v>
      </c>
    </row>
    <row r="74" spans="1:13" ht="15">
      <c r="A74" s="434" t="s">
        <v>200</v>
      </c>
      <c r="B74" s="435">
        <v>1097.065</v>
      </c>
      <c r="C74" s="436">
        <v>1085.1940000000004</v>
      </c>
      <c r="D74" s="436">
        <f t="shared" si="6"/>
        <v>-11.87099999999964</v>
      </c>
      <c r="E74" s="482">
        <f t="shared" si="7"/>
        <v>98.91793102505324</v>
      </c>
      <c r="F74" s="435">
        <v>14720.128504489501</v>
      </c>
      <c r="G74" s="436">
        <v>16647.799789203073</v>
      </c>
      <c r="H74" s="436">
        <f t="shared" si="8"/>
        <v>1927.6712847135714</v>
      </c>
      <c r="I74" s="487">
        <f t="shared" si="9"/>
        <v>113.09547864426352</v>
      </c>
      <c r="J74" s="485">
        <v>1419.4603074769702</v>
      </c>
      <c r="K74" s="436">
        <v>1640.242819870609</v>
      </c>
      <c r="L74" s="436">
        <f t="shared" si="10"/>
        <v>220.78251239363885</v>
      </c>
      <c r="M74" s="482">
        <f t="shared" si="11"/>
        <v>115.55397577731992</v>
      </c>
    </row>
    <row r="75" spans="1:13" ht="15">
      <c r="A75" s="434" t="s">
        <v>201</v>
      </c>
      <c r="B75" s="435">
        <v>711.4720000000001</v>
      </c>
      <c r="C75" s="436">
        <v>695.2810000000003</v>
      </c>
      <c r="D75" s="436">
        <f t="shared" si="6"/>
        <v>-16.190999999999804</v>
      </c>
      <c r="E75" s="482">
        <f t="shared" si="7"/>
        <v>97.72429554501093</v>
      </c>
      <c r="F75" s="435">
        <v>14706.514725027047</v>
      </c>
      <c r="G75" s="436">
        <v>16439.152259621962</v>
      </c>
      <c r="H75" s="436">
        <f t="shared" si="8"/>
        <v>1732.6375345949145</v>
      </c>
      <c r="I75" s="487">
        <f t="shared" si="9"/>
        <v>111.7814286184773</v>
      </c>
      <c r="J75" s="485">
        <v>1317.9745654080555</v>
      </c>
      <c r="K75" s="436">
        <v>1455.6124310410703</v>
      </c>
      <c r="L75" s="436">
        <f t="shared" si="10"/>
        <v>137.63786563301483</v>
      </c>
      <c r="M75" s="482">
        <f t="shared" si="11"/>
        <v>110.44313518982068</v>
      </c>
    </row>
    <row r="76" spans="1:13" ht="15">
      <c r="A76" s="434" t="s">
        <v>202</v>
      </c>
      <c r="B76" s="435">
        <v>1301.5869999999998</v>
      </c>
      <c r="C76" s="436">
        <v>1263.935</v>
      </c>
      <c r="D76" s="436">
        <f t="shared" si="6"/>
        <v>-37.651999999999816</v>
      </c>
      <c r="E76" s="482">
        <f t="shared" si="7"/>
        <v>97.10722371996648</v>
      </c>
      <c r="F76" s="435">
        <v>14695.554136774743</v>
      </c>
      <c r="G76" s="436">
        <v>16554.060577130585</v>
      </c>
      <c r="H76" s="436">
        <f t="shared" si="8"/>
        <v>1858.5064403558426</v>
      </c>
      <c r="I76" s="487">
        <f t="shared" si="9"/>
        <v>112.64672582645278</v>
      </c>
      <c r="J76" s="485">
        <v>1284.7200293863482</v>
      </c>
      <c r="K76" s="436">
        <v>1478.1074800347942</v>
      </c>
      <c r="L76" s="436">
        <f t="shared" si="10"/>
        <v>193.38745064844602</v>
      </c>
      <c r="M76" s="482">
        <f t="shared" si="11"/>
        <v>115.05288671655708</v>
      </c>
    </row>
    <row r="77" spans="1:13" ht="15.75" thickBot="1">
      <c r="A77" s="492" t="s">
        <v>203</v>
      </c>
      <c r="B77" s="493">
        <v>1297.666</v>
      </c>
      <c r="C77" s="494">
        <v>1287.0030000000002</v>
      </c>
      <c r="D77" s="494">
        <f t="shared" si="6"/>
        <v>-10.662999999999784</v>
      </c>
      <c r="E77" s="495">
        <f t="shared" si="7"/>
        <v>99.17829395237297</v>
      </c>
      <c r="F77" s="493">
        <v>14269.204179743567</v>
      </c>
      <c r="G77" s="494">
        <v>15928.984539188239</v>
      </c>
      <c r="H77" s="494">
        <f t="shared" si="8"/>
        <v>1659.7803594446723</v>
      </c>
      <c r="I77" s="496">
        <f t="shared" si="9"/>
        <v>111.63190559569456</v>
      </c>
      <c r="J77" s="497">
        <v>1161.0275679566237</v>
      </c>
      <c r="K77" s="494">
        <v>1215.2698081425522</v>
      </c>
      <c r="L77" s="494">
        <f t="shared" si="10"/>
        <v>54.242240185928495</v>
      </c>
      <c r="M77" s="495">
        <f t="shared" si="11"/>
        <v>104.67191664375319</v>
      </c>
    </row>
    <row r="78" spans="1:13" s="517" customFormat="1" ht="16.5" thickBot="1">
      <c r="A78" s="506" t="s">
        <v>90</v>
      </c>
      <c r="B78" s="212">
        <v>5344.494000000001</v>
      </c>
      <c r="C78" s="213">
        <v>5252.867</v>
      </c>
      <c r="D78" s="213">
        <f t="shared" si="6"/>
        <v>-91.62700000000041</v>
      </c>
      <c r="E78" s="509">
        <f>C78/B78*100</f>
        <v>98.28558138525368</v>
      </c>
      <c r="F78" s="212">
        <v>14615.832481054333</v>
      </c>
      <c r="G78" s="213">
        <v>16299.246318460202</v>
      </c>
      <c r="H78" s="213">
        <f>G78-F78</f>
        <v>1683.4138374058693</v>
      </c>
      <c r="I78" s="510">
        <f>G78/F78*100</f>
        <v>111.51774173375333</v>
      </c>
      <c r="J78" s="511">
        <v>1264.2305437251039</v>
      </c>
      <c r="K78" s="213">
        <v>1370.3941527973625</v>
      </c>
      <c r="L78" s="213">
        <f>K78-J78</f>
        <v>106.16360907225862</v>
      </c>
      <c r="M78" s="509">
        <f>K78/J78*100</f>
        <v>108.39748806886466</v>
      </c>
    </row>
    <row r="79" spans="1:13" ht="15">
      <c r="A79" s="499" t="s">
        <v>204</v>
      </c>
      <c r="B79" s="500">
        <v>1041.9489999999998</v>
      </c>
      <c r="C79" s="501">
        <v>1025.315</v>
      </c>
      <c r="D79" s="501">
        <f t="shared" si="6"/>
        <v>-16.633999999999787</v>
      </c>
      <c r="E79" s="502">
        <f t="shared" si="7"/>
        <v>98.40356869674045</v>
      </c>
      <c r="F79" s="500">
        <v>14376.753991264877</v>
      </c>
      <c r="G79" s="501">
        <v>16241.39020691202</v>
      </c>
      <c r="H79" s="501">
        <f t="shared" si="8"/>
        <v>1864.6362156471423</v>
      </c>
      <c r="I79" s="503">
        <f t="shared" si="9"/>
        <v>112.96979983645869</v>
      </c>
      <c r="J79" s="504">
        <v>1117.2840513307272</v>
      </c>
      <c r="K79" s="501">
        <v>1249.1312425937392</v>
      </c>
      <c r="L79" s="501">
        <f t="shared" si="10"/>
        <v>131.84719126301206</v>
      </c>
      <c r="M79" s="502">
        <f t="shared" si="11"/>
        <v>111.80068677307055</v>
      </c>
    </row>
    <row r="80" spans="1:13" ht="15">
      <c r="A80" s="434" t="s">
        <v>205</v>
      </c>
      <c r="B80" s="435">
        <v>2898.524</v>
      </c>
      <c r="C80" s="436">
        <v>2873.0510000000004</v>
      </c>
      <c r="D80" s="436">
        <f t="shared" si="6"/>
        <v>-25.4729999999995</v>
      </c>
      <c r="E80" s="482">
        <f t="shared" si="7"/>
        <v>99.12117339721874</v>
      </c>
      <c r="F80" s="435">
        <v>14834.133625712033</v>
      </c>
      <c r="G80" s="436">
        <v>16274.087063233854</v>
      </c>
      <c r="H80" s="436">
        <f t="shared" si="8"/>
        <v>1439.953437521821</v>
      </c>
      <c r="I80" s="487">
        <f t="shared" si="9"/>
        <v>109.70702754777635</v>
      </c>
      <c r="J80" s="485">
        <v>1426.6167500731024</v>
      </c>
      <c r="K80" s="436">
        <v>1443.5026659038695</v>
      </c>
      <c r="L80" s="436">
        <f t="shared" si="10"/>
        <v>16.88591583076709</v>
      </c>
      <c r="M80" s="482">
        <f t="shared" si="11"/>
        <v>101.18363364441794</v>
      </c>
    </row>
    <row r="81" spans="1:13" ht="15">
      <c r="A81" s="434" t="s">
        <v>206</v>
      </c>
      <c r="B81" s="435">
        <v>1379.717</v>
      </c>
      <c r="C81" s="436">
        <v>1361.9859999999996</v>
      </c>
      <c r="D81" s="436">
        <f t="shared" si="6"/>
        <v>-17.73100000000045</v>
      </c>
      <c r="E81" s="482">
        <f t="shared" si="7"/>
        <v>98.71488138509561</v>
      </c>
      <c r="F81" s="435">
        <v>14604.526628769996</v>
      </c>
      <c r="G81" s="436">
        <v>16392.8023733969</v>
      </c>
      <c r="H81" s="436">
        <f t="shared" si="8"/>
        <v>1788.2757446269025</v>
      </c>
      <c r="I81" s="487">
        <f t="shared" si="9"/>
        <v>112.24466762999434</v>
      </c>
      <c r="J81" s="485">
        <v>1121.5313639600647</v>
      </c>
      <c r="K81" s="436">
        <v>1244.882677044976</v>
      </c>
      <c r="L81" s="436">
        <f t="shared" si="10"/>
        <v>123.35131308491123</v>
      </c>
      <c r="M81" s="482">
        <f t="shared" si="11"/>
        <v>110.99847200432849</v>
      </c>
    </row>
    <row r="82" spans="1:13" ht="15">
      <c r="A82" s="434" t="s">
        <v>207</v>
      </c>
      <c r="B82" s="435">
        <v>1224.1060000000002</v>
      </c>
      <c r="C82" s="436">
        <v>1218.2640000000001</v>
      </c>
      <c r="D82" s="436">
        <f t="shared" si="6"/>
        <v>-5.842000000000098</v>
      </c>
      <c r="E82" s="482">
        <f t="shared" si="7"/>
        <v>99.52275374844987</v>
      </c>
      <c r="F82" s="435">
        <v>14554.761688212548</v>
      </c>
      <c r="G82" s="436">
        <v>16105.472942555047</v>
      </c>
      <c r="H82" s="436">
        <f t="shared" si="8"/>
        <v>1550.7112543424992</v>
      </c>
      <c r="I82" s="487">
        <f t="shared" si="9"/>
        <v>110.65432253417362</v>
      </c>
      <c r="J82" s="485">
        <v>1069.1345357346504</v>
      </c>
      <c r="K82" s="436">
        <v>1075.3430929402643</v>
      </c>
      <c r="L82" s="436">
        <f t="shared" si="10"/>
        <v>6.208557205613943</v>
      </c>
      <c r="M82" s="482">
        <f t="shared" si="11"/>
        <v>100.58070869456553</v>
      </c>
    </row>
    <row r="83" spans="1:13" ht="15">
      <c r="A83" s="434" t="s">
        <v>208</v>
      </c>
      <c r="B83" s="435">
        <v>1520.9319999999996</v>
      </c>
      <c r="C83" s="436">
        <v>1486.1580000000006</v>
      </c>
      <c r="D83" s="436">
        <f t="shared" si="6"/>
        <v>-34.77399999999898</v>
      </c>
      <c r="E83" s="482">
        <f t="shared" si="7"/>
        <v>97.71363874256055</v>
      </c>
      <c r="F83" s="435">
        <v>14990.710593533739</v>
      </c>
      <c r="G83" s="436">
        <v>16526.647607828738</v>
      </c>
      <c r="H83" s="436">
        <f t="shared" si="8"/>
        <v>1535.9370142949992</v>
      </c>
      <c r="I83" s="487">
        <f t="shared" si="9"/>
        <v>110.24592533296939</v>
      </c>
      <c r="J83" s="485">
        <v>1396.8495779050108</v>
      </c>
      <c r="K83" s="436">
        <v>1387.6517690432495</v>
      </c>
      <c r="L83" s="436">
        <f t="shared" si="10"/>
        <v>-9.19780886176136</v>
      </c>
      <c r="M83" s="482">
        <f t="shared" si="11"/>
        <v>99.34153190098277</v>
      </c>
    </row>
    <row r="84" spans="1:13" ht="15">
      <c r="A84" s="434" t="s">
        <v>209</v>
      </c>
      <c r="B84" s="435">
        <v>876.554</v>
      </c>
      <c r="C84" s="436">
        <v>859.9090000000003</v>
      </c>
      <c r="D84" s="436">
        <f t="shared" si="6"/>
        <v>-16.64499999999964</v>
      </c>
      <c r="E84" s="482">
        <f t="shared" si="7"/>
        <v>98.10108675563632</v>
      </c>
      <c r="F84" s="435">
        <v>14736.053023797982</v>
      </c>
      <c r="G84" s="436">
        <v>16632.737882729438</v>
      </c>
      <c r="H84" s="436">
        <f t="shared" si="8"/>
        <v>1896.684858931456</v>
      </c>
      <c r="I84" s="487">
        <f t="shared" si="9"/>
        <v>112.87105072076224</v>
      </c>
      <c r="J84" s="485">
        <v>1378.7949427214096</v>
      </c>
      <c r="K84" s="436">
        <v>1426.7454140173231</v>
      </c>
      <c r="L84" s="436">
        <f t="shared" si="10"/>
        <v>47.95047129591353</v>
      </c>
      <c r="M84" s="482">
        <f t="shared" si="11"/>
        <v>103.47770867227514</v>
      </c>
    </row>
    <row r="85" spans="1:13" ht="15.75" thickBot="1">
      <c r="A85" s="492" t="s">
        <v>210</v>
      </c>
      <c r="B85" s="493">
        <v>1151.2019999999998</v>
      </c>
      <c r="C85" s="494">
        <v>1129.1189999999995</v>
      </c>
      <c r="D85" s="494">
        <f t="shared" si="6"/>
        <v>-22.08300000000031</v>
      </c>
      <c r="E85" s="495">
        <f t="shared" si="7"/>
        <v>98.08174412483645</v>
      </c>
      <c r="F85" s="493">
        <v>14703.947603364908</v>
      </c>
      <c r="G85" s="494">
        <v>16391.725859817358</v>
      </c>
      <c r="H85" s="494">
        <f t="shared" si="8"/>
        <v>1687.7782564524496</v>
      </c>
      <c r="I85" s="496">
        <f t="shared" si="9"/>
        <v>111.47840227658463</v>
      </c>
      <c r="J85" s="497">
        <v>1329.5217616987388</v>
      </c>
      <c r="K85" s="494">
        <v>1286.8266714530937</v>
      </c>
      <c r="L85" s="494">
        <f t="shared" si="10"/>
        <v>-42.69509024564513</v>
      </c>
      <c r="M85" s="495">
        <f t="shared" si="11"/>
        <v>96.7886881226304</v>
      </c>
    </row>
    <row r="86" spans="1:13" s="517" customFormat="1" ht="16.5" thickBot="1">
      <c r="A86" s="506" t="s">
        <v>279</v>
      </c>
      <c r="B86" s="212">
        <v>10092.983999999999</v>
      </c>
      <c r="C86" s="213">
        <v>9953.802</v>
      </c>
      <c r="D86" s="213">
        <f t="shared" si="6"/>
        <v>-139.18199999999888</v>
      </c>
      <c r="E86" s="509">
        <f>C86/B86*100</f>
        <v>98.62100247062713</v>
      </c>
      <c r="F86" s="212">
        <v>14721.873443087905</v>
      </c>
      <c r="G86" s="213">
        <v>16348.362967236035</v>
      </c>
      <c r="H86" s="213">
        <f>G86-F86</f>
        <v>1626.48952414813</v>
      </c>
      <c r="I86" s="510">
        <f>G86/F86*100</f>
        <v>111.04811510869077</v>
      </c>
      <c r="J86" s="511">
        <v>1289.9074578274708</v>
      </c>
      <c r="K86" s="213">
        <v>1323.6847365235694</v>
      </c>
      <c r="L86" s="213">
        <f>K86-J86</f>
        <v>33.77727869609862</v>
      </c>
      <c r="M86" s="509">
        <f>K86/J86*100</f>
        <v>102.6185815494848</v>
      </c>
    </row>
    <row r="87" spans="1:13" ht="15">
      <c r="A87" s="499" t="s">
        <v>211</v>
      </c>
      <c r="B87" s="500">
        <v>449.7009999999999</v>
      </c>
      <c r="C87" s="501">
        <v>448.12699999999995</v>
      </c>
      <c r="D87" s="501">
        <f t="shared" si="6"/>
        <v>-1.5739999999999554</v>
      </c>
      <c r="E87" s="502">
        <f t="shared" si="7"/>
        <v>99.64998965979619</v>
      </c>
      <c r="F87" s="500">
        <v>15089.82981037524</v>
      </c>
      <c r="G87" s="501">
        <v>16635.36849548851</v>
      </c>
      <c r="H87" s="501">
        <f t="shared" si="8"/>
        <v>1545.5386851132698</v>
      </c>
      <c r="I87" s="503">
        <f t="shared" si="9"/>
        <v>110.24225391893161</v>
      </c>
      <c r="J87" s="504">
        <v>1402.8259270542476</v>
      </c>
      <c r="K87" s="501">
        <v>1439.1317143974316</v>
      </c>
      <c r="L87" s="501">
        <f t="shared" si="10"/>
        <v>36.305787343183965</v>
      </c>
      <c r="M87" s="502">
        <f t="shared" si="11"/>
        <v>102.58804650263495</v>
      </c>
    </row>
    <row r="88" spans="1:13" ht="15">
      <c r="A88" s="434" t="s">
        <v>212</v>
      </c>
      <c r="B88" s="435">
        <v>2144.9789999999994</v>
      </c>
      <c r="C88" s="436">
        <v>2073.8480000000004</v>
      </c>
      <c r="D88" s="436">
        <f t="shared" si="6"/>
        <v>-71.13099999999895</v>
      </c>
      <c r="E88" s="482">
        <f t="shared" si="7"/>
        <v>96.68383699793802</v>
      </c>
      <c r="F88" s="435">
        <v>14463.038151474273</v>
      </c>
      <c r="G88" s="436">
        <v>16091.254571748326</v>
      </c>
      <c r="H88" s="436">
        <f t="shared" si="8"/>
        <v>1628.2164202740532</v>
      </c>
      <c r="I88" s="487">
        <f t="shared" si="9"/>
        <v>111.25777587821742</v>
      </c>
      <c r="J88" s="485">
        <v>1124.6010126698473</v>
      </c>
      <c r="K88" s="436">
        <v>1099.800735423018</v>
      </c>
      <c r="L88" s="436">
        <f t="shared" si="10"/>
        <v>-24.800277246829182</v>
      </c>
      <c r="M88" s="482">
        <f t="shared" si="11"/>
        <v>97.79474880713896</v>
      </c>
    </row>
    <row r="89" spans="1:13" ht="15">
      <c r="A89" s="434" t="s">
        <v>213</v>
      </c>
      <c r="B89" s="435">
        <v>1103.775</v>
      </c>
      <c r="C89" s="436">
        <v>1087.088</v>
      </c>
      <c r="D89" s="436">
        <f t="shared" si="6"/>
        <v>-16.687000000000126</v>
      </c>
      <c r="E89" s="482">
        <f t="shared" si="7"/>
        <v>98.48818826300649</v>
      </c>
      <c r="F89" s="435">
        <v>14785.200788204109</v>
      </c>
      <c r="G89" s="436">
        <v>16653.656986984188</v>
      </c>
      <c r="H89" s="436">
        <f t="shared" si="8"/>
        <v>1868.456198780079</v>
      </c>
      <c r="I89" s="487">
        <f t="shared" si="9"/>
        <v>112.63734071349757</v>
      </c>
      <c r="J89" s="485">
        <v>1157.9044642250462</v>
      </c>
      <c r="K89" s="436">
        <v>1284.7606531291747</v>
      </c>
      <c r="L89" s="436">
        <f t="shared" si="10"/>
        <v>126.85618890412843</v>
      </c>
      <c r="M89" s="482">
        <f t="shared" si="11"/>
        <v>110.95566973127009</v>
      </c>
    </row>
    <row r="90" spans="1:13" ht="15">
      <c r="A90" s="434" t="s">
        <v>214</v>
      </c>
      <c r="B90" s="435">
        <v>1211.8120000000001</v>
      </c>
      <c r="C90" s="436">
        <v>1197.9980000000003</v>
      </c>
      <c r="D90" s="436">
        <f t="shared" si="6"/>
        <v>-13.81399999999985</v>
      </c>
      <c r="E90" s="482">
        <f t="shared" si="7"/>
        <v>98.86005419982638</v>
      </c>
      <c r="F90" s="435">
        <v>14649.1938426826</v>
      </c>
      <c r="G90" s="436">
        <v>16345.49668140792</v>
      </c>
      <c r="H90" s="436">
        <f t="shared" si="8"/>
        <v>1696.3028387253198</v>
      </c>
      <c r="I90" s="487">
        <f t="shared" si="9"/>
        <v>111.57949616164467</v>
      </c>
      <c r="J90" s="485">
        <v>1193.2800724131391</v>
      </c>
      <c r="K90" s="436">
        <v>1299.902281417275</v>
      </c>
      <c r="L90" s="436">
        <f t="shared" si="10"/>
        <v>106.62220900413581</v>
      </c>
      <c r="M90" s="482">
        <f t="shared" si="11"/>
        <v>108.93522078086133</v>
      </c>
    </row>
    <row r="91" spans="1:13" ht="15.75" thickBot="1">
      <c r="A91" s="492" t="s">
        <v>215</v>
      </c>
      <c r="B91" s="493">
        <v>1241.695</v>
      </c>
      <c r="C91" s="494">
        <v>1226.351</v>
      </c>
      <c r="D91" s="494">
        <f t="shared" si="6"/>
        <v>-15.343999999999824</v>
      </c>
      <c r="E91" s="495">
        <f t="shared" si="7"/>
        <v>98.7642698086084</v>
      </c>
      <c r="F91" s="493">
        <v>15143.699897675722</v>
      </c>
      <c r="G91" s="494">
        <v>16769.089853648024</v>
      </c>
      <c r="H91" s="494">
        <f t="shared" si="8"/>
        <v>1625.3899559723013</v>
      </c>
      <c r="I91" s="496">
        <f t="shared" si="9"/>
        <v>110.73310991999894</v>
      </c>
      <c r="J91" s="497">
        <v>1320.5267351841187</v>
      </c>
      <c r="K91" s="494">
        <v>1407.6381431127343</v>
      </c>
      <c r="L91" s="494">
        <f t="shared" si="10"/>
        <v>87.11140792861556</v>
      </c>
      <c r="M91" s="495">
        <f t="shared" si="11"/>
        <v>106.59671671974667</v>
      </c>
    </row>
    <row r="92" spans="1:13" s="517" customFormat="1" ht="16.5" thickBot="1">
      <c r="A92" s="506" t="s">
        <v>283</v>
      </c>
      <c r="B92" s="212">
        <v>6151.9619999999995</v>
      </c>
      <c r="C92" s="213">
        <v>6033.412</v>
      </c>
      <c r="D92" s="213">
        <f t="shared" si="6"/>
        <v>-118.54999999999927</v>
      </c>
      <c r="E92" s="509">
        <f>C92/B92*100</f>
        <v>98.07297249235286</v>
      </c>
      <c r="F92" s="212">
        <v>14740.709549246243</v>
      </c>
      <c r="G92" s="213">
        <v>16421.259976941736</v>
      </c>
      <c r="H92" s="213">
        <f>G92-F92</f>
        <v>1680.5504276954925</v>
      </c>
      <c r="I92" s="510">
        <f>G92/F92*100</f>
        <v>111.40074310589361</v>
      </c>
      <c r="J92" s="511">
        <v>1203.9876600884947</v>
      </c>
      <c r="K92" s="213">
        <v>1260.6332867704043</v>
      </c>
      <c r="L92" s="213">
        <f>K92-J92</f>
        <v>56.64562668190956</v>
      </c>
      <c r="M92" s="509">
        <f>K92/J92*100</f>
        <v>104.70483448956162</v>
      </c>
    </row>
    <row r="93" spans="1:13" ht="15">
      <c r="A93" s="499" t="s">
        <v>216</v>
      </c>
      <c r="B93" s="500">
        <v>1001.718</v>
      </c>
      <c r="C93" s="501">
        <v>975.1530000000002</v>
      </c>
      <c r="D93" s="501">
        <f t="shared" si="6"/>
        <v>-26.564999999999714</v>
      </c>
      <c r="E93" s="502">
        <f t="shared" si="7"/>
        <v>97.34805603972379</v>
      </c>
      <c r="F93" s="500">
        <v>15046.538158554715</v>
      </c>
      <c r="G93" s="501">
        <v>16648.411411679324</v>
      </c>
      <c r="H93" s="501">
        <f t="shared" si="8"/>
        <v>1601.8732531246096</v>
      </c>
      <c r="I93" s="503">
        <f t="shared" si="9"/>
        <v>110.64612495076727</v>
      </c>
      <c r="J93" s="504">
        <v>1751.836899761765</v>
      </c>
      <c r="K93" s="501">
        <v>1778.817158834448</v>
      </c>
      <c r="L93" s="501">
        <f t="shared" si="10"/>
        <v>26.98025907268311</v>
      </c>
      <c r="M93" s="502">
        <f t="shared" si="11"/>
        <v>101.54011249999084</v>
      </c>
    </row>
    <row r="94" spans="1:13" ht="15">
      <c r="A94" s="434" t="s">
        <v>217</v>
      </c>
      <c r="B94" s="435">
        <v>1310.187</v>
      </c>
      <c r="C94" s="436">
        <v>1281.455</v>
      </c>
      <c r="D94" s="436">
        <f t="shared" si="6"/>
        <v>-28.73199999999997</v>
      </c>
      <c r="E94" s="482">
        <f t="shared" si="7"/>
        <v>97.80703059944878</v>
      </c>
      <c r="F94" s="435">
        <v>14989.648466635335</v>
      </c>
      <c r="G94" s="436">
        <v>16589.70406469383</v>
      </c>
      <c r="H94" s="436">
        <f t="shared" si="8"/>
        <v>1600.055598058494</v>
      </c>
      <c r="I94" s="487">
        <f t="shared" si="9"/>
        <v>110.67440375016113</v>
      </c>
      <c r="J94" s="485">
        <v>1430.1547963933554</v>
      </c>
      <c r="K94" s="436">
        <v>1468.854977783501</v>
      </c>
      <c r="L94" s="436">
        <f t="shared" si="10"/>
        <v>38.700181390145644</v>
      </c>
      <c r="M94" s="482">
        <f t="shared" si="11"/>
        <v>102.70601346705558</v>
      </c>
    </row>
    <row r="95" spans="1:13" ht="15">
      <c r="A95" s="434" t="s">
        <v>218</v>
      </c>
      <c r="B95" s="435">
        <v>1359.727000000001</v>
      </c>
      <c r="C95" s="436">
        <v>1334.495</v>
      </c>
      <c r="D95" s="436">
        <f t="shared" si="6"/>
        <v>-25.232000000001108</v>
      </c>
      <c r="E95" s="482">
        <f t="shared" si="7"/>
        <v>98.14433338456902</v>
      </c>
      <c r="F95" s="435">
        <v>14633.703595566525</v>
      </c>
      <c r="G95" s="436">
        <v>16165.62086948413</v>
      </c>
      <c r="H95" s="436">
        <f t="shared" si="8"/>
        <v>1531.9172739176047</v>
      </c>
      <c r="I95" s="487">
        <f t="shared" si="9"/>
        <v>110.46841808646252</v>
      </c>
      <c r="J95" s="485">
        <v>1067.1550653591162</v>
      </c>
      <c r="K95" s="436">
        <v>1127.5074091697606</v>
      </c>
      <c r="L95" s="436">
        <f t="shared" si="10"/>
        <v>60.35234381064447</v>
      </c>
      <c r="M95" s="482">
        <f t="shared" si="11"/>
        <v>105.65544275332984</v>
      </c>
    </row>
    <row r="96" spans="1:13" ht="15.75" thickBot="1">
      <c r="A96" s="492" t="s">
        <v>219</v>
      </c>
      <c r="B96" s="493">
        <v>1664.6839999999993</v>
      </c>
      <c r="C96" s="494">
        <v>1633.2280000000007</v>
      </c>
      <c r="D96" s="494">
        <f t="shared" si="6"/>
        <v>-31.45599999999854</v>
      </c>
      <c r="E96" s="495">
        <f t="shared" si="7"/>
        <v>98.11039212246898</v>
      </c>
      <c r="F96" s="493">
        <v>15151.722288834811</v>
      </c>
      <c r="G96" s="494">
        <v>16646.367330355715</v>
      </c>
      <c r="H96" s="494">
        <f t="shared" si="8"/>
        <v>1494.6450415209038</v>
      </c>
      <c r="I96" s="496">
        <f t="shared" si="9"/>
        <v>109.86452241552959</v>
      </c>
      <c r="J96" s="497">
        <v>1531.6023942081504</v>
      </c>
      <c r="K96" s="494">
        <v>1521.4183880701958</v>
      </c>
      <c r="L96" s="494">
        <f t="shared" si="10"/>
        <v>-10.184006137954611</v>
      </c>
      <c r="M96" s="495">
        <f t="shared" si="11"/>
        <v>99.3350750706276</v>
      </c>
    </row>
    <row r="97" spans="1:13" s="517" customFormat="1" ht="16.5" thickBot="1">
      <c r="A97" s="506" t="s">
        <v>281</v>
      </c>
      <c r="B97" s="212">
        <v>5336.316</v>
      </c>
      <c r="C97" s="213">
        <v>5224.331000000001</v>
      </c>
      <c r="D97" s="213">
        <f t="shared" si="6"/>
        <v>-111.98499999999876</v>
      </c>
      <c r="E97" s="509">
        <f>C97/B97*100</f>
        <v>97.90145486136879</v>
      </c>
      <c r="F97" s="212">
        <v>14960.190180308331</v>
      </c>
      <c r="G97" s="213">
        <v>16510.049037857665</v>
      </c>
      <c r="H97" s="213">
        <f>G97-F97</f>
        <v>1549.858857549334</v>
      </c>
      <c r="I97" s="510">
        <f>G97/F97*100</f>
        <v>110.35988740029099</v>
      </c>
      <c r="J97" s="511">
        <v>1429.6923820353466</v>
      </c>
      <c r="K97" s="213">
        <v>1455.9503514527612</v>
      </c>
      <c r="L97" s="213">
        <f>K97-J97</f>
        <v>26.257969417414643</v>
      </c>
      <c r="M97" s="509">
        <f>K97/J97*100</f>
        <v>101.83661672590247</v>
      </c>
    </row>
    <row r="98" spans="1:13" ht="15">
      <c r="A98" s="499" t="s">
        <v>220</v>
      </c>
      <c r="B98" s="500">
        <v>1077.6809999999998</v>
      </c>
      <c r="C98" s="501">
        <v>1020.4689999999998</v>
      </c>
      <c r="D98" s="501">
        <f t="shared" si="6"/>
        <v>-57.21199999999999</v>
      </c>
      <c r="E98" s="502">
        <f t="shared" si="7"/>
        <v>94.69119340509855</v>
      </c>
      <c r="F98" s="500">
        <v>14950.42451750049</v>
      </c>
      <c r="G98" s="501">
        <v>16726.876890266467</v>
      </c>
      <c r="H98" s="501">
        <f t="shared" si="8"/>
        <v>1776.4523727659762</v>
      </c>
      <c r="I98" s="503">
        <f t="shared" si="9"/>
        <v>111.88228715971589</v>
      </c>
      <c r="J98" s="504">
        <v>1329.6322793520942</v>
      </c>
      <c r="K98" s="501">
        <v>1493.9637232161554</v>
      </c>
      <c r="L98" s="501">
        <f t="shared" si="10"/>
        <v>164.33144386406116</v>
      </c>
      <c r="M98" s="502">
        <f t="shared" si="11"/>
        <v>112.35916474170867</v>
      </c>
    </row>
    <row r="99" spans="1:13" ht="15">
      <c r="A99" s="434" t="s">
        <v>221</v>
      </c>
      <c r="B99" s="435">
        <v>2279.422000000001</v>
      </c>
      <c r="C99" s="436">
        <v>2226.783999999999</v>
      </c>
      <c r="D99" s="436">
        <f t="shared" si="6"/>
        <v>-52.63800000000174</v>
      </c>
      <c r="E99" s="482">
        <f t="shared" si="7"/>
        <v>97.6907303693655</v>
      </c>
      <c r="F99" s="435">
        <v>14459.28236778153</v>
      </c>
      <c r="G99" s="436">
        <v>16096.342677751121</v>
      </c>
      <c r="H99" s="436">
        <f t="shared" si="8"/>
        <v>1637.060309969591</v>
      </c>
      <c r="I99" s="487">
        <f t="shared" si="9"/>
        <v>111.3218641723003</v>
      </c>
      <c r="J99" s="485">
        <v>1159.684097303809</v>
      </c>
      <c r="K99" s="436">
        <v>1259.296216726305</v>
      </c>
      <c r="L99" s="436">
        <f t="shared" si="10"/>
        <v>99.61211942249588</v>
      </c>
      <c r="M99" s="482">
        <f t="shared" si="11"/>
        <v>108.5895908768679</v>
      </c>
    </row>
    <row r="100" spans="1:13" ht="15">
      <c r="A100" s="434" t="s">
        <v>222</v>
      </c>
      <c r="B100" s="435">
        <v>2384.177000000001</v>
      </c>
      <c r="C100" s="436">
        <v>2347.6859999999992</v>
      </c>
      <c r="D100" s="436">
        <f t="shared" si="6"/>
        <v>-36.491000000001804</v>
      </c>
      <c r="E100" s="482">
        <f t="shared" si="7"/>
        <v>98.46945088388985</v>
      </c>
      <c r="F100" s="435">
        <v>14740.37432809914</v>
      </c>
      <c r="G100" s="436">
        <v>16492.12472763962</v>
      </c>
      <c r="H100" s="436">
        <f t="shared" si="8"/>
        <v>1751.7503995404804</v>
      </c>
      <c r="I100" s="487">
        <f t="shared" si="9"/>
        <v>111.88402926919684</v>
      </c>
      <c r="J100" s="485">
        <v>1220.7050902680462</v>
      </c>
      <c r="K100" s="436">
        <v>1454.6611713264333</v>
      </c>
      <c r="L100" s="436">
        <f t="shared" si="10"/>
        <v>233.9560810583871</v>
      </c>
      <c r="M100" s="482">
        <f t="shared" si="11"/>
        <v>119.16565130460907</v>
      </c>
    </row>
    <row r="101" spans="1:13" ht="15">
      <c r="A101" s="434" t="s">
        <v>223</v>
      </c>
      <c r="B101" s="435">
        <v>1513.8009999999997</v>
      </c>
      <c r="C101" s="436">
        <v>1470.0760000000005</v>
      </c>
      <c r="D101" s="436">
        <f t="shared" si="6"/>
        <v>-43.72499999999923</v>
      </c>
      <c r="E101" s="482">
        <f t="shared" si="7"/>
        <v>97.11157543164529</v>
      </c>
      <c r="F101" s="435">
        <v>14947.63248273717</v>
      </c>
      <c r="G101" s="436">
        <v>16554.488112632713</v>
      </c>
      <c r="H101" s="436">
        <f t="shared" si="8"/>
        <v>1606.8556298955427</v>
      </c>
      <c r="I101" s="487">
        <f t="shared" si="9"/>
        <v>110.74990057289193</v>
      </c>
      <c r="J101" s="485">
        <v>1406.8974573129349</v>
      </c>
      <c r="K101" s="436">
        <v>1473.9995301830195</v>
      </c>
      <c r="L101" s="436">
        <f t="shared" si="10"/>
        <v>67.10207287008461</v>
      </c>
      <c r="M101" s="482">
        <f t="shared" si="11"/>
        <v>104.76950701142387</v>
      </c>
    </row>
    <row r="102" spans="1:13" ht="15">
      <c r="A102" s="434" t="s">
        <v>224</v>
      </c>
      <c r="B102" s="435">
        <v>1748.0240000000001</v>
      </c>
      <c r="C102" s="436">
        <v>1742.23</v>
      </c>
      <c r="D102" s="436">
        <f t="shared" si="6"/>
        <v>-5.794000000000096</v>
      </c>
      <c r="E102" s="482">
        <f t="shared" si="7"/>
        <v>99.66854002004548</v>
      </c>
      <c r="F102" s="435">
        <v>14543.873793749088</v>
      </c>
      <c r="G102" s="436">
        <v>16383.321184152883</v>
      </c>
      <c r="H102" s="436">
        <f t="shared" si="8"/>
        <v>1839.447390403795</v>
      </c>
      <c r="I102" s="487">
        <f t="shared" si="9"/>
        <v>112.6475753055172</v>
      </c>
      <c r="J102" s="485">
        <v>1230.7680621725503</v>
      </c>
      <c r="K102" s="436">
        <v>1383.512509829358</v>
      </c>
      <c r="L102" s="436">
        <f t="shared" si="10"/>
        <v>152.74444765680755</v>
      </c>
      <c r="M102" s="482">
        <f t="shared" si="11"/>
        <v>112.41049815569501</v>
      </c>
    </row>
    <row r="103" spans="1:13" ht="15.75" thickBot="1">
      <c r="A103" s="437" t="s">
        <v>225</v>
      </c>
      <c r="B103" s="438">
        <v>2687.803000000001</v>
      </c>
      <c r="C103" s="439">
        <v>2654.1769999999988</v>
      </c>
      <c r="D103" s="439">
        <f t="shared" si="6"/>
        <v>-33.62600000000202</v>
      </c>
      <c r="E103" s="483">
        <f t="shared" si="7"/>
        <v>98.74894104962299</v>
      </c>
      <c r="F103" s="438">
        <v>14845.507237282227</v>
      </c>
      <c r="G103" s="439">
        <v>16322.201738785494</v>
      </c>
      <c r="H103" s="439">
        <f t="shared" si="8"/>
        <v>1476.694501503267</v>
      </c>
      <c r="I103" s="488">
        <f t="shared" si="9"/>
        <v>109.94708013610189</v>
      </c>
      <c r="J103" s="486">
        <v>1472.7758445590434</v>
      </c>
      <c r="K103" s="439">
        <v>1524.1820303954448</v>
      </c>
      <c r="L103" s="439">
        <f t="shared" si="10"/>
        <v>51.40618583640139</v>
      </c>
      <c r="M103" s="483">
        <f t="shared" si="11"/>
        <v>103.4904283653425</v>
      </c>
    </row>
    <row r="104" spans="1:13" s="517" customFormat="1" ht="16.5" thickBot="1">
      <c r="A104" s="518" t="s">
        <v>282</v>
      </c>
      <c r="B104" s="512">
        <v>11690.908000000003</v>
      </c>
      <c r="C104" s="513">
        <v>11461.421999999999</v>
      </c>
      <c r="D104" s="513">
        <f>C104-B104</f>
        <v>-229.48600000000442</v>
      </c>
      <c r="E104" s="514">
        <f>C104/B104*100</f>
        <v>98.03705580439086</v>
      </c>
      <c r="F104" s="512">
        <v>14726.558155752786</v>
      </c>
      <c r="G104" s="513">
        <v>16388.241334956325</v>
      </c>
      <c r="H104" s="513">
        <f>G104-F104</f>
        <v>1661.683179203539</v>
      </c>
      <c r="I104" s="515">
        <f>G104/F104*100</f>
        <v>111.2835814154879</v>
      </c>
      <c r="J104" s="516">
        <v>1302.4148433219304</v>
      </c>
      <c r="K104" s="513">
        <v>1427.9684686788628</v>
      </c>
      <c r="L104" s="513">
        <f>K104-J104</f>
        <v>125.55362535693234</v>
      </c>
      <c r="M104" s="514">
        <f>K104/J104*100</f>
        <v>109.64006407026936</v>
      </c>
    </row>
    <row r="105" spans="2:13" ht="14.25"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</row>
    <row r="106" spans="1:13" ht="15">
      <c r="A106" s="46">
        <v>37955</v>
      </c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</row>
    <row r="107" spans="1:13" ht="14.25">
      <c r="A107" s="389"/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</row>
    <row r="108" spans="1:13" ht="14.25">
      <c r="A108" s="389"/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</row>
    <row r="109" spans="1:13" ht="15.75">
      <c r="A109" s="390"/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</row>
    <row r="110" spans="1:13" ht="14.25">
      <c r="A110" s="389"/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</row>
    <row r="111" spans="1:13" ht="14.25">
      <c r="A111" s="389"/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</row>
    <row r="112" spans="1:13" ht="14.25">
      <c r="A112" s="389"/>
      <c r="B112" s="389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</row>
    <row r="113" spans="1:13" ht="14.25">
      <c r="A113" s="389"/>
      <c r="B113" s="389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</row>
    <row r="114" spans="1:13" ht="14.25">
      <c r="A114" s="389"/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</row>
    <row r="115" spans="1:13" ht="14.25">
      <c r="A115" s="389"/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</row>
    <row r="116" spans="1:13" ht="15.75">
      <c r="A116" s="390"/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</row>
  </sheetData>
  <printOptions/>
  <pageMargins left="0" right="0" top="0" bottom="0" header="0.5118110236220472" footer="0"/>
  <pageSetup fitToHeight="1" fitToWidth="1" horizontalDpi="300" verticalDpi="300" orientation="portrait" paperSize="9" scale="4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zoomScale="75" zoomScaleNormal="75" workbookViewId="0" topLeftCell="A4">
      <selection activeCell="E21" sqref="E21"/>
    </sheetView>
  </sheetViews>
  <sheetFormatPr defaultColWidth="9.00390625" defaultRowHeight="12.75"/>
  <cols>
    <col min="1" max="1" width="34.00390625" style="2" customWidth="1"/>
    <col min="2" max="2" width="16.375" style="47" customWidth="1"/>
    <col min="3" max="3" width="16.00390625" style="47" customWidth="1"/>
    <col min="4" max="4" width="15.25390625" style="47" customWidth="1"/>
    <col min="5" max="5" width="13.625" style="233" customWidth="1"/>
    <col min="6" max="6" width="16.625" style="2" customWidth="1"/>
    <col min="7" max="7" width="15.875" style="2" customWidth="1"/>
    <col min="8" max="8" width="11.00390625" style="2" customWidth="1"/>
    <col min="9" max="9" width="11.75390625" style="233" bestFit="1" customWidth="1"/>
    <col min="10" max="10" width="16.125" style="2" customWidth="1"/>
    <col min="11" max="11" width="16.625" style="2" customWidth="1"/>
    <col min="12" max="12" width="13.25390625" style="2" customWidth="1"/>
    <col min="13" max="13" width="11.375" style="233" customWidth="1"/>
    <col min="14" max="16384" width="9.125" style="2" customWidth="1"/>
  </cols>
  <sheetData>
    <row r="1" spans="1:13" ht="15.75">
      <c r="A1" s="97" t="s">
        <v>24</v>
      </c>
      <c r="M1" s="234" t="s">
        <v>252</v>
      </c>
    </row>
    <row r="2" ht="14.25">
      <c r="A2" s="97"/>
    </row>
    <row r="3" spans="1:13" ht="25.5" customHeight="1">
      <c r="A3" s="206" t="s">
        <v>70</v>
      </c>
      <c r="M3" s="2"/>
    </row>
    <row r="4" spans="1:21" s="193" customFormat="1" ht="26.25" customHeight="1">
      <c r="A4" s="188" t="s">
        <v>138</v>
      </c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ht="5.25" customHeight="1"/>
    <row r="6" ht="18">
      <c r="A6" s="207" t="s">
        <v>325</v>
      </c>
    </row>
    <row r="7" spans="2:13" s="164" customFormat="1" ht="6.75" customHeight="1" thickBot="1">
      <c r="B7" s="235"/>
      <c r="C7" s="235"/>
      <c r="D7" s="235"/>
      <c r="E7" s="236"/>
      <c r="I7" s="236"/>
      <c r="M7" s="236"/>
    </row>
    <row r="8" spans="1:13" s="137" customFormat="1" ht="18.75" thickBot="1">
      <c r="A8" s="582"/>
      <c r="B8" s="237" t="s">
        <v>105</v>
      </c>
      <c r="C8" s="238"/>
      <c r="D8" s="238"/>
      <c r="E8" s="239"/>
      <c r="F8" s="240" t="s">
        <v>106</v>
      </c>
      <c r="G8" s="241"/>
      <c r="H8" s="241"/>
      <c r="I8" s="239"/>
      <c r="J8" s="240" t="s">
        <v>107</v>
      </c>
      <c r="K8" s="242"/>
      <c r="L8" s="241"/>
      <c r="M8" s="239"/>
    </row>
    <row r="9" spans="1:13" ht="15" customHeight="1">
      <c r="A9" s="583"/>
      <c r="B9" s="243" t="s">
        <v>1</v>
      </c>
      <c r="C9" s="243" t="s">
        <v>1</v>
      </c>
      <c r="D9" s="244" t="s">
        <v>108</v>
      </c>
      <c r="E9" s="245"/>
      <c r="F9" s="402" t="s">
        <v>25</v>
      </c>
      <c r="G9" s="246" t="s">
        <v>25</v>
      </c>
      <c r="H9" s="247" t="s">
        <v>109</v>
      </c>
      <c r="I9" s="245"/>
      <c r="J9" s="402" t="s">
        <v>110</v>
      </c>
      <c r="K9" s="246" t="s">
        <v>110</v>
      </c>
      <c r="L9" s="247" t="s">
        <v>111</v>
      </c>
      <c r="M9" s="245"/>
    </row>
    <row r="10" spans="1:13" ht="15" customHeight="1">
      <c r="A10" s="584" t="s">
        <v>61</v>
      </c>
      <c r="B10" s="249" t="s">
        <v>28</v>
      </c>
      <c r="C10" s="249" t="s">
        <v>28</v>
      </c>
      <c r="D10" s="250" t="s">
        <v>17</v>
      </c>
      <c r="E10" s="251"/>
      <c r="F10" s="403" t="s">
        <v>29</v>
      </c>
      <c r="G10" s="252" t="s">
        <v>29</v>
      </c>
      <c r="H10" s="253" t="s">
        <v>112</v>
      </c>
      <c r="I10" s="251"/>
      <c r="J10" s="403" t="s">
        <v>64</v>
      </c>
      <c r="K10" s="252" t="s">
        <v>64</v>
      </c>
      <c r="L10" s="253" t="s">
        <v>113</v>
      </c>
      <c r="M10" s="251"/>
    </row>
    <row r="11" spans="1:13" ht="15" customHeight="1">
      <c r="A11" s="584" t="s">
        <v>297</v>
      </c>
      <c r="B11" s="249" t="s">
        <v>17</v>
      </c>
      <c r="C11" s="249" t="s">
        <v>17</v>
      </c>
      <c r="D11" s="250" t="s">
        <v>326</v>
      </c>
      <c r="E11" s="251"/>
      <c r="F11" s="403" t="s">
        <v>42</v>
      </c>
      <c r="G11" s="252" t="s">
        <v>42</v>
      </c>
      <c r="H11" s="250" t="s">
        <v>326</v>
      </c>
      <c r="I11" s="251"/>
      <c r="J11" s="403" t="s">
        <v>50</v>
      </c>
      <c r="K11" s="252" t="s">
        <v>50</v>
      </c>
      <c r="L11" s="250" t="s">
        <v>326</v>
      </c>
      <c r="M11" s="251"/>
    </row>
    <row r="12" spans="1:13" ht="15" customHeight="1" thickBot="1">
      <c r="A12" s="584" t="s">
        <v>298</v>
      </c>
      <c r="B12" s="249" t="s">
        <v>52</v>
      </c>
      <c r="C12" s="249" t="s">
        <v>52</v>
      </c>
      <c r="D12" s="254"/>
      <c r="E12" s="255"/>
      <c r="F12" s="403" t="s">
        <v>53</v>
      </c>
      <c r="G12" s="252" t="s">
        <v>53</v>
      </c>
      <c r="H12" s="231"/>
      <c r="I12" s="255"/>
      <c r="J12" s="403" t="s">
        <v>115</v>
      </c>
      <c r="K12" s="252" t="s">
        <v>115</v>
      </c>
      <c r="L12" s="231"/>
      <c r="M12" s="255"/>
    </row>
    <row r="13" spans="1:13" ht="15" customHeight="1" thickBot="1">
      <c r="A13" s="585"/>
      <c r="B13" s="256" t="s">
        <v>327</v>
      </c>
      <c r="C13" s="256" t="s">
        <v>328</v>
      </c>
      <c r="D13" s="473" t="s">
        <v>116</v>
      </c>
      <c r="E13" s="475" t="s">
        <v>117</v>
      </c>
      <c r="F13" s="256" t="s">
        <v>327</v>
      </c>
      <c r="G13" s="256" t="s">
        <v>328</v>
      </c>
      <c r="H13" s="478" t="s">
        <v>116</v>
      </c>
      <c r="I13" s="479" t="s">
        <v>117</v>
      </c>
      <c r="J13" s="256" t="s">
        <v>327</v>
      </c>
      <c r="K13" s="256" t="s">
        <v>328</v>
      </c>
      <c r="L13" s="478" t="s">
        <v>116</v>
      </c>
      <c r="M13" s="475" t="s">
        <v>117</v>
      </c>
    </row>
    <row r="14" spans="1:13" s="261" customFormat="1" ht="22.5" customHeight="1" thickBot="1">
      <c r="A14" s="524" t="s">
        <v>118</v>
      </c>
      <c r="B14" s="618">
        <v>48443.96800000001</v>
      </c>
      <c r="C14" s="604">
        <v>47729.804000000004</v>
      </c>
      <c r="D14" s="521">
        <f>C14-B14</f>
        <v>-714.1640000000043</v>
      </c>
      <c r="E14" s="522">
        <f>C14/B14*100</f>
        <v>98.52579375826521</v>
      </c>
      <c r="F14" s="618">
        <v>8257.517667971924</v>
      </c>
      <c r="G14" s="604">
        <v>9118.337103956634</v>
      </c>
      <c r="H14" s="521">
        <f>G14-F14</f>
        <v>860.8194359847093</v>
      </c>
      <c r="I14" s="522">
        <f>G14/F14*100</f>
        <v>110.42467567854601</v>
      </c>
      <c r="J14" s="523">
        <v>857.2757339411628</v>
      </c>
      <c r="K14" s="521">
        <v>901.7031813311261</v>
      </c>
      <c r="L14" s="521">
        <f>K14-J14</f>
        <v>44.42744738996328</v>
      </c>
      <c r="M14" s="522">
        <f>K14/J14*100</f>
        <v>105.18239880484153</v>
      </c>
    </row>
    <row r="15" spans="1:13" s="261" customFormat="1" ht="16.5" customHeight="1" thickBot="1">
      <c r="A15" s="507" t="s">
        <v>226</v>
      </c>
      <c r="B15" s="212">
        <v>4773.442</v>
      </c>
      <c r="C15" s="213">
        <v>4628.526999999999</v>
      </c>
      <c r="D15" s="213">
        <f aca="true" t="shared" si="0" ref="D15:D29">C15-B15</f>
        <v>-144.91500000000087</v>
      </c>
      <c r="E15" s="509">
        <f>C15/B15*100</f>
        <v>96.9641403414978</v>
      </c>
      <c r="F15" s="212">
        <v>8599.15111802157</v>
      </c>
      <c r="G15" s="213">
        <v>9388.142971235176</v>
      </c>
      <c r="H15" s="213">
        <f>G15-F15</f>
        <v>788.9918532136071</v>
      </c>
      <c r="I15" s="510">
        <f>G15/F15*100</f>
        <v>109.175229535856</v>
      </c>
      <c r="J15" s="511">
        <v>957.6575281875566</v>
      </c>
      <c r="K15" s="213">
        <v>945.379359111201</v>
      </c>
      <c r="L15" s="213">
        <f>K15-J15</f>
        <v>-12.278169076355653</v>
      </c>
      <c r="M15" s="509">
        <f>K15/J15*100</f>
        <v>98.71789562396141</v>
      </c>
    </row>
    <row r="16" spans="1:13" s="267" customFormat="1" ht="16.5" customHeight="1">
      <c r="A16" s="505" t="s">
        <v>150</v>
      </c>
      <c r="B16" s="500">
        <v>477.7679999999999</v>
      </c>
      <c r="C16" s="501">
        <v>471.888</v>
      </c>
      <c r="D16" s="501">
        <f t="shared" si="0"/>
        <v>-5.879999999999939</v>
      </c>
      <c r="E16" s="502">
        <f aca="true" t="shared" si="1" ref="E16:E29">C16/B16*100</f>
        <v>98.76927713869495</v>
      </c>
      <c r="F16" s="500">
        <v>8238.964890444271</v>
      </c>
      <c r="G16" s="501">
        <v>9141.519221133447</v>
      </c>
      <c r="H16" s="501">
        <f aca="true" t="shared" si="2" ref="H16:H29">G16-F16</f>
        <v>902.5543306891759</v>
      </c>
      <c r="I16" s="503">
        <f aca="true" t="shared" si="3" ref="I16:I29">G16/F16*100</f>
        <v>110.95470538703202</v>
      </c>
      <c r="J16" s="504">
        <v>874.1957974953906</v>
      </c>
      <c r="K16" s="501">
        <v>923.3365638550767</v>
      </c>
      <c r="L16" s="501">
        <f aca="true" t="shared" si="4" ref="L16:L29">K16-J16</f>
        <v>49.140766359686154</v>
      </c>
      <c r="M16" s="502">
        <f aca="true" t="shared" si="5" ref="M16:M29">K16/J16*100</f>
        <v>105.6212540143154</v>
      </c>
    </row>
    <row r="17" spans="1:13" s="267" customFormat="1" ht="16.5" customHeight="1">
      <c r="A17" s="440" t="s">
        <v>151</v>
      </c>
      <c r="B17" s="435">
        <v>351.55199999999996</v>
      </c>
      <c r="C17" s="436">
        <v>341.45399999999984</v>
      </c>
      <c r="D17" s="436">
        <f t="shared" si="0"/>
        <v>-10.098000000000127</v>
      </c>
      <c r="E17" s="482">
        <f t="shared" si="1"/>
        <v>97.12759421081373</v>
      </c>
      <c r="F17" s="435">
        <v>8191.220644456582</v>
      </c>
      <c r="G17" s="436">
        <v>8855.371115549651</v>
      </c>
      <c r="H17" s="436">
        <f t="shared" si="2"/>
        <v>664.1504710930694</v>
      </c>
      <c r="I17" s="487">
        <f t="shared" si="3"/>
        <v>108.10807692675857</v>
      </c>
      <c r="J17" s="485">
        <v>839.9759416024436</v>
      </c>
      <c r="K17" s="436">
        <v>774.4387888916879</v>
      </c>
      <c r="L17" s="436">
        <f t="shared" si="4"/>
        <v>-65.53715271075578</v>
      </c>
      <c r="M17" s="482">
        <f t="shared" si="5"/>
        <v>92.19773454633369</v>
      </c>
    </row>
    <row r="18" spans="1:13" s="267" customFormat="1" ht="16.5" customHeight="1">
      <c r="A18" s="440" t="s">
        <v>152</v>
      </c>
      <c r="B18" s="435">
        <v>694.1560000000001</v>
      </c>
      <c r="C18" s="436">
        <v>670.205</v>
      </c>
      <c r="D18" s="436">
        <f t="shared" si="0"/>
        <v>-23.951000000000022</v>
      </c>
      <c r="E18" s="482">
        <f t="shared" si="1"/>
        <v>96.54962285134752</v>
      </c>
      <c r="F18" s="435">
        <v>8249.983353085534</v>
      </c>
      <c r="G18" s="436">
        <v>9044.250473942884</v>
      </c>
      <c r="H18" s="436">
        <f t="shared" si="2"/>
        <v>794.2671208573502</v>
      </c>
      <c r="I18" s="487">
        <f t="shared" si="3"/>
        <v>109.62749967926044</v>
      </c>
      <c r="J18" s="485">
        <v>974.2320170105852</v>
      </c>
      <c r="K18" s="436">
        <v>1027.1440993593167</v>
      </c>
      <c r="L18" s="436">
        <f t="shared" si="4"/>
        <v>52.912082348731474</v>
      </c>
      <c r="M18" s="482">
        <f t="shared" si="5"/>
        <v>105.43115822769727</v>
      </c>
    </row>
    <row r="19" spans="1:13" s="267" customFormat="1" ht="16.5" customHeight="1">
      <c r="A19" s="440" t="s">
        <v>153</v>
      </c>
      <c r="B19" s="435">
        <v>408.7210000000002</v>
      </c>
      <c r="C19" s="436">
        <v>405.0330000000001</v>
      </c>
      <c r="D19" s="436">
        <f t="shared" si="0"/>
        <v>-3.688000000000102</v>
      </c>
      <c r="E19" s="482">
        <f t="shared" si="1"/>
        <v>99.09767298474996</v>
      </c>
      <c r="F19" s="435">
        <v>8938.745501209865</v>
      </c>
      <c r="G19" s="436">
        <v>9707.585966246368</v>
      </c>
      <c r="H19" s="436">
        <f t="shared" si="2"/>
        <v>768.8404650365028</v>
      </c>
      <c r="I19" s="487">
        <f t="shared" si="3"/>
        <v>108.6012121603914</v>
      </c>
      <c r="J19" s="485">
        <v>1154.3786049108742</v>
      </c>
      <c r="K19" s="436">
        <v>1140.3048914807214</v>
      </c>
      <c r="L19" s="436">
        <f t="shared" si="4"/>
        <v>-14.073713430152793</v>
      </c>
      <c r="M19" s="482">
        <f t="shared" si="5"/>
        <v>98.78084075967092</v>
      </c>
    </row>
    <row r="20" spans="1:13" s="267" customFormat="1" ht="16.5" customHeight="1">
      <c r="A20" s="440" t="s">
        <v>154</v>
      </c>
      <c r="B20" s="435">
        <v>342.21799999999996</v>
      </c>
      <c r="C20" s="436">
        <v>333.4879999999999</v>
      </c>
      <c r="D20" s="436">
        <f t="shared" si="0"/>
        <v>-8.730000000000075</v>
      </c>
      <c r="E20" s="482">
        <f t="shared" si="1"/>
        <v>97.44899450058148</v>
      </c>
      <c r="F20" s="435">
        <v>8379.758906116376</v>
      </c>
      <c r="G20" s="436">
        <v>9273.18890701382</v>
      </c>
      <c r="H20" s="436">
        <f t="shared" si="2"/>
        <v>893.4300008974442</v>
      </c>
      <c r="I20" s="487">
        <f t="shared" si="3"/>
        <v>110.66176259850782</v>
      </c>
      <c r="J20" s="485">
        <v>852.9244841332459</v>
      </c>
      <c r="K20" s="436">
        <v>869.5478631248438</v>
      </c>
      <c r="L20" s="436">
        <f t="shared" si="4"/>
        <v>16.623378991597974</v>
      </c>
      <c r="M20" s="482">
        <f t="shared" si="5"/>
        <v>101.94898602406646</v>
      </c>
    </row>
    <row r="21" spans="1:13" s="267" customFormat="1" ht="16.5" customHeight="1">
      <c r="A21" s="440" t="s">
        <v>155</v>
      </c>
      <c r="B21" s="435">
        <v>449.55800000000005</v>
      </c>
      <c r="C21" s="436">
        <v>436.902</v>
      </c>
      <c r="D21" s="436">
        <f t="shared" si="0"/>
        <v>-12.656000000000063</v>
      </c>
      <c r="E21" s="482">
        <f t="shared" si="1"/>
        <v>97.18479039412044</v>
      </c>
      <c r="F21" s="435">
        <v>8578.913807191359</v>
      </c>
      <c r="G21" s="436">
        <v>9532.501313541454</v>
      </c>
      <c r="H21" s="436">
        <f t="shared" si="2"/>
        <v>953.5875063500953</v>
      </c>
      <c r="I21" s="487">
        <f t="shared" si="3"/>
        <v>111.11548067484651</v>
      </c>
      <c r="J21" s="485">
        <v>968.8543463184333</v>
      </c>
      <c r="K21" s="436">
        <v>1036.0767403216282</v>
      </c>
      <c r="L21" s="436">
        <f t="shared" si="4"/>
        <v>67.22239400319495</v>
      </c>
      <c r="M21" s="482">
        <f t="shared" si="5"/>
        <v>106.93833848799197</v>
      </c>
    </row>
    <row r="22" spans="1:13" s="267" customFormat="1" ht="16.5" customHeight="1">
      <c r="A22" s="440" t="s">
        <v>156</v>
      </c>
      <c r="B22" s="435">
        <v>525.78</v>
      </c>
      <c r="C22" s="436">
        <v>523.8870000000002</v>
      </c>
      <c r="D22" s="436">
        <f t="shared" si="0"/>
        <v>-1.8929999999998017</v>
      </c>
      <c r="E22" s="482">
        <f t="shared" si="1"/>
        <v>99.63996348282555</v>
      </c>
      <c r="F22" s="435">
        <v>8223.9024771662</v>
      </c>
      <c r="G22" s="436">
        <v>9148.59290054704</v>
      </c>
      <c r="H22" s="436">
        <f t="shared" si="2"/>
        <v>924.69042338084</v>
      </c>
      <c r="I22" s="487">
        <f t="shared" si="3"/>
        <v>111.2439371204639</v>
      </c>
      <c r="J22" s="485">
        <v>629.6765440551815</v>
      </c>
      <c r="K22" s="436">
        <v>647.2517504304893</v>
      </c>
      <c r="L22" s="436">
        <f t="shared" si="4"/>
        <v>17.575206375307857</v>
      </c>
      <c r="M22" s="482">
        <f t="shared" si="5"/>
        <v>102.79114833500415</v>
      </c>
    </row>
    <row r="23" spans="1:13" s="267" customFormat="1" ht="16.5" customHeight="1">
      <c r="A23" s="440" t="s">
        <v>157</v>
      </c>
      <c r="B23" s="435">
        <v>381.34800000000007</v>
      </c>
      <c r="C23" s="436">
        <v>373.51699999999994</v>
      </c>
      <c r="D23" s="436">
        <f t="shared" si="0"/>
        <v>-7.831000000000131</v>
      </c>
      <c r="E23" s="482">
        <f t="shared" si="1"/>
        <v>97.9464950648751</v>
      </c>
      <c r="F23" s="435">
        <v>8297.521773638075</v>
      </c>
      <c r="G23" s="436">
        <v>9219.077638292829</v>
      </c>
      <c r="H23" s="436">
        <f t="shared" si="2"/>
        <v>921.5558646547543</v>
      </c>
      <c r="I23" s="487">
        <f t="shared" si="3"/>
        <v>111.10639887180068</v>
      </c>
      <c r="J23" s="485">
        <v>850.7426287800118</v>
      </c>
      <c r="K23" s="436">
        <v>894.8425075401898</v>
      </c>
      <c r="L23" s="436">
        <f t="shared" si="4"/>
        <v>44.099878760177944</v>
      </c>
      <c r="M23" s="482">
        <f t="shared" si="5"/>
        <v>105.18369213770542</v>
      </c>
    </row>
    <row r="24" spans="1:13" s="267" customFormat="1" ht="16.5" customHeight="1">
      <c r="A24" s="440" t="s">
        <v>158</v>
      </c>
      <c r="B24" s="435">
        <v>367.8870000000001</v>
      </c>
      <c r="C24" s="436">
        <v>415.8230000000001</v>
      </c>
      <c r="D24" s="436">
        <f t="shared" si="0"/>
        <v>47.93599999999998</v>
      </c>
      <c r="E24" s="482">
        <f t="shared" si="1"/>
        <v>113.03008804333939</v>
      </c>
      <c r="F24" s="435">
        <v>8478.581436389128</v>
      </c>
      <c r="G24" s="436">
        <v>9039.142455644187</v>
      </c>
      <c r="H24" s="436">
        <f t="shared" si="2"/>
        <v>560.5610192550594</v>
      </c>
      <c r="I24" s="487">
        <f t="shared" si="3"/>
        <v>106.61149537172803</v>
      </c>
      <c r="J24" s="485">
        <v>1006.5466962530461</v>
      </c>
      <c r="K24" s="436">
        <v>923.812669225982</v>
      </c>
      <c r="L24" s="436">
        <f t="shared" si="4"/>
        <v>-82.73402702706414</v>
      </c>
      <c r="M24" s="482">
        <f t="shared" si="5"/>
        <v>91.78040846638825</v>
      </c>
    </row>
    <row r="25" spans="1:13" s="267" customFormat="1" ht="16.5" customHeight="1">
      <c r="A25" s="440" t="s">
        <v>159</v>
      </c>
      <c r="B25" s="435">
        <v>380.3590000000001</v>
      </c>
      <c r="C25" s="436">
        <v>372.9489999999999</v>
      </c>
      <c r="D25" s="436">
        <f t="shared" si="0"/>
        <v>-7.4100000000001955</v>
      </c>
      <c r="E25" s="482">
        <f t="shared" si="1"/>
        <v>98.05184049805572</v>
      </c>
      <c r="F25" s="435">
        <v>8298.256822282805</v>
      </c>
      <c r="G25" s="436">
        <v>9124.06402901082</v>
      </c>
      <c r="H25" s="436">
        <f t="shared" si="2"/>
        <v>825.8072067280154</v>
      </c>
      <c r="I25" s="487">
        <f t="shared" si="3"/>
        <v>109.95157446212711</v>
      </c>
      <c r="J25" s="485">
        <v>858.9420345866225</v>
      </c>
      <c r="K25" s="436">
        <v>712.1965737942721</v>
      </c>
      <c r="L25" s="436">
        <f t="shared" si="4"/>
        <v>-146.7454607923504</v>
      </c>
      <c r="M25" s="482">
        <f t="shared" si="5"/>
        <v>82.91555717575592</v>
      </c>
    </row>
    <row r="26" spans="1:13" s="267" customFormat="1" ht="16.5" customHeight="1">
      <c r="A26" s="440" t="s">
        <v>160</v>
      </c>
      <c r="B26" s="435">
        <v>542.6219999999998</v>
      </c>
      <c r="C26" s="436">
        <v>530.855</v>
      </c>
      <c r="D26" s="436">
        <f t="shared" si="0"/>
        <v>-11.766999999999825</v>
      </c>
      <c r="E26" s="482">
        <f t="shared" si="1"/>
        <v>97.83145541463489</v>
      </c>
      <c r="F26" s="435">
        <v>8273.214134332924</v>
      </c>
      <c r="G26" s="436">
        <v>9261.018545553865</v>
      </c>
      <c r="H26" s="436">
        <f t="shared" si="2"/>
        <v>987.8044112209409</v>
      </c>
      <c r="I26" s="487">
        <f t="shared" si="3"/>
        <v>111.93979020948657</v>
      </c>
      <c r="J26" s="485">
        <v>886.0401695635064</v>
      </c>
      <c r="K26" s="436">
        <v>900.1489211847972</v>
      </c>
      <c r="L26" s="436">
        <f t="shared" si="4"/>
        <v>14.108751621290821</v>
      </c>
      <c r="M26" s="482">
        <f t="shared" si="5"/>
        <v>101.59233769595811</v>
      </c>
    </row>
    <row r="27" spans="1:13" s="267" customFormat="1" ht="16.5" customHeight="1" thickBot="1">
      <c r="A27" s="498" t="s">
        <v>161</v>
      </c>
      <c r="B27" s="493">
        <v>273.183</v>
      </c>
      <c r="C27" s="494">
        <v>271.1120000000001</v>
      </c>
      <c r="D27" s="494">
        <f t="shared" si="0"/>
        <v>-2.0709999999999127</v>
      </c>
      <c r="E27" s="495">
        <f t="shared" si="1"/>
        <v>99.24190011823579</v>
      </c>
      <c r="F27" s="493">
        <v>8298.132265428914</v>
      </c>
      <c r="G27" s="494">
        <v>8920.762964711588</v>
      </c>
      <c r="H27" s="494">
        <f t="shared" si="2"/>
        <v>622.630699282674</v>
      </c>
      <c r="I27" s="496">
        <f t="shared" si="3"/>
        <v>107.50326313641243</v>
      </c>
      <c r="J27" s="497">
        <v>892.8182858295642</v>
      </c>
      <c r="K27" s="494">
        <v>794.6736240209045</v>
      </c>
      <c r="L27" s="494">
        <f t="shared" si="4"/>
        <v>-98.14466180865963</v>
      </c>
      <c r="M27" s="495">
        <f t="shared" si="5"/>
        <v>89.00731947739307</v>
      </c>
    </row>
    <row r="28" spans="1:13" s="261" customFormat="1" ht="16.5" customHeight="1" thickBot="1">
      <c r="A28" s="507" t="s">
        <v>272</v>
      </c>
      <c r="B28" s="212">
        <v>5195.152000000001</v>
      </c>
      <c r="C28" s="213">
        <v>5147.113</v>
      </c>
      <c r="D28" s="213">
        <f>C28-B28</f>
        <v>-48.03900000000067</v>
      </c>
      <c r="E28" s="509">
        <f>C28/B28*100</f>
        <v>99.07531098223882</v>
      </c>
      <c r="F28" s="212">
        <v>8361.72375493323</v>
      </c>
      <c r="G28" s="213">
        <v>9193.644022710725</v>
      </c>
      <c r="H28" s="213">
        <f>G28-F28</f>
        <v>831.9202677774956</v>
      </c>
      <c r="I28" s="510">
        <f>G28/F28*100</f>
        <v>109.9491479527374</v>
      </c>
      <c r="J28" s="511">
        <v>898.0830375875216</v>
      </c>
      <c r="K28" s="213">
        <v>895.5365852663425</v>
      </c>
      <c r="L28" s="213">
        <f>K28-J28</f>
        <v>-2.5464523211791175</v>
      </c>
      <c r="M28" s="509">
        <f>K28/J28*100</f>
        <v>99.71645691828013</v>
      </c>
    </row>
    <row r="29" spans="1:13" s="267" customFormat="1" ht="16.5" customHeight="1">
      <c r="A29" s="505" t="s">
        <v>162</v>
      </c>
      <c r="B29" s="500">
        <v>832.6809999999998</v>
      </c>
      <c r="C29" s="501">
        <v>819.671</v>
      </c>
      <c r="D29" s="501">
        <f t="shared" si="0"/>
        <v>-13.009999999999764</v>
      </c>
      <c r="E29" s="502">
        <f t="shared" si="1"/>
        <v>98.43757693522493</v>
      </c>
      <c r="F29" s="500">
        <v>8386.639061056996</v>
      </c>
      <c r="G29" s="501">
        <v>9182.969888054005</v>
      </c>
      <c r="H29" s="501">
        <f t="shared" si="2"/>
        <v>796.3308269970094</v>
      </c>
      <c r="I29" s="503">
        <f t="shared" si="3"/>
        <v>109.49523189443954</v>
      </c>
      <c r="J29" s="504">
        <v>897.5440641600911</v>
      </c>
      <c r="K29" s="501">
        <v>942.2396980685613</v>
      </c>
      <c r="L29" s="501">
        <f t="shared" si="4"/>
        <v>44.6956339084702</v>
      </c>
      <c r="M29" s="502">
        <f t="shared" si="5"/>
        <v>104.97977043058</v>
      </c>
    </row>
    <row r="30" spans="1:13" ht="15">
      <c r="A30" s="440" t="s">
        <v>163</v>
      </c>
      <c r="B30" s="435">
        <v>289.005</v>
      </c>
      <c r="C30" s="436">
        <v>279.74199999999996</v>
      </c>
      <c r="D30" s="436">
        <f aca="true" t="shared" si="6" ref="D30:D103">C30-B30</f>
        <v>-9.263000000000034</v>
      </c>
      <c r="E30" s="482">
        <f aca="true" t="shared" si="7" ref="E30:E103">C30/B30*100</f>
        <v>96.79486514074149</v>
      </c>
      <c r="F30" s="435">
        <v>8805.696556576297</v>
      </c>
      <c r="G30" s="436">
        <v>9565.125087481398</v>
      </c>
      <c r="H30" s="436">
        <f aca="true" t="shared" si="8" ref="H30:H103">G30-F30</f>
        <v>759.4285309051011</v>
      </c>
      <c r="I30" s="487">
        <f aca="true" t="shared" si="9" ref="I30:I103">G30/F30*100</f>
        <v>108.62428685823772</v>
      </c>
      <c r="J30" s="485">
        <v>1206.6327187726472</v>
      </c>
      <c r="K30" s="436">
        <v>1162.763864163726</v>
      </c>
      <c r="L30" s="436">
        <f aca="true" t="shared" si="10" ref="L30:L103">K30-J30</f>
        <v>-43.86885460892108</v>
      </c>
      <c r="M30" s="482">
        <f aca="true" t="shared" si="11" ref="M30:M103">K30/J30*100</f>
        <v>96.36435727902827</v>
      </c>
    </row>
    <row r="31" spans="1:13" ht="15">
      <c r="A31" s="440" t="s">
        <v>164</v>
      </c>
      <c r="B31" s="435">
        <v>452.28</v>
      </c>
      <c r="C31" s="436">
        <v>454.364</v>
      </c>
      <c r="D31" s="436">
        <f t="shared" si="6"/>
        <v>2.084000000000003</v>
      </c>
      <c r="E31" s="482">
        <f t="shared" si="7"/>
        <v>100.46077651012648</v>
      </c>
      <c r="F31" s="435">
        <v>7806.448807523365</v>
      </c>
      <c r="G31" s="436">
        <v>8759.398974292759</v>
      </c>
      <c r="H31" s="436">
        <f t="shared" si="8"/>
        <v>952.950166769394</v>
      </c>
      <c r="I31" s="487">
        <f t="shared" si="9"/>
        <v>112.20721726697292</v>
      </c>
      <c r="J31" s="485">
        <v>607.9655670528581</v>
      </c>
      <c r="K31" s="436">
        <v>742.1531341978385</v>
      </c>
      <c r="L31" s="436">
        <f t="shared" si="10"/>
        <v>134.18756714498045</v>
      </c>
      <c r="M31" s="482">
        <f t="shared" si="11"/>
        <v>122.07157352602403</v>
      </c>
    </row>
    <row r="32" spans="1:13" ht="15">
      <c r="A32" s="440" t="s">
        <v>165</v>
      </c>
      <c r="B32" s="435">
        <v>320.32399999999996</v>
      </c>
      <c r="C32" s="436">
        <v>311.055</v>
      </c>
      <c r="D32" s="436">
        <f t="shared" si="6"/>
        <v>-9.268999999999949</v>
      </c>
      <c r="E32" s="482">
        <f t="shared" si="7"/>
        <v>97.10636730310563</v>
      </c>
      <c r="F32" s="435">
        <v>8212.715528305373</v>
      </c>
      <c r="G32" s="436">
        <v>8977.110157367666</v>
      </c>
      <c r="H32" s="436">
        <f t="shared" si="8"/>
        <v>764.3946290622935</v>
      </c>
      <c r="I32" s="487">
        <f t="shared" si="9"/>
        <v>109.30745289335523</v>
      </c>
      <c r="J32" s="485">
        <v>812.3573492949502</v>
      </c>
      <c r="K32" s="436">
        <v>843.1031311004306</v>
      </c>
      <c r="L32" s="436">
        <f t="shared" si="10"/>
        <v>30.74578180548042</v>
      </c>
      <c r="M32" s="482">
        <f t="shared" si="11"/>
        <v>103.78476071302426</v>
      </c>
    </row>
    <row r="33" spans="1:13" ht="15">
      <c r="A33" s="440" t="s">
        <v>166</v>
      </c>
      <c r="B33" s="435">
        <v>251.85</v>
      </c>
      <c r="C33" s="436">
        <v>258.218</v>
      </c>
      <c r="D33" s="436">
        <f t="shared" si="6"/>
        <v>6.368000000000023</v>
      </c>
      <c r="E33" s="482">
        <f t="shared" si="7"/>
        <v>102.52848918006751</v>
      </c>
      <c r="F33" s="435">
        <v>8217.929984779299</v>
      </c>
      <c r="G33" s="436">
        <v>8903.970030491031</v>
      </c>
      <c r="H33" s="436">
        <f t="shared" si="8"/>
        <v>686.0400457117321</v>
      </c>
      <c r="I33" s="487">
        <f t="shared" si="9"/>
        <v>108.34808822881638</v>
      </c>
      <c r="J33" s="485">
        <v>807.3743189288156</v>
      </c>
      <c r="K33" s="436">
        <v>771.9803507974743</v>
      </c>
      <c r="L33" s="436">
        <f t="shared" si="10"/>
        <v>-35.39396813134124</v>
      </c>
      <c r="M33" s="482">
        <f t="shared" si="11"/>
        <v>95.6161637419555</v>
      </c>
    </row>
    <row r="34" spans="1:13" ht="15">
      <c r="A34" s="440" t="s">
        <v>167</v>
      </c>
      <c r="B34" s="435">
        <v>319.462</v>
      </c>
      <c r="C34" s="436">
        <v>316.03600000000006</v>
      </c>
      <c r="D34" s="436">
        <f t="shared" si="6"/>
        <v>-3.425999999999931</v>
      </c>
      <c r="E34" s="482">
        <f t="shared" si="7"/>
        <v>98.92757198039206</v>
      </c>
      <c r="F34" s="435">
        <v>8475.653164104377</v>
      </c>
      <c r="G34" s="436">
        <v>9500.787181769723</v>
      </c>
      <c r="H34" s="436">
        <f t="shared" si="8"/>
        <v>1025.1340176653466</v>
      </c>
      <c r="I34" s="487">
        <f t="shared" si="9"/>
        <v>112.09504445046122</v>
      </c>
      <c r="J34" s="485">
        <v>910.4369220752394</v>
      </c>
      <c r="K34" s="436">
        <v>1066.9779532852094</v>
      </c>
      <c r="L34" s="436">
        <f t="shared" si="10"/>
        <v>156.54103120997001</v>
      </c>
      <c r="M34" s="482">
        <f t="shared" si="11"/>
        <v>117.194055668695</v>
      </c>
    </row>
    <row r="35" spans="1:13" ht="15.75" thickBot="1">
      <c r="A35" s="440" t="s">
        <v>168</v>
      </c>
      <c r="B35" s="435">
        <v>512.0659999999998</v>
      </c>
      <c r="C35" s="436">
        <v>491.14599999999984</v>
      </c>
      <c r="D35" s="436">
        <f t="shared" si="6"/>
        <v>-20.91999999999996</v>
      </c>
      <c r="E35" s="482">
        <f t="shared" si="7"/>
        <v>95.91458913499432</v>
      </c>
      <c r="F35" s="435">
        <v>8054.227601737104</v>
      </c>
      <c r="G35" s="436">
        <v>9008.154398081224</v>
      </c>
      <c r="H35" s="436">
        <f t="shared" si="8"/>
        <v>953.9267963441198</v>
      </c>
      <c r="I35" s="487">
        <f t="shared" si="9"/>
        <v>111.84380232982714</v>
      </c>
      <c r="J35" s="485">
        <v>610.6858187117373</v>
      </c>
      <c r="K35" s="436">
        <v>707.258353139619</v>
      </c>
      <c r="L35" s="436">
        <f t="shared" si="10"/>
        <v>96.57253442788169</v>
      </c>
      <c r="M35" s="482">
        <f t="shared" si="11"/>
        <v>115.81378369512572</v>
      </c>
    </row>
    <row r="36" spans="1:13" s="517" customFormat="1" ht="16.5" thickBot="1">
      <c r="A36" s="507" t="s">
        <v>273</v>
      </c>
      <c r="B36" s="212">
        <v>2977.667999999999</v>
      </c>
      <c r="C36" s="213">
        <v>2930.232</v>
      </c>
      <c r="D36" s="213">
        <f t="shared" si="6"/>
        <v>-47.43599999999924</v>
      </c>
      <c r="E36" s="509">
        <f>C36/B36*100</f>
        <v>98.40694127082001</v>
      </c>
      <c r="F36" s="212">
        <v>8258.592555576304</v>
      </c>
      <c r="G36" s="213">
        <v>9112.311584884746</v>
      </c>
      <c r="H36" s="213">
        <f>G36-F36</f>
        <v>853.7190293084423</v>
      </c>
      <c r="I36" s="510">
        <f>G36/F36*100</f>
        <v>110.33734287729209</v>
      </c>
      <c r="J36" s="511">
        <v>818.8211938559529</v>
      </c>
      <c r="K36" s="213">
        <v>880.8071624817877</v>
      </c>
      <c r="L36" s="213">
        <f>K36-J36</f>
        <v>61.98596862583486</v>
      </c>
      <c r="M36" s="509">
        <f>K36/J36*100</f>
        <v>107.57014707129568</v>
      </c>
    </row>
    <row r="37" spans="1:13" ht="15">
      <c r="A37" s="440" t="s">
        <v>169</v>
      </c>
      <c r="B37" s="435">
        <v>294.92</v>
      </c>
      <c r="C37" s="436">
        <v>292.3090000000001</v>
      </c>
      <c r="D37" s="436">
        <f t="shared" si="6"/>
        <v>-2.610999999999933</v>
      </c>
      <c r="E37" s="482">
        <f t="shared" si="7"/>
        <v>99.11467516614677</v>
      </c>
      <c r="F37" s="435">
        <v>8060.328224603282</v>
      </c>
      <c r="G37" s="436">
        <v>9012.518715925044</v>
      </c>
      <c r="H37" s="436">
        <f t="shared" si="8"/>
        <v>952.1904913217613</v>
      </c>
      <c r="I37" s="487">
        <f t="shared" si="9"/>
        <v>111.81329673914895</v>
      </c>
      <c r="J37" s="485">
        <v>750.2460177524601</v>
      </c>
      <c r="K37" s="436">
        <v>943.2377685561814</v>
      </c>
      <c r="L37" s="436">
        <f t="shared" si="10"/>
        <v>192.9917508037213</v>
      </c>
      <c r="M37" s="482">
        <f t="shared" si="11"/>
        <v>125.72379542671534</v>
      </c>
    </row>
    <row r="38" spans="1:13" ht="15">
      <c r="A38" s="440" t="s">
        <v>170</v>
      </c>
      <c r="B38" s="435">
        <v>440.90700000000015</v>
      </c>
      <c r="C38" s="436">
        <v>432.4960000000001</v>
      </c>
      <c r="D38" s="436">
        <f t="shared" si="6"/>
        <v>-8.411000000000058</v>
      </c>
      <c r="E38" s="482">
        <f t="shared" si="7"/>
        <v>98.09234146883583</v>
      </c>
      <c r="F38" s="435">
        <v>8090.5817124951745</v>
      </c>
      <c r="G38" s="436">
        <v>8919.845373007938</v>
      </c>
      <c r="H38" s="436">
        <f t="shared" si="8"/>
        <v>829.2636605127636</v>
      </c>
      <c r="I38" s="487">
        <f t="shared" si="9"/>
        <v>110.24974087131511</v>
      </c>
      <c r="J38" s="485">
        <v>687.5803740924952</v>
      </c>
      <c r="K38" s="436">
        <v>763.6455982637218</v>
      </c>
      <c r="L38" s="436">
        <f t="shared" si="10"/>
        <v>76.06522417122665</v>
      </c>
      <c r="M38" s="482">
        <f t="shared" si="11"/>
        <v>111.06273928653381</v>
      </c>
    </row>
    <row r="39" spans="1:13" ht="15">
      <c r="A39" s="440" t="s">
        <v>171</v>
      </c>
      <c r="B39" s="435">
        <v>662.7879999999999</v>
      </c>
      <c r="C39" s="436">
        <v>647.65</v>
      </c>
      <c r="D39" s="436">
        <f t="shared" si="6"/>
        <v>-15.13799999999992</v>
      </c>
      <c r="E39" s="482">
        <f t="shared" si="7"/>
        <v>97.71601175639873</v>
      </c>
      <c r="F39" s="435">
        <v>8394.42996017496</v>
      </c>
      <c r="G39" s="436">
        <v>8971.318012987127</v>
      </c>
      <c r="H39" s="436">
        <f t="shared" si="8"/>
        <v>576.8880528121663</v>
      </c>
      <c r="I39" s="487">
        <f t="shared" si="9"/>
        <v>106.8722719177961</v>
      </c>
      <c r="J39" s="485">
        <v>957.142823614456</v>
      </c>
      <c r="K39" s="436">
        <v>959.3230225516181</v>
      </c>
      <c r="L39" s="436">
        <f t="shared" si="10"/>
        <v>2.1801989371621175</v>
      </c>
      <c r="M39" s="482">
        <f t="shared" si="11"/>
        <v>100.22778198648861</v>
      </c>
    </row>
    <row r="40" spans="1:13" ht="15">
      <c r="A40" s="440" t="s">
        <v>172</v>
      </c>
      <c r="B40" s="435">
        <v>328.45399999999995</v>
      </c>
      <c r="C40" s="436">
        <v>323.3930000000001</v>
      </c>
      <c r="D40" s="436">
        <f t="shared" si="6"/>
        <v>-5.060999999999865</v>
      </c>
      <c r="E40" s="482">
        <f t="shared" si="7"/>
        <v>98.45914496398282</v>
      </c>
      <c r="F40" s="435">
        <v>7926.982503215402</v>
      </c>
      <c r="G40" s="436">
        <v>9008.070332038376</v>
      </c>
      <c r="H40" s="436">
        <f t="shared" si="8"/>
        <v>1081.0878288229742</v>
      </c>
      <c r="I40" s="487">
        <f t="shared" si="9"/>
        <v>113.63807512359784</v>
      </c>
      <c r="J40" s="485">
        <v>727.7085308072907</v>
      </c>
      <c r="K40" s="436">
        <v>863.2169939773999</v>
      </c>
      <c r="L40" s="436">
        <f t="shared" si="10"/>
        <v>135.50846317010917</v>
      </c>
      <c r="M40" s="482">
        <f t="shared" si="11"/>
        <v>118.62125527369886</v>
      </c>
    </row>
    <row r="41" spans="1:13" ht="15">
      <c r="A41" s="440" t="s">
        <v>173</v>
      </c>
      <c r="B41" s="435">
        <v>336.965</v>
      </c>
      <c r="C41" s="436">
        <v>349.48799999999994</v>
      </c>
      <c r="D41" s="436">
        <f t="shared" si="6"/>
        <v>12.522999999999968</v>
      </c>
      <c r="E41" s="482">
        <f t="shared" si="7"/>
        <v>103.71640971614262</v>
      </c>
      <c r="F41" s="435">
        <v>8134.670762047495</v>
      </c>
      <c r="G41" s="436">
        <v>8869.959292832187</v>
      </c>
      <c r="H41" s="436">
        <f t="shared" si="8"/>
        <v>735.2885307846918</v>
      </c>
      <c r="I41" s="487">
        <f t="shared" si="9"/>
        <v>109.03894640967154</v>
      </c>
      <c r="J41" s="485">
        <v>932.2184796640603</v>
      </c>
      <c r="K41" s="436">
        <v>923.946204479442</v>
      </c>
      <c r="L41" s="436">
        <f t="shared" si="10"/>
        <v>-8.272275184618252</v>
      </c>
      <c r="M41" s="482">
        <f t="shared" si="11"/>
        <v>99.11262484438204</v>
      </c>
    </row>
    <row r="42" spans="1:13" ht="15">
      <c r="A42" s="440" t="s">
        <v>174</v>
      </c>
      <c r="B42" s="435">
        <v>199.931</v>
      </c>
      <c r="C42" s="436">
        <v>202.855</v>
      </c>
      <c r="D42" s="436">
        <f t="shared" si="6"/>
        <v>2.923999999999978</v>
      </c>
      <c r="E42" s="482">
        <f t="shared" si="7"/>
        <v>101.46250456407459</v>
      </c>
      <c r="F42" s="435">
        <v>8097.868764723829</v>
      </c>
      <c r="G42" s="436">
        <v>9067.257674474651</v>
      </c>
      <c r="H42" s="436">
        <f t="shared" si="8"/>
        <v>969.3889097508218</v>
      </c>
      <c r="I42" s="487">
        <f t="shared" si="9"/>
        <v>111.97091405054256</v>
      </c>
      <c r="J42" s="485">
        <v>838.7288058824739</v>
      </c>
      <c r="K42" s="436">
        <v>920.53984920811</v>
      </c>
      <c r="L42" s="436">
        <f t="shared" si="10"/>
        <v>81.81104332563609</v>
      </c>
      <c r="M42" s="482">
        <f t="shared" si="11"/>
        <v>109.75417116377184</v>
      </c>
    </row>
    <row r="43" spans="1:13" ht="15.75" thickBot="1">
      <c r="A43" s="498" t="s">
        <v>175</v>
      </c>
      <c r="B43" s="493">
        <v>250.075</v>
      </c>
      <c r="C43" s="494">
        <v>245.7490000000001</v>
      </c>
      <c r="D43" s="494">
        <f t="shared" si="6"/>
        <v>-4.32599999999988</v>
      </c>
      <c r="E43" s="495">
        <f t="shared" si="7"/>
        <v>98.27011896431075</v>
      </c>
      <c r="F43" s="493">
        <v>8079.059837604274</v>
      </c>
      <c r="G43" s="494">
        <v>8781.037201010422</v>
      </c>
      <c r="H43" s="494">
        <f t="shared" si="8"/>
        <v>701.9773634061476</v>
      </c>
      <c r="I43" s="496">
        <f t="shared" si="9"/>
        <v>108.68884966216945</v>
      </c>
      <c r="J43" s="497">
        <v>844.2245104246505</v>
      </c>
      <c r="K43" s="494">
        <v>851.4052956471846</v>
      </c>
      <c r="L43" s="494">
        <f t="shared" si="10"/>
        <v>7.180785222534155</v>
      </c>
      <c r="M43" s="495">
        <f t="shared" si="11"/>
        <v>100.85057767618262</v>
      </c>
    </row>
    <row r="44" spans="1:13" s="517" customFormat="1" ht="16.5" thickBot="1">
      <c r="A44" s="507" t="s">
        <v>274</v>
      </c>
      <c r="B44" s="212">
        <v>2514.04</v>
      </c>
      <c r="C44" s="213">
        <v>2493.94</v>
      </c>
      <c r="D44" s="213">
        <f t="shared" si="6"/>
        <v>-20.09999999999991</v>
      </c>
      <c r="E44" s="509">
        <f>C44/B44*100</f>
        <v>99.20049004789104</v>
      </c>
      <c r="F44" s="212">
        <v>8151.106541220063</v>
      </c>
      <c r="G44" s="213">
        <v>8946.836242162111</v>
      </c>
      <c r="H44" s="213">
        <f>G44-F44</f>
        <v>795.7297009420481</v>
      </c>
      <c r="I44" s="510">
        <f>G44/F44*100</f>
        <v>109.76222917610083</v>
      </c>
      <c r="J44" s="511">
        <v>831.6317339598593</v>
      </c>
      <c r="K44" s="213">
        <v>892.2951902077301</v>
      </c>
      <c r="L44" s="213">
        <f>K44-J44</f>
        <v>60.66345624787084</v>
      </c>
      <c r="M44" s="509">
        <f>K44/J44*100</f>
        <v>107.29450954919896</v>
      </c>
    </row>
    <row r="45" spans="1:13" ht="15">
      <c r="A45" s="505" t="s">
        <v>176</v>
      </c>
      <c r="B45" s="500">
        <v>494.6669999999999</v>
      </c>
      <c r="C45" s="501">
        <v>446.033</v>
      </c>
      <c r="D45" s="501">
        <f t="shared" si="6"/>
        <v>-48.6339999999999</v>
      </c>
      <c r="E45" s="502">
        <f t="shared" si="7"/>
        <v>90.16833546608125</v>
      </c>
      <c r="F45" s="500">
        <v>8359.624196120261</v>
      </c>
      <c r="G45" s="501">
        <v>9360.507705334212</v>
      </c>
      <c r="H45" s="501">
        <f t="shared" si="8"/>
        <v>1000.8835092139507</v>
      </c>
      <c r="I45" s="503">
        <f t="shared" si="9"/>
        <v>111.9728289900695</v>
      </c>
      <c r="J45" s="504">
        <v>750.6852533567478</v>
      </c>
      <c r="K45" s="501">
        <v>805.6989804192368</v>
      </c>
      <c r="L45" s="501">
        <f t="shared" si="10"/>
        <v>55.01372706248901</v>
      </c>
      <c r="M45" s="502">
        <f t="shared" si="11"/>
        <v>107.32846779878662</v>
      </c>
    </row>
    <row r="46" spans="1:13" ht="15">
      <c r="A46" s="440" t="s">
        <v>177</v>
      </c>
      <c r="B46" s="435">
        <v>583.1570000000002</v>
      </c>
      <c r="C46" s="436">
        <v>569.2120000000001</v>
      </c>
      <c r="D46" s="436">
        <f t="shared" si="6"/>
        <v>-13.94500000000005</v>
      </c>
      <c r="E46" s="482">
        <f t="shared" si="7"/>
        <v>97.60870571732826</v>
      </c>
      <c r="F46" s="435">
        <v>8555.246128686902</v>
      </c>
      <c r="G46" s="436">
        <v>9595.388790897667</v>
      </c>
      <c r="H46" s="436">
        <f t="shared" si="8"/>
        <v>1040.1426622107647</v>
      </c>
      <c r="I46" s="487">
        <f t="shared" si="9"/>
        <v>112.15795135014321</v>
      </c>
      <c r="J46" s="485">
        <v>838.4307789802363</v>
      </c>
      <c r="K46" s="436">
        <v>931.5217060310275</v>
      </c>
      <c r="L46" s="436">
        <f t="shared" si="10"/>
        <v>93.09092705079127</v>
      </c>
      <c r="M46" s="482">
        <f t="shared" si="11"/>
        <v>111.1029949501634</v>
      </c>
    </row>
    <row r="47" spans="1:13" ht="15.75" thickBot="1">
      <c r="A47" s="498" t="s">
        <v>178</v>
      </c>
      <c r="B47" s="493">
        <v>475.11300000000006</v>
      </c>
      <c r="C47" s="494">
        <v>450.736</v>
      </c>
      <c r="D47" s="494">
        <f t="shared" si="6"/>
        <v>-24.377000000000066</v>
      </c>
      <c r="E47" s="495">
        <f t="shared" si="7"/>
        <v>94.86922058541862</v>
      </c>
      <c r="F47" s="493">
        <v>8123.4840740810905</v>
      </c>
      <c r="G47" s="494">
        <v>8804.27419450262</v>
      </c>
      <c r="H47" s="494">
        <f t="shared" si="8"/>
        <v>680.7901204215286</v>
      </c>
      <c r="I47" s="496">
        <f t="shared" si="9"/>
        <v>108.38051892775499</v>
      </c>
      <c r="J47" s="497">
        <v>698.4106938770359</v>
      </c>
      <c r="K47" s="494">
        <v>757.0031139193574</v>
      </c>
      <c r="L47" s="494">
        <f t="shared" si="10"/>
        <v>58.592420042321464</v>
      </c>
      <c r="M47" s="495">
        <f t="shared" si="11"/>
        <v>108.38939331198691</v>
      </c>
    </row>
    <row r="48" spans="1:13" s="517" customFormat="1" ht="16.5" thickBot="1">
      <c r="A48" s="507" t="s">
        <v>275</v>
      </c>
      <c r="B48" s="212">
        <v>1552.9370000000001</v>
      </c>
      <c r="C48" s="213">
        <v>1465.9810000000002</v>
      </c>
      <c r="D48" s="213">
        <f t="shared" si="6"/>
        <v>-86.9559999999999</v>
      </c>
      <c r="E48" s="509">
        <f>C48/B48*100</f>
        <v>94.40054554692175</v>
      </c>
      <c r="F48" s="212">
        <v>8360.83806218654</v>
      </c>
      <c r="G48" s="213">
        <v>9280.685841843182</v>
      </c>
      <c r="H48" s="213">
        <f>G48-F48</f>
        <v>919.8477796566422</v>
      </c>
      <c r="I48" s="510">
        <f>G48/F48*100</f>
        <v>111.0018609715314</v>
      </c>
      <c r="J48" s="511">
        <v>767.6422160074749</v>
      </c>
      <c r="K48" s="213">
        <v>839.5812921328597</v>
      </c>
      <c r="L48" s="213">
        <f>K48-J48</f>
        <v>71.93907612538487</v>
      </c>
      <c r="M48" s="509">
        <f>K48/J48*100</f>
        <v>109.3714330224752</v>
      </c>
    </row>
    <row r="49" spans="1:13" ht="15">
      <c r="A49" s="505" t="s">
        <v>179</v>
      </c>
      <c r="B49" s="500">
        <v>615.86</v>
      </c>
      <c r="C49" s="501">
        <v>630.2839999999998</v>
      </c>
      <c r="D49" s="501">
        <f t="shared" si="6"/>
        <v>14.42399999999975</v>
      </c>
      <c r="E49" s="502">
        <f t="shared" si="7"/>
        <v>102.34209073490726</v>
      </c>
      <c r="F49" s="500">
        <v>7972.269310846262</v>
      </c>
      <c r="G49" s="501">
        <v>9173.20816224644</v>
      </c>
      <c r="H49" s="501">
        <f t="shared" si="8"/>
        <v>1200.9388514001776</v>
      </c>
      <c r="I49" s="503">
        <f t="shared" si="9"/>
        <v>115.06395236505999</v>
      </c>
      <c r="J49" s="504">
        <v>821.2586193831931</v>
      </c>
      <c r="K49" s="501">
        <v>988.3680302142459</v>
      </c>
      <c r="L49" s="501">
        <f t="shared" si="10"/>
        <v>167.10941083105274</v>
      </c>
      <c r="M49" s="502">
        <f t="shared" si="11"/>
        <v>120.34796431805614</v>
      </c>
    </row>
    <row r="50" spans="1:13" ht="15">
      <c r="A50" s="440" t="s">
        <v>180</v>
      </c>
      <c r="B50" s="435">
        <v>644.798</v>
      </c>
      <c r="C50" s="436">
        <v>644.0920000000003</v>
      </c>
      <c r="D50" s="436">
        <f t="shared" si="6"/>
        <v>-0.7059999999996762</v>
      </c>
      <c r="E50" s="482">
        <f t="shared" si="7"/>
        <v>99.89050834524926</v>
      </c>
      <c r="F50" s="435">
        <v>7915.721754030808</v>
      </c>
      <c r="G50" s="436">
        <v>8420.031092866646</v>
      </c>
      <c r="H50" s="436">
        <f t="shared" si="8"/>
        <v>504.3093388358375</v>
      </c>
      <c r="I50" s="487">
        <f t="shared" si="9"/>
        <v>106.37098365135228</v>
      </c>
      <c r="J50" s="485">
        <v>1008.860311463607</v>
      </c>
      <c r="K50" s="436">
        <v>837.1528359992737</v>
      </c>
      <c r="L50" s="436">
        <f t="shared" si="10"/>
        <v>-171.70747546433324</v>
      </c>
      <c r="M50" s="482">
        <f t="shared" si="11"/>
        <v>82.98005447203805</v>
      </c>
    </row>
    <row r="51" spans="1:13" ht="15">
      <c r="A51" s="440" t="s">
        <v>181</v>
      </c>
      <c r="B51" s="435">
        <v>615.679</v>
      </c>
      <c r="C51" s="436">
        <v>591.858</v>
      </c>
      <c r="D51" s="436">
        <f t="shared" si="6"/>
        <v>-23.821000000000026</v>
      </c>
      <c r="E51" s="482">
        <f t="shared" si="7"/>
        <v>96.1309383623609</v>
      </c>
      <c r="F51" s="435">
        <v>8287.774419245527</v>
      </c>
      <c r="G51" s="436">
        <v>9288.181549553365</v>
      </c>
      <c r="H51" s="436">
        <f t="shared" si="8"/>
        <v>1000.4071303078381</v>
      </c>
      <c r="I51" s="487">
        <f t="shared" si="9"/>
        <v>112.07087789436854</v>
      </c>
      <c r="J51" s="485">
        <v>933.6369547551025</v>
      </c>
      <c r="K51" s="436">
        <v>955.8000211011578</v>
      </c>
      <c r="L51" s="436">
        <f t="shared" si="10"/>
        <v>22.163066346055302</v>
      </c>
      <c r="M51" s="482">
        <f t="shared" si="11"/>
        <v>102.37384201998184</v>
      </c>
    </row>
    <row r="52" spans="1:13" ht="15">
      <c r="A52" s="440" t="s">
        <v>182</v>
      </c>
      <c r="B52" s="435">
        <v>381.7180000000001</v>
      </c>
      <c r="C52" s="436">
        <v>373.1119999999999</v>
      </c>
      <c r="D52" s="436">
        <f t="shared" si="6"/>
        <v>-8.606000000000165</v>
      </c>
      <c r="E52" s="482">
        <f t="shared" si="7"/>
        <v>97.74545606966394</v>
      </c>
      <c r="F52" s="435">
        <v>8375.393469641054</v>
      </c>
      <c r="G52" s="436">
        <v>9306.634171211026</v>
      </c>
      <c r="H52" s="436">
        <f t="shared" si="8"/>
        <v>931.2407015699719</v>
      </c>
      <c r="I52" s="487">
        <f t="shared" si="9"/>
        <v>111.11876958313078</v>
      </c>
      <c r="J52" s="485">
        <v>1086.306295921771</v>
      </c>
      <c r="K52" s="436">
        <v>1245.6471217459878</v>
      </c>
      <c r="L52" s="436">
        <f t="shared" si="10"/>
        <v>159.34082582421684</v>
      </c>
      <c r="M52" s="482">
        <f t="shared" si="11"/>
        <v>114.668130565239</v>
      </c>
    </row>
    <row r="53" spans="1:13" ht="15">
      <c r="A53" s="440" t="s">
        <v>183</v>
      </c>
      <c r="B53" s="435">
        <v>548.6680000000003</v>
      </c>
      <c r="C53" s="436">
        <v>528.67</v>
      </c>
      <c r="D53" s="436">
        <f t="shared" si="6"/>
        <v>-19.99800000000039</v>
      </c>
      <c r="E53" s="482">
        <f t="shared" si="7"/>
        <v>96.35517289143884</v>
      </c>
      <c r="F53" s="435">
        <v>8915.625964456947</v>
      </c>
      <c r="G53" s="436">
        <v>9812.675834326392</v>
      </c>
      <c r="H53" s="436">
        <f t="shared" si="8"/>
        <v>897.0498698694446</v>
      </c>
      <c r="I53" s="487">
        <f t="shared" si="9"/>
        <v>110.06154669841047</v>
      </c>
      <c r="J53" s="485">
        <v>940.655672768717</v>
      </c>
      <c r="K53" s="436">
        <v>968.1948201251357</v>
      </c>
      <c r="L53" s="436">
        <f t="shared" si="10"/>
        <v>27.539147356418766</v>
      </c>
      <c r="M53" s="482">
        <f t="shared" si="11"/>
        <v>102.9276544174087</v>
      </c>
    </row>
    <row r="54" spans="1:13" ht="15">
      <c r="A54" s="440" t="s">
        <v>184</v>
      </c>
      <c r="B54" s="435">
        <v>605.9</v>
      </c>
      <c r="C54" s="436">
        <v>583.1790000000002</v>
      </c>
      <c r="D54" s="436">
        <f t="shared" si="6"/>
        <v>-22.720999999999776</v>
      </c>
      <c r="E54" s="482">
        <f t="shared" si="7"/>
        <v>96.25004126093418</v>
      </c>
      <c r="F54" s="435">
        <v>8353.747959876033</v>
      </c>
      <c r="G54" s="436">
        <v>9277.933723798546</v>
      </c>
      <c r="H54" s="436">
        <f t="shared" si="8"/>
        <v>924.1857639225127</v>
      </c>
      <c r="I54" s="487">
        <f t="shared" si="9"/>
        <v>111.06312721381441</v>
      </c>
      <c r="J54" s="485">
        <v>814.6406631090574</v>
      </c>
      <c r="K54" s="436">
        <v>858.511709097892</v>
      </c>
      <c r="L54" s="436">
        <f t="shared" si="10"/>
        <v>43.87104598883457</v>
      </c>
      <c r="M54" s="482">
        <f t="shared" si="11"/>
        <v>105.38532484020644</v>
      </c>
    </row>
    <row r="55" spans="1:13" ht="15.75" thickBot="1">
      <c r="A55" s="498" t="s">
        <v>185</v>
      </c>
      <c r="B55" s="493">
        <v>510.63800000000003</v>
      </c>
      <c r="C55" s="494">
        <v>510.02699999999993</v>
      </c>
      <c r="D55" s="494">
        <f t="shared" si="6"/>
        <v>-0.6110000000001037</v>
      </c>
      <c r="E55" s="495">
        <f t="shared" si="7"/>
        <v>99.880345763535</v>
      </c>
      <c r="F55" s="493">
        <v>8127.561555892386</v>
      </c>
      <c r="G55" s="494">
        <v>9028.856860083444</v>
      </c>
      <c r="H55" s="494">
        <f t="shared" si="8"/>
        <v>901.2953041910578</v>
      </c>
      <c r="I55" s="496">
        <f t="shared" si="9"/>
        <v>111.08936915448679</v>
      </c>
      <c r="J55" s="497">
        <v>930.0759268035497</v>
      </c>
      <c r="K55" s="494">
        <v>991.6695042070761</v>
      </c>
      <c r="L55" s="494">
        <f t="shared" si="10"/>
        <v>61.59357740352641</v>
      </c>
      <c r="M55" s="495">
        <f t="shared" si="11"/>
        <v>106.62242464604034</v>
      </c>
    </row>
    <row r="56" spans="1:13" s="517" customFormat="1" ht="16.5" thickBot="1">
      <c r="A56" s="507" t="s">
        <v>86</v>
      </c>
      <c r="B56" s="212">
        <v>3923.261000000001</v>
      </c>
      <c r="C56" s="213">
        <v>3861.222</v>
      </c>
      <c r="D56" s="213">
        <f t="shared" si="6"/>
        <v>-62.03900000000067</v>
      </c>
      <c r="E56" s="509">
        <f>C56/B56*100</f>
        <v>98.41868792313332</v>
      </c>
      <c r="F56" s="212">
        <v>8262.765790442638</v>
      </c>
      <c r="G56" s="213">
        <v>9162.39124988583</v>
      </c>
      <c r="H56" s="213">
        <f>G56-F56</f>
        <v>899.6254594431921</v>
      </c>
      <c r="I56" s="510">
        <f>G56/F56*100</f>
        <v>110.88770373334033</v>
      </c>
      <c r="J56" s="511">
        <v>925.3540188463966</v>
      </c>
      <c r="K56" s="213">
        <v>961.0738661375998</v>
      </c>
      <c r="L56" s="213">
        <f>K56-J56</f>
        <v>35.71984729120322</v>
      </c>
      <c r="M56" s="509">
        <f>K56/J56*100</f>
        <v>103.8601277525907</v>
      </c>
    </row>
    <row r="57" spans="1:13" ht="15">
      <c r="A57" s="505" t="s">
        <v>186</v>
      </c>
      <c r="B57" s="500">
        <v>578.475</v>
      </c>
      <c r="C57" s="501">
        <v>556.9759999999997</v>
      </c>
      <c r="D57" s="501">
        <f t="shared" si="6"/>
        <v>-21.499000000000365</v>
      </c>
      <c r="E57" s="502">
        <f t="shared" si="7"/>
        <v>96.28350404079686</v>
      </c>
      <c r="F57" s="500">
        <v>8136.446499656664</v>
      </c>
      <c r="G57" s="501">
        <v>9225.179860133618</v>
      </c>
      <c r="H57" s="501">
        <f t="shared" si="8"/>
        <v>1088.7333604769537</v>
      </c>
      <c r="I57" s="503">
        <f t="shared" si="9"/>
        <v>113.380944132342</v>
      </c>
      <c r="J57" s="504">
        <v>921.9411191302802</v>
      </c>
      <c r="K57" s="501">
        <v>957.3572290367996</v>
      </c>
      <c r="L57" s="501">
        <f t="shared" si="10"/>
        <v>35.41610990651941</v>
      </c>
      <c r="M57" s="502">
        <f t="shared" si="11"/>
        <v>103.84147199551414</v>
      </c>
    </row>
    <row r="58" spans="1:13" ht="15">
      <c r="A58" s="440" t="s">
        <v>187</v>
      </c>
      <c r="B58" s="435">
        <v>417.53200000000004</v>
      </c>
      <c r="C58" s="436">
        <v>401.2059999999999</v>
      </c>
      <c r="D58" s="436">
        <f t="shared" si="6"/>
        <v>-16.326000000000136</v>
      </c>
      <c r="E58" s="482">
        <f t="shared" si="7"/>
        <v>96.08988053610258</v>
      </c>
      <c r="F58" s="435">
        <v>8273.911939683665</v>
      </c>
      <c r="G58" s="436">
        <v>9125.615713069541</v>
      </c>
      <c r="H58" s="436">
        <f t="shared" si="8"/>
        <v>851.703773385876</v>
      </c>
      <c r="I58" s="487">
        <f t="shared" si="9"/>
        <v>110.29384624340635</v>
      </c>
      <c r="J58" s="485">
        <v>1018.6426163477022</v>
      </c>
      <c r="K58" s="436">
        <v>987.6350580776734</v>
      </c>
      <c r="L58" s="436">
        <f t="shared" si="10"/>
        <v>-31.007558270028767</v>
      </c>
      <c r="M58" s="482">
        <f t="shared" si="11"/>
        <v>96.95599243813253</v>
      </c>
    </row>
    <row r="59" spans="1:13" ht="15">
      <c r="A59" s="440" t="s">
        <v>188</v>
      </c>
      <c r="B59" s="435">
        <v>802.872</v>
      </c>
      <c r="C59" s="436">
        <v>773.3619999999993</v>
      </c>
      <c r="D59" s="436">
        <f t="shared" si="6"/>
        <v>-29.510000000000673</v>
      </c>
      <c r="E59" s="482">
        <f t="shared" si="7"/>
        <v>96.32444524158264</v>
      </c>
      <c r="F59" s="435">
        <v>7960.708971459131</v>
      </c>
      <c r="G59" s="436">
        <v>8754.342152259307</v>
      </c>
      <c r="H59" s="436">
        <f t="shared" si="8"/>
        <v>793.633180800176</v>
      </c>
      <c r="I59" s="487">
        <f t="shared" si="9"/>
        <v>109.9693781501814</v>
      </c>
      <c r="J59" s="485">
        <v>811.1432734261778</v>
      </c>
      <c r="K59" s="436">
        <v>770.5921246022781</v>
      </c>
      <c r="L59" s="436">
        <f t="shared" si="10"/>
        <v>-40.551148823899666</v>
      </c>
      <c r="M59" s="482">
        <f t="shared" si="11"/>
        <v>95.00074152712673</v>
      </c>
    </row>
    <row r="60" spans="1:13" ht="15.75" thickBot="1">
      <c r="A60" s="498" t="s">
        <v>189</v>
      </c>
      <c r="B60" s="493">
        <v>436.075</v>
      </c>
      <c r="C60" s="494">
        <v>431.00300000000016</v>
      </c>
      <c r="D60" s="494">
        <f t="shared" si="6"/>
        <v>-5.071999999999832</v>
      </c>
      <c r="E60" s="495">
        <f t="shared" si="7"/>
        <v>98.83689732270828</v>
      </c>
      <c r="F60" s="493">
        <v>8154.441068368719</v>
      </c>
      <c r="G60" s="494">
        <v>8983.830996793788</v>
      </c>
      <c r="H60" s="494">
        <f t="shared" si="8"/>
        <v>829.3899284250683</v>
      </c>
      <c r="I60" s="496">
        <f t="shared" si="9"/>
        <v>110.171021183074</v>
      </c>
      <c r="J60" s="497">
        <v>832.3807703822605</v>
      </c>
      <c r="K60" s="494">
        <v>874.2957963427424</v>
      </c>
      <c r="L60" s="494">
        <f t="shared" si="10"/>
        <v>41.9150259604819</v>
      </c>
      <c r="M60" s="495">
        <f t="shared" si="11"/>
        <v>105.03555913974718</v>
      </c>
    </row>
    <row r="61" spans="1:13" s="517" customFormat="1" ht="16.5" thickBot="1">
      <c r="A61" s="507" t="s">
        <v>276</v>
      </c>
      <c r="B61" s="212">
        <v>2234.9539999999997</v>
      </c>
      <c r="C61" s="213">
        <v>2162.546999999999</v>
      </c>
      <c r="D61" s="213">
        <f t="shared" si="6"/>
        <v>-72.40700000000061</v>
      </c>
      <c r="E61" s="509">
        <f>C61/B61*100</f>
        <v>96.76024651961515</v>
      </c>
      <c r="F61" s="212">
        <v>8102.507752334551</v>
      </c>
      <c r="G61" s="213">
        <v>8990.227367184269</v>
      </c>
      <c r="H61" s="213">
        <f>G61-F61</f>
        <v>887.7196148497178</v>
      </c>
      <c r="I61" s="510">
        <f>G61/F61*100</f>
        <v>110.95610941679064</v>
      </c>
      <c r="J61" s="511">
        <v>882.7297762926862</v>
      </c>
      <c r="K61" s="213">
        <v>879.6298479935415</v>
      </c>
      <c r="L61" s="213">
        <f>K61-J61</f>
        <v>-3.0999282991447217</v>
      </c>
      <c r="M61" s="509">
        <f>K61/J61*100</f>
        <v>99.64882477260892</v>
      </c>
    </row>
    <row r="62" spans="1:13" ht="15">
      <c r="A62" s="505" t="s">
        <v>190</v>
      </c>
      <c r="B62" s="500">
        <v>770.2309999999999</v>
      </c>
      <c r="C62" s="501">
        <v>729.725</v>
      </c>
      <c r="D62" s="501">
        <f t="shared" si="6"/>
        <v>-40.50599999999986</v>
      </c>
      <c r="E62" s="502">
        <f t="shared" si="7"/>
        <v>94.74105820201993</v>
      </c>
      <c r="F62" s="500">
        <v>8115.440259696983</v>
      </c>
      <c r="G62" s="501">
        <v>9015.19309024328</v>
      </c>
      <c r="H62" s="501">
        <f t="shared" si="8"/>
        <v>899.7528305462965</v>
      </c>
      <c r="I62" s="503">
        <f t="shared" si="9"/>
        <v>111.08692568429912</v>
      </c>
      <c r="J62" s="504">
        <v>824.4078003150285</v>
      </c>
      <c r="K62" s="501">
        <v>864.8158933540412</v>
      </c>
      <c r="L62" s="501">
        <f t="shared" si="10"/>
        <v>40.40809303901278</v>
      </c>
      <c r="M62" s="502">
        <f t="shared" si="11"/>
        <v>104.90146903311344</v>
      </c>
    </row>
    <row r="63" spans="1:13" ht="15">
      <c r="A63" s="440" t="s">
        <v>191</v>
      </c>
      <c r="B63" s="435">
        <v>419.93</v>
      </c>
      <c r="C63" s="436">
        <v>415.0069999999999</v>
      </c>
      <c r="D63" s="436">
        <f t="shared" si="6"/>
        <v>-4.9230000000001155</v>
      </c>
      <c r="E63" s="482">
        <f t="shared" si="7"/>
        <v>98.82766175314931</v>
      </c>
      <c r="F63" s="435">
        <v>7735.640331589656</v>
      </c>
      <c r="G63" s="436">
        <v>8645.876923628866</v>
      </c>
      <c r="H63" s="436">
        <f t="shared" si="8"/>
        <v>910.2365920392103</v>
      </c>
      <c r="I63" s="487">
        <f t="shared" si="9"/>
        <v>111.76679050500992</v>
      </c>
      <c r="J63" s="485">
        <v>745.326602052723</v>
      </c>
      <c r="K63" s="436">
        <v>825.3378858669854</v>
      </c>
      <c r="L63" s="436">
        <f t="shared" si="10"/>
        <v>80.01128381426236</v>
      </c>
      <c r="M63" s="482">
        <f t="shared" si="11"/>
        <v>110.73506347336874</v>
      </c>
    </row>
    <row r="64" spans="1:13" ht="15">
      <c r="A64" s="440" t="s">
        <v>192</v>
      </c>
      <c r="B64" s="435">
        <v>586.8809999999999</v>
      </c>
      <c r="C64" s="436">
        <v>584.4839999999999</v>
      </c>
      <c r="D64" s="436">
        <f t="shared" si="6"/>
        <v>-2.3969999999999345</v>
      </c>
      <c r="E64" s="482">
        <f t="shared" si="7"/>
        <v>99.59156967085322</v>
      </c>
      <c r="F64" s="435">
        <v>7986.655064844685</v>
      </c>
      <c r="G64" s="436">
        <v>8778.311772054973</v>
      </c>
      <c r="H64" s="436">
        <f t="shared" si="8"/>
        <v>791.656707210288</v>
      </c>
      <c r="I64" s="487">
        <f t="shared" si="9"/>
        <v>109.91224362117464</v>
      </c>
      <c r="J64" s="485">
        <v>849.4324705992832</v>
      </c>
      <c r="K64" s="436">
        <v>839.4483187069477</v>
      </c>
      <c r="L64" s="436">
        <f t="shared" si="10"/>
        <v>-9.98415189233549</v>
      </c>
      <c r="M64" s="482">
        <f t="shared" si="11"/>
        <v>98.82460910809172</v>
      </c>
    </row>
    <row r="65" spans="1:13" ht="15">
      <c r="A65" s="440" t="s">
        <v>193</v>
      </c>
      <c r="B65" s="435">
        <v>353.76399999999995</v>
      </c>
      <c r="C65" s="436">
        <v>342.3520000000001</v>
      </c>
      <c r="D65" s="436">
        <f t="shared" si="6"/>
        <v>-11.411999999999864</v>
      </c>
      <c r="E65" s="482">
        <f t="shared" si="7"/>
        <v>96.77412060017416</v>
      </c>
      <c r="F65" s="435">
        <v>7779.609193322855</v>
      </c>
      <c r="G65" s="436">
        <v>8610.736253264993</v>
      </c>
      <c r="H65" s="436">
        <f t="shared" si="8"/>
        <v>831.1270599421377</v>
      </c>
      <c r="I65" s="487">
        <f t="shared" si="9"/>
        <v>110.68340374546686</v>
      </c>
      <c r="J65" s="485">
        <v>896.0750984020735</v>
      </c>
      <c r="K65" s="436">
        <v>934.8367242552174</v>
      </c>
      <c r="L65" s="436">
        <f t="shared" si="10"/>
        <v>38.76162585314387</v>
      </c>
      <c r="M65" s="482">
        <f t="shared" si="11"/>
        <v>104.32571175365386</v>
      </c>
    </row>
    <row r="66" spans="1:13" ht="15.75" thickBot="1">
      <c r="A66" s="498" t="s">
        <v>194</v>
      </c>
      <c r="B66" s="493">
        <v>649.6</v>
      </c>
      <c r="C66" s="494">
        <v>638.775</v>
      </c>
      <c r="D66" s="494">
        <f t="shared" si="6"/>
        <v>-10.825000000000045</v>
      </c>
      <c r="E66" s="495">
        <f t="shared" si="7"/>
        <v>98.33358990147782</v>
      </c>
      <c r="F66" s="493">
        <v>8296.452859879579</v>
      </c>
      <c r="G66" s="494">
        <v>9263.335464147955</v>
      </c>
      <c r="H66" s="494">
        <f t="shared" si="8"/>
        <v>966.8826042683759</v>
      </c>
      <c r="I66" s="496">
        <f t="shared" si="9"/>
        <v>111.65416860191031</v>
      </c>
      <c r="J66" s="497">
        <v>870.6386836343733</v>
      </c>
      <c r="K66" s="494">
        <v>928.8182676042252</v>
      </c>
      <c r="L66" s="494">
        <f t="shared" si="10"/>
        <v>58.17958396985193</v>
      </c>
      <c r="M66" s="495">
        <f t="shared" si="11"/>
        <v>106.68240282260241</v>
      </c>
    </row>
    <row r="67" spans="1:13" s="517" customFormat="1" ht="16.5" thickBot="1">
      <c r="A67" s="507" t="s">
        <v>277</v>
      </c>
      <c r="B67" s="212">
        <v>2780.4059999999995</v>
      </c>
      <c r="C67" s="213">
        <v>2710.3430000000003</v>
      </c>
      <c r="D67" s="213">
        <f t="shared" si="6"/>
        <v>-70.06299999999919</v>
      </c>
      <c r="E67" s="509">
        <f>C67/B67*100</f>
        <v>97.4801162132437</v>
      </c>
      <c r="F67" s="212">
        <v>8030.456223539536</v>
      </c>
      <c r="G67" s="213">
        <v>8914.954265526127</v>
      </c>
      <c r="H67" s="213">
        <f>G67-F67</f>
        <v>884.4980419865906</v>
      </c>
      <c r="I67" s="510">
        <f>G67/F67*100</f>
        <v>111.01429380056736</v>
      </c>
      <c r="J67" s="511">
        <v>837.6658740566029</v>
      </c>
      <c r="K67" s="213">
        <v>877.2291920247734</v>
      </c>
      <c r="L67" s="213">
        <f>K67-J67</f>
        <v>39.56331796817051</v>
      </c>
      <c r="M67" s="509">
        <f>K67/J67*100</f>
        <v>104.72304282572422</v>
      </c>
    </row>
    <row r="68" spans="1:13" ht="15">
      <c r="A68" s="505" t="s">
        <v>195</v>
      </c>
      <c r="B68" s="500">
        <v>577.9559999999999</v>
      </c>
      <c r="C68" s="501">
        <v>541.61</v>
      </c>
      <c r="D68" s="501">
        <f t="shared" si="6"/>
        <v>-36.34599999999989</v>
      </c>
      <c r="E68" s="502">
        <f t="shared" si="7"/>
        <v>93.71128598024765</v>
      </c>
      <c r="F68" s="500">
        <v>8428.66296626964</v>
      </c>
      <c r="G68" s="501">
        <v>9171.401315829962</v>
      </c>
      <c r="H68" s="501">
        <f t="shared" si="8"/>
        <v>742.7383495603226</v>
      </c>
      <c r="I68" s="503">
        <f t="shared" si="9"/>
        <v>108.81205420756129</v>
      </c>
      <c r="J68" s="504">
        <v>863.1633626858179</v>
      </c>
      <c r="K68" s="501">
        <v>1010.7529197926344</v>
      </c>
      <c r="L68" s="501">
        <f t="shared" si="10"/>
        <v>147.58955710681653</v>
      </c>
      <c r="M68" s="502">
        <f t="shared" si="11"/>
        <v>117.09868183556553</v>
      </c>
    </row>
    <row r="69" spans="1:13" ht="15">
      <c r="A69" s="440" t="s">
        <v>196</v>
      </c>
      <c r="B69" s="435">
        <v>723.9770000000005</v>
      </c>
      <c r="C69" s="436">
        <v>704.1290000000001</v>
      </c>
      <c r="D69" s="436">
        <f t="shared" si="6"/>
        <v>-19.84800000000041</v>
      </c>
      <c r="E69" s="482">
        <f t="shared" si="7"/>
        <v>97.25847644331238</v>
      </c>
      <c r="F69" s="435">
        <v>8613.842398001278</v>
      </c>
      <c r="G69" s="436">
        <v>9424.355638116187</v>
      </c>
      <c r="H69" s="436">
        <f t="shared" si="8"/>
        <v>810.5132401149094</v>
      </c>
      <c r="I69" s="487">
        <f t="shared" si="9"/>
        <v>109.40942732250333</v>
      </c>
      <c r="J69" s="485">
        <v>979.6852048553399</v>
      </c>
      <c r="K69" s="436">
        <v>953.9732381740026</v>
      </c>
      <c r="L69" s="436">
        <f t="shared" si="10"/>
        <v>-25.71196668133723</v>
      </c>
      <c r="M69" s="482">
        <f t="shared" si="11"/>
        <v>97.37548688559262</v>
      </c>
    </row>
    <row r="70" spans="1:13" ht="15">
      <c r="A70" s="440" t="s">
        <v>197</v>
      </c>
      <c r="B70" s="435">
        <v>582.845</v>
      </c>
      <c r="C70" s="436">
        <v>584.917</v>
      </c>
      <c r="D70" s="436">
        <f t="shared" si="6"/>
        <v>2.0720000000000027</v>
      </c>
      <c r="E70" s="482">
        <f t="shared" si="7"/>
        <v>100.35549760227849</v>
      </c>
      <c r="F70" s="435">
        <v>8173.449392396112</v>
      </c>
      <c r="G70" s="436">
        <v>8811.536413618425</v>
      </c>
      <c r="H70" s="436">
        <f t="shared" si="8"/>
        <v>638.0870212223135</v>
      </c>
      <c r="I70" s="487">
        <f t="shared" si="9"/>
        <v>107.80682659901137</v>
      </c>
      <c r="J70" s="485">
        <v>935.4825611154478</v>
      </c>
      <c r="K70" s="436">
        <v>846.641299344845</v>
      </c>
      <c r="L70" s="436">
        <f t="shared" si="10"/>
        <v>-88.84126177060273</v>
      </c>
      <c r="M70" s="482">
        <f t="shared" si="11"/>
        <v>90.50316216855283</v>
      </c>
    </row>
    <row r="71" spans="1:13" ht="15.75" thickBot="1">
      <c r="A71" s="498" t="s">
        <v>198</v>
      </c>
      <c r="B71" s="493">
        <v>750.53</v>
      </c>
      <c r="C71" s="494">
        <v>737.322</v>
      </c>
      <c r="D71" s="494">
        <f t="shared" si="6"/>
        <v>-13.20799999999997</v>
      </c>
      <c r="E71" s="495">
        <f t="shared" si="7"/>
        <v>98.24017694162792</v>
      </c>
      <c r="F71" s="493">
        <v>8230.43064382651</v>
      </c>
      <c r="G71" s="494">
        <v>9013.014063808698</v>
      </c>
      <c r="H71" s="494">
        <f t="shared" si="8"/>
        <v>782.5834199821875</v>
      </c>
      <c r="I71" s="496">
        <f t="shared" si="9"/>
        <v>109.50841400466922</v>
      </c>
      <c r="J71" s="497">
        <v>819.3623172957775</v>
      </c>
      <c r="K71" s="494">
        <v>902.7801512319811</v>
      </c>
      <c r="L71" s="494">
        <f t="shared" si="10"/>
        <v>83.41783393620358</v>
      </c>
      <c r="M71" s="495">
        <f t="shared" si="11"/>
        <v>110.18082381571021</v>
      </c>
    </row>
    <row r="72" spans="1:13" s="517" customFormat="1" ht="16.5" thickBot="1">
      <c r="A72" s="507" t="s">
        <v>278</v>
      </c>
      <c r="B72" s="212">
        <v>2635.3080000000004</v>
      </c>
      <c r="C72" s="213">
        <v>2567.978</v>
      </c>
      <c r="D72" s="213">
        <f t="shared" si="6"/>
        <v>-67.33000000000038</v>
      </c>
      <c r="E72" s="509">
        <f>C72/B72*100</f>
        <v>97.44508042323704</v>
      </c>
      <c r="F72" s="212">
        <v>8366.634690644634</v>
      </c>
      <c r="G72" s="213">
        <v>9113.31630480393</v>
      </c>
      <c r="H72" s="213">
        <f>G72-F72</f>
        <v>746.6816141592953</v>
      </c>
      <c r="I72" s="510">
        <f>G72/F72*100</f>
        <v>108.9245155521636</v>
      </c>
      <c r="J72" s="511">
        <v>898.6947003285127</v>
      </c>
      <c r="K72" s="213">
        <v>926.8025920263594</v>
      </c>
      <c r="L72" s="213">
        <f>K72-J72</f>
        <v>28.107891697846753</v>
      </c>
      <c r="M72" s="509">
        <f>K72/J72*100</f>
        <v>103.12763518996742</v>
      </c>
    </row>
    <row r="73" spans="1:13" ht="15">
      <c r="A73" s="505" t="s">
        <v>199</v>
      </c>
      <c r="B73" s="500">
        <v>463.3430000000001</v>
      </c>
      <c r="C73" s="501">
        <v>477.762</v>
      </c>
      <c r="D73" s="501">
        <f t="shared" si="6"/>
        <v>14.418999999999926</v>
      </c>
      <c r="E73" s="502">
        <f t="shared" si="7"/>
        <v>103.11194946292485</v>
      </c>
      <c r="F73" s="500">
        <v>8256.474745011314</v>
      </c>
      <c r="G73" s="501">
        <v>8854.237512029464</v>
      </c>
      <c r="H73" s="501">
        <f t="shared" si="8"/>
        <v>597.76276701815</v>
      </c>
      <c r="I73" s="503">
        <f t="shared" si="9"/>
        <v>107.23992727500713</v>
      </c>
      <c r="J73" s="504">
        <v>1033.7909017245922</v>
      </c>
      <c r="K73" s="501">
        <v>901.5144221041714</v>
      </c>
      <c r="L73" s="501">
        <f t="shared" si="10"/>
        <v>-132.2764796204208</v>
      </c>
      <c r="M73" s="502">
        <f t="shared" si="11"/>
        <v>87.20471621487921</v>
      </c>
    </row>
    <row r="74" spans="1:13" ht="15">
      <c r="A74" s="440" t="s">
        <v>200</v>
      </c>
      <c r="B74" s="435">
        <v>531.38</v>
      </c>
      <c r="C74" s="436">
        <v>532.0160000000001</v>
      </c>
      <c r="D74" s="436">
        <f t="shared" si="6"/>
        <v>0.636000000000081</v>
      </c>
      <c r="E74" s="482">
        <f t="shared" si="7"/>
        <v>100.11968835861344</v>
      </c>
      <c r="F74" s="435">
        <v>8063.291178942884</v>
      </c>
      <c r="G74" s="436">
        <v>9058.828640074313</v>
      </c>
      <c r="H74" s="436">
        <f t="shared" si="8"/>
        <v>995.5374611314292</v>
      </c>
      <c r="I74" s="487">
        <f t="shared" si="9"/>
        <v>112.34653988102595</v>
      </c>
      <c r="J74" s="485">
        <v>840.2768891063521</v>
      </c>
      <c r="K74" s="436">
        <v>983.5403864211266</v>
      </c>
      <c r="L74" s="436">
        <f t="shared" si="10"/>
        <v>143.26349731477455</v>
      </c>
      <c r="M74" s="482">
        <f t="shared" si="11"/>
        <v>117.04955820778761</v>
      </c>
    </row>
    <row r="75" spans="1:13" ht="15">
      <c r="A75" s="440" t="s">
        <v>201</v>
      </c>
      <c r="B75" s="435">
        <v>361.677</v>
      </c>
      <c r="C75" s="436">
        <v>366.00399999999996</v>
      </c>
      <c r="D75" s="436">
        <f t="shared" si="6"/>
        <v>4.326999999999941</v>
      </c>
      <c r="E75" s="482">
        <f t="shared" si="7"/>
        <v>101.19637134791539</v>
      </c>
      <c r="F75" s="435">
        <v>8239.366125637578</v>
      </c>
      <c r="G75" s="436">
        <v>9199.883061387303</v>
      </c>
      <c r="H75" s="436">
        <f t="shared" si="8"/>
        <v>960.5169357497252</v>
      </c>
      <c r="I75" s="487">
        <f t="shared" si="9"/>
        <v>111.65765571165704</v>
      </c>
      <c r="J75" s="485">
        <v>737.6873717586562</v>
      </c>
      <c r="K75" s="436">
        <v>895.3836570092133</v>
      </c>
      <c r="L75" s="436">
        <f t="shared" si="10"/>
        <v>157.69628525055703</v>
      </c>
      <c r="M75" s="482">
        <f t="shared" si="11"/>
        <v>121.37711600980874</v>
      </c>
    </row>
    <row r="76" spans="1:13" ht="15">
      <c r="A76" s="440" t="s">
        <v>202</v>
      </c>
      <c r="B76" s="435">
        <v>674.075</v>
      </c>
      <c r="C76" s="436">
        <v>657.028</v>
      </c>
      <c r="D76" s="436">
        <f t="shared" si="6"/>
        <v>-17.047000000000025</v>
      </c>
      <c r="E76" s="482">
        <f t="shared" si="7"/>
        <v>97.47105292437784</v>
      </c>
      <c r="F76" s="435">
        <v>8138.994094788332</v>
      </c>
      <c r="G76" s="436">
        <v>9130.236796943547</v>
      </c>
      <c r="H76" s="436">
        <f t="shared" si="8"/>
        <v>991.2427021552148</v>
      </c>
      <c r="I76" s="487">
        <f t="shared" si="9"/>
        <v>112.17893379219848</v>
      </c>
      <c r="J76" s="485">
        <v>704.6027684027906</v>
      </c>
      <c r="K76" s="436">
        <v>855.1615929779412</v>
      </c>
      <c r="L76" s="436">
        <f t="shared" si="10"/>
        <v>150.55882457515054</v>
      </c>
      <c r="M76" s="482">
        <f t="shared" si="11"/>
        <v>121.36790136610458</v>
      </c>
    </row>
    <row r="77" spans="1:13" ht="15.75" thickBot="1">
      <c r="A77" s="498" t="s">
        <v>203</v>
      </c>
      <c r="B77" s="493">
        <v>689.6959999999997</v>
      </c>
      <c r="C77" s="494">
        <v>680.6790000000001</v>
      </c>
      <c r="D77" s="494">
        <f t="shared" si="6"/>
        <v>-9.016999999999598</v>
      </c>
      <c r="E77" s="495">
        <f t="shared" si="7"/>
        <v>98.69261239734614</v>
      </c>
      <c r="F77" s="493">
        <v>7891.022357032022</v>
      </c>
      <c r="G77" s="494">
        <v>8785.583708816243</v>
      </c>
      <c r="H77" s="494">
        <f t="shared" si="8"/>
        <v>894.5613517842203</v>
      </c>
      <c r="I77" s="496">
        <f t="shared" si="9"/>
        <v>111.33644426931623</v>
      </c>
      <c r="J77" s="497">
        <v>687.1267276532789</v>
      </c>
      <c r="K77" s="494">
        <v>725.3464718481266</v>
      </c>
      <c r="L77" s="494">
        <f t="shared" si="10"/>
        <v>38.21974419484775</v>
      </c>
      <c r="M77" s="495">
        <f t="shared" si="11"/>
        <v>105.56225549912435</v>
      </c>
    </row>
    <row r="78" spans="1:13" s="517" customFormat="1" ht="16.5" thickBot="1">
      <c r="A78" s="507" t="s">
        <v>90</v>
      </c>
      <c r="B78" s="212">
        <v>2720.171</v>
      </c>
      <c r="C78" s="213">
        <v>2713.489</v>
      </c>
      <c r="D78" s="213">
        <f t="shared" si="6"/>
        <v>-6.681999999999789</v>
      </c>
      <c r="E78" s="509">
        <f>C78/B78*100</f>
        <v>99.75435367850037</v>
      </c>
      <c r="F78" s="212">
        <v>8094.689512779407</v>
      </c>
      <c r="G78" s="213">
        <v>8990.579123613748</v>
      </c>
      <c r="H78" s="213">
        <f>G78-F78</f>
        <v>895.8896108343415</v>
      </c>
      <c r="I78" s="510">
        <f>G78/F78*100</f>
        <v>111.06762167245532</v>
      </c>
      <c r="J78" s="511">
        <v>787.1469600011667</v>
      </c>
      <c r="K78" s="213">
        <v>861.3544325323513</v>
      </c>
      <c r="L78" s="213">
        <f>K78-J78</f>
        <v>74.20747253118464</v>
      </c>
      <c r="M78" s="509">
        <f>K78/J78*100</f>
        <v>109.42739746223178</v>
      </c>
    </row>
    <row r="79" spans="1:13" ht="15">
      <c r="A79" s="505" t="s">
        <v>204</v>
      </c>
      <c r="B79" s="500">
        <v>532.6980000000002</v>
      </c>
      <c r="C79" s="501">
        <v>532.7020000000001</v>
      </c>
      <c r="D79" s="501">
        <f t="shared" si="6"/>
        <v>0.0039999999999054126</v>
      </c>
      <c r="E79" s="502">
        <f t="shared" si="7"/>
        <v>100.00075089450307</v>
      </c>
      <c r="F79" s="500">
        <v>8259.431339249542</v>
      </c>
      <c r="G79" s="501">
        <v>9365.165598110092</v>
      </c>
      <c r="H79" s="501">
        <f t="shared" si="8"/>
        <v>1105.7342588605497</v>
      </c>
      <c r="I79" s="503">
        <f t="shared" si="9"/>
        <v>113.38753496994404</v>
      </c>
      <c r="J79" s="504">
        <v>784.0775740767849</v>
      </c>
      <c r="K79" s="501">
        <v>980.2512056980777</v>
      </c>
      <c r="L79" s="501">
        <f t="shared" si="10"/>
        <v>196.17363162129277</v>
      </c>
      <c r="M79" s="502">
        <f t="shared" si="11"/>
        <v>125.01967128090332</v>
      </c>
    </row>
    <row r="80" spans="1:13" ht="15">
      <c r="A80" s="440" t="s">
        <v>205</v>
      </c>
      <c r="B80" s="435">
        <v>1578.9630000000006</v>
      </c>
      <c r="C80" s="436">
        <v>1583.6540000000002</v>
      </c>
      <c r="D80" s="436">
        <f t="shared" si="6"/>
        <v>4.690999999999576</v>
      </c>
      <c r="E80" s="482">
        <f t="shared" si="7"/>
        <v>100.29709372543876</v>
      </c>
      <c r="F80" s="435">
        <v>8805.011404461166</v>
      </c>
      <c r="G80" s="436">
        <v>9607.111710568652</v>
      </c>
      <c r="H80" s="436">
        <f t="shared" si="8"/>
        <v>802.1003061074862</v>
      </c>
      <c r="I80" s="487">
        <f t="shared" si="9"/>
        <v>109.10958849753554</v>
      </c>
      <c r="J80" s="485">
        <v>993.1198866316403</v>
      </c>
      <c r="K80" s="436">
        <v>1010.4642666755346</v>
      </c>
      <c r="L80" s="436">
        <f t="shared" si="10"/>
        <v>17.344380043894375</v>
      </c>
      <c r="M80" s="482">
        <f t="shared" si="11"/>
        <v>101.7464538045574</v>
      </c>
    </row>
    <row r="81" spans="1:13" ht="15">
      <c r="A81" s="440" t="s">
        <v>206</v>
      </c>
      <c r="B81" s="435">
        <v>739.3</v>
      </c>
      <c r="C81" s="436">
        <v>741.0469999999999</v>
      </c>
      <c r="D81" s="436">
        <f t="shared" si="6"/>
        <v>1.7469999999999573</v>
      </c>
      <c r="E81" s="482">
        <f t="shared" si="7"/>
        <v>100.23630461247126</v>
      </c>
      <c r="F81" s="435">
        <v>8150.296075867564</v>
      </c>
      <c r="G81" s="436">
        <v>8988.419537942038</v>
      </c>
      <c r="H81" s="436">
        <f t="shared" si="8"/>
        <v>838.1234620744744</v>
      </c>
      <c r="I81" s="487">
        <f t="shared" si="9"/>
        <v>110.28334988413609</v>
      </c>
      <c r="J81" s="485">
        <v>646.1576265837052</v>
      </c>
      <c r="K81" s="436">
        <v>705.6069168202407</v>
      </c>
      <c r="L81" s="436">
        <f t="shared" si="10"/>
        <v>59.44929023653549</v>
      </c>
      <c r="M81" s="482">
        <f t="shared" si="11"/>
        <v>109.20043156510421</v>
      </c>
    </row>
    <row r="82" spans="1:13" ht="15">
      <c r="A82" s="440" t="s">
        <v>207</v>
      </c>
      <c r="B82" s="435">
        <v>597.8790000000001</v>
      </c>
      <c r="C82" s="436">
        <v>602.3139999999996</v>
      </c>
      <c r="D82" s="436">
        <f t="shared" si="6"/>
        <v>4.434999999999491</v>
      </c>
      <c r="E82" s="482">
        <f t="shared" si="7"/>
        <v>100.74178889039413</v>
      </c>
      <c r="F82" s="435">
        <v>7898.187128536411</v>
      </c>
      <c r="G82" s="436">
        <v>8848.161147397092</v>
      </c>
      <c r="H82" s="436">
        <f t="shared" si="8"/>
        <v>949.9740188606802</v>
      </c>
      <c r="I82" s="487">
        <f t="shared" si="9"/>
        <v>112.02774767678511</v>
      </c>
      <c r="J82" s="485">
        <v>587.3113307393487</v>
      </c>
      <c r="K82" s="436">
        <v>664.6263871963425</v>
      </c>
      <c r="L82" s="436">
        <f t="shared" si="10"/>
        <v>77.31505645699383</v>
      </c>
      <c r="M82" s="482">
        <f t="shared" si="11"/>
        <v>113.16423716185831</v>
      </c>
    </row>
    <row r="83" spans="1:13" ht="15">
      <c r="A83" s="440" t="s">
        <v>208</v>
      </c>
      <c r="B83" s="435">
        <v>772.6959999999998</v>
      </c>
      <c r="C83" s="436">
        <v>776.4479999999998</v>
      </c>
      <c r="D83" s="436">
        <f t="shared" si="6"/>
        <v>3.7519999999999527</v>
      </c>
      <c r="E83" s="482">
        <f t="shared" si="7"/>
        <v>100.48557259258493</v>
      </c>
      <c r="F83" s="435">
        <v>8490.726552802718</v>
      </c>
      <c r="G83" s="436">
        <v>9293.09782782907</v>
      </c>
      <c r="H83" s="436">
        <f t="shared" si="8"/>
        <v>802.3712750263512</v>
      </c>
      <c r="I83" s="487">
        <f t="shared" si="9"/>
        <v>109.44997191979402</v>
      </c>
      <c r="J83" s="485">
        <v>914.9845332302592</v>
      </c>
      <c r="K83" s="436">
        <v>931.2226961754042</v>
      </c>
      <c r="L83" s="436">
        <f t="shared" si="10"/>
        <v>16.23816294514495</v>
      </c>
      <c r="M83" s="482">
        <f t="shared" si="11"/>
        <v>101.77469261560277</v>
      </c>
    </row>
    <row r="84" spans="1:13" ht="15">
      <c r="A84" s="440" t="s">
        <v>209</v>
      </c>
      <c r="B84" s="435">
        <v>443.44800000000004</v>
      </c>
      <c r="C84" s="436">
        <v>450.5869999999999</v>
      </c>
      <c r="D84" s="436">
        <f t="shared" si="6"/>
        <v>7.1389999999998395</v>
      </c>
      <c r="E84" s="482">
        <f t="shared" si="7"/>
        <v>101.60988436073674</v>
      </c>
      <c r="F84" s="435">
        <v>8098.620857963553</v>
      </c>
      <c r="G84" s="436">
        <v>8951.930358497797</v>
      </c>
      <c r="H84" s="436">
        <f t="shared" si="8"/>
        <v>853.3095005342439</v>
      </c>
      <c r="I84" s="487">
        <f t="shared" si="9"/>
        <v>110.53647917960213</v>
      </c>
      <c r="J84" s="485">
        <v>885.0192130757157</v>
      </c>
      <c r="K84" s="436">
        <v>914.1295441033336</v>
      </c>
      <c r="L84" s="436">
        <f t="shared" si="10"/>
        <v>29.110331027617917</v>
      </c>
      <c r="M84" s="482">
        <f t="shared" si="11"/>
        <v>103.28923153277663</v>
      </c>
    </row>
    <row r="85" spans="1:13" ht="15.75" thickBot="1">
      <c r="A85" s="498" t="s">
        <v>210</v>
      </c>
      <c r="B85" s="493">
        <v>581.0859999999999</v>
      </c>
      <c r="C85" s="494">
        <v>577.771</v>
      </c>
      <c r="D85" s="494">
        <f t="shared" si="6"/>
        <v>-3.314999999999941</v>
      </c>
      <c r="E85" s="495">
        <f t="shared" si="7"/>
        <v>99.42951645711652</v>
      </c>
      <c r="F85" s="493">
        <v>8058.650144346585</v>
      </c>
      <c r="G85" s="494">
        <v>9078.841886414428</v>
      </c>
      <c r="H85" s="494">
        <f t="shared" si="8"/>
        <v>1020.1917420678428</v>
      </c>
      <c r="I85" s="496">
        <f t="shared" si="9"/>
        <v>112.65958595787338</v>
      </c>
      <c r="J85" s="497">
        <v>628.1602226023534</v>
      </c>
      <c r="K85" s="494">
        <v>715.0506957870085</v>
      </c>
      <c r="L85" s="494">
        <f t="shared" si="10"/>
        <v>86.8904731846551</v>
      </c>
      <c r="M85" s="495">
        <f t="shared" si="11"/>
        <v>113.8325334935542</v>
      </c>
    </row>
    <row r="86" spans="1:13" s="517" customFormat="1" ht="16.5" thickBot="1">
      <c r="A86" s="507" t="s">
        <v>279</v>
      </c>
      <c r="B86" s="212">
        <v>5246.07</v>
      </c>
      <c r="C86" s="213">
        <v>5264.522999999998</v>
      </c>
      <c r="D86" s="213">
        <f t="shared" si="6"/>
        <v>18.45299999999861</v>
      </c>
      <c r="E86" s="509">
        <f>C86/B86*100</f>
        <v>100.35174902355475</v>
      </c>
      <c r="F86" s="212">
        <v>8365.324963893605</v>
      </c>
      <c r="G86" s="213">
        <v>9248.343719311746</v>
      </c>
      <c r="H86" s="213">
        <f>G86-F86</f>
        <v>883.0187554181412</v>
      </c>
      <c r="I86" s="510">
        <f>G86/F86*100</f>
        <v>110.55570177165173</v>
      </c>
      <c r="J86" s="511">
        <v>815.6775558762183</v>
      </c>
      <c r="K86" s="213">
        <v>872.5739571593981</v>
      </c>
      <c r="L86" s="213">
        <f>K86-J86</f>
        <v>56.896401283179785</v>
      </c>
      <c r="M86" s="509">
        <f>K86/J86*100</f>
        <v>106.97535452254297</v>
      </c>
    </row>
    <row r="87" spans="1:13" ht="15">
      <c r="A87" s="505" t="s">
        <v>211</v>
      </c>
      <c r="B87" s="500">
        <v>198.378</v>
      </c>
      <c r="C87" s="501">
        <v>213.88</v>
      </c>
      <c r="D87" s="501">
        <f t="shared" si="6"/>
        <v>15.50200000000001</v>
      </c>
      <c r="E87" s="502">
        <f t="shared" si="7"/>
        <v>107.81437457782617</v>
      </c>
      <c r="F87" s="500">
        <v>8150.596896385238</v>
      </c>
      <c r="G87" s="501">
        <v>9016.025081561833</v>
      </c>
      <c r="H87" s="501">
        <f t="shared" si="8"/>
        <v>865.4281851765945</v>
      </c>
      <c r="I87" s="503">
        <f t="shared" si="9"/>
        <v>110.61797309054026</v>
      </c>
      <c r="J87" s="504">
        <v>807.9015258188356</v>
      </c>
      <c r="K87" s="501">
        <v>948.7952746088151</v>
      </c>
      <c r="L87" s="501">
        <f t="shared" si="10"/>
        <v>140.89374878997955</v>
      </c>
      <c r="M87" s="502">
        <f t="shared" si="11"/>
        <v>117.43947056507646</v>
      </c>
    </row>
    <row r="88" spans="1:13" ht="15">
      <c r="A88" s="440" t="s">
        <v>212</v>
      </c>
      <c r="B88" s="435">
        <v>1051.4569999999997</v>
      </c>
      <c r="C88" s="436">
        <v>1015.274</v>
      </c>
      <c r="D88" s="436">
        <f t="shared" si="6"/>
        <v>-36.18299999999965</v>
      </c>
      <c r="E88" s="482">
        <f t="shared" si="7"/>
        <v>96.55877510920564</v>
      </c>
      <c r="F88" s="435">
        <v>7974.102074021521</v>
      </c>
      <c r="G88" s="436">
        <v>8684.37857935669</v>
      </c>
      <c r="H88" s="436">
        <f t="shared" si="8"/>
        <v>710.2765053351686</v>
      </c>
      <c r="I88" s="487">
        <f t="shared" si="9"/>
        <v>108.90729136323884</v>
      </c>
      <c r="J88" s="485">
        <v>752.8580711231075</v>
      </c>
      <c r="K88" s="436">
        <v>718.8368197484949</v>
      </c>
      <c r="L88" s="436">
        <f t="shared" si="10"/>
        <v>-34.021251374612575</v>
      </c>
      <c r="M88" s="482">
        <f t="shared" si="11"/>
        <v>95.48105377632999</v>
      </c>
    </row>
    <row r="89" spans="1:13" ht="15">
      <c r="A89" s="440" t="s">
        <v>213</v>
      </c>
      <c r="B89" s="435">
        <v>580.654</v>
      </c>
      <c r="C89" s="436">
        <v>574.1389999999998</v>
      </c>
      <c r="D89" s="436">
        <f t="shared" si="6"/>
        <v>-6.515000000000214</v>
      </c>
      <c r="E89" s="482">
        <f t="shared" si="7"/>
        <v>98.87798930171837</v>
      </c>
      <c r="F89" s="435">
        <v>8241.280234586062</v>
      </c>
      <c r="G89" s="436">
        <v>8953.399399409867</v>
      </c>
      <c r="H89" s="436">
        <f t="shared" si="8"/>
        <v>712.1191648238055</v>
      </c>
      <c r="I89" s="487">
        <f t="shared" si="9"/>
        <v>108.64088035539994</v>
      </c>
      <c r="J89" s="485">
        <v>827.5098232146665</v>
      </c>
      <c r="K89" s="436">
        <v>884.3183735413668</v>
      </c>
      <c r="L89" s="436">
        <f t="shared" si="10"/>
        <v>56.80855032670024</v>
      </c>
      <c r="M89" s="482">
        <f t="shared" si="11"/>
        <v>106.86500011637486</v>
      </c>
    </row>
    <row r="90" spans="1:13" ht="15">
      <c r="A90" s="440" t="s">
        <v>214</v>
      </c>
      <c r="B90" s="435">
        <v>623.065</v>
      </c>
      <c r="C90" s="436">
        <v>612.15</v>
      </c>
      <c r="D90" s="436">
        <f t="shared" si="6"/>
        <v>-10.915000000000077</v>
      </c>
      <c r="E90" s="482">
        <f t="shared" si="7"/>
        <v>98.24817635399195</v>
      </c>
      <c r="F90" s="435">
        <v>8545.135383592045</v>
      </c>
      <c r="G90" s="436">
        <v>9506.36191202229</v>
      </c>
      <c r="H90" s="436">
        <f t="shared" si="8"/>
        <v>961.2265284302448</v>
      </c>
      <c r="I90" s="487">
        <f t="shared" si="9"/>
        <v>111.24881567442391</v>
      </c>
      <c r="J90" s="485">
        <v>891.707749414409</v>
      </c>
      <c r="K90" s="436">
        <v>959.2514543457937</v>
      </c>
      <c r="L90" s="436">
        <f t="shared" si="10"/>
        <v>67.5437049313847</v>
      </c>
      <c r="M90" s="482">
        <f t="shared" si="11"/>
        <v>107.57464595050801</v>
      </c>
    </row>
    <row r="91" spans="1:13" ht="15.75" thickBot="1">
      <c r="A91" s="498" t="s">
        <v>215</v>
      </c>
      <c r="B91" s="493">
        <v>603.305</v>
      </c>
      <c r="C91" s="494">
        <v>597.579</v>
      </c>
      <c r="D91" s="494">
        <f t="shared" si="6"/>
        <v>-5.725999999999999</v>
      </c>
      <c r="E91" s="495">
        <f t="shared" si="7"/>
        <v>99.05089465527386</v>
      </c>
      <c r="F91" s="493">
        <v>8237.060119766214</v>
      </c>
      <c r="G91" s="494">
        <v>9231.691727974223</v>
      </c>
      <c r="H91" s="494">
        <f t="shared" si="8"/>
        <v>994.6316082080084</v>
      </c>
      <c r="I91" s="496">
        <f t="shared" si="9"/>
        <v>112.07508011045375</v>
      </c>
      <c r="J91" s="497">
        <v>769.7284126602633</v>
      </c>
      <c r="K91" s="494">
        <v>835.3043419084897</v>
      </c>
      <c r="L91" s="494">
        <f t="shared" si="10"/>
        <v>65.57592924822643</v>
      </c>
      <c r="M91" s="495">
        <f t="shared" si="11"/>
        <v>108.51935931812481</v>
      </c>
    </row>
    <row r="92" spans="1:13" s="517" customFormat="1" ht="16.5" thickBot="1">
      <c r="A92" s="507" t="s">
        <v>283</v>
      </c>
      <c r="B92" s="212">
        <v>3056.8589999999995</v>
      </c>
      <c r="C92" s="213">
        <v>3013.022</v>
      </c>
      <c r="D92" s="213">
        <f t="shared" si="6"/>
        <v>-43.836999999999534</v>
      </c>
      <c r="E92" s="509">
        <f>C92/B92*100</f>
        <v>98.56594628669495</v>
      </c>
      <c r="F92" s="212">
        <v>8204.59537787717</v>
      </c>
      <c r="G92" s="213">
        <v>9034.733750883852</v>
      </c>
      <c r="H92" s="213">
        <f>G92-F92</f>
        <v>830.1383730066809</v>
      </c>
      <c r="I92" s="510">
        <f>G92/F92*100</f>
        <v>110.11796846490518</v>
      </c>
      <c r="J92" s="511">
        <v>802.2409785847356</v>
      </c>
      <c r="K92" s="213">
        <v>838.6372367823549</v>
      </c>
      <c r="L92" s="213">
        <f>K92-J92</f>
        <v>36.39625819761932</v>
      </c>
      <c r="M92" s="509">
        <f>K92/J92*100</f>
        <v>104.53682361898633</v>
      </c>
    </row>
    <row r="93" spans="1:13" ht="15">
      <c r="A93" s="505" t="s">
        <v>216</v>
      </c>
      <c r="B93" s="500">
        <v>502.88</v>
      </c>
      <c r="C93" s="501">
        <v>494.1559999999998</v>
      </c>
      <c r="D93" s="501">
        <f t="shared" si="6"/>
        <v>-8.724000000000217</v>
      </c>
      <c r="E93" s="502">
        <f t="shared" si="7"/>
        <v>98.26519249125035</v>
      </c>
      <c r="F93" s="500">
        <v>8138.195107293104</v>
      </c>
      <c r="G93" s="501">
        <v>9224.13007678188</v>
      </c>
      <c r="H93" s="501">
        <f t="shared" si="8"/>
        <v>1085.934969488775</v>
      </c>
      <c r="I93" s="503">
        <f t="shared" si="9"/>
        <v>113.34368315298322</v>
      </c>
      <c r="J93" s="504">
        <v>1020.6413281719517</v>
      </c>
      <c r="K93" s="501">
        <v>1098.4682300056397</v>
      </c>
      <c r="L93" s="501">
        <f t="shared" si="10"/>
        <v>77.826901833688</v>
      </c>
      <c r="M93" s="502">
        <f t="shared" si="11"/>
        <v>107.62529398775985</v>
      </c>
    </row>
    <row r="94" spans="1:13" ht="15">
      <c r="A94" s="440" t="s">
        <v>217</v>
      </c>
      <c r="B94" s="435">
        <v>692.48</v>
      </c>
      <c r="C94" s="436">
        <v>687.989</v>
      </c>
      <c r="D94" s="436">
        <f t="shared" si="6"/>
        <v>-4.4909999999999854</v>
      </c>
      <c r="E94" s="482">
        <f t="shared" si="7"/>
        <v>99.35146141404806</v>
      </c>
      <c r="F94" s="435">
        <v>8396.556017662764</v>
      </c>
      <c r="G94" s="436">
        <v>9200.395484359326</v>
      </c>
      <c r="H94" s="436">
        <f t="shared" si="8"/>
        <v>803.8394666965614</v>
      </c>
      <c r="I94" s="487">
        <f t="shared" si="9"/>
        <v>109.57344255198949</v>
      </c>
      <c r="J94" s="485">
        <v>999.2314258574656</v>
      </c>
      <c r="K94" s="436">
        <v>1027.22330347336</v>
      </c>
      <c r="L94" s="436">
        <f t="shared" si="10"/>
        <v>27.991877615894282</v>
      </c>
      <c r="M94" s="482">
        <f t="shared" si="11"/>
        <v>102.8013407996925</v>
      </c>
    </row>
    <row r="95" spans="1:13" ht="15">
      <c r="A95" s="440" t="s">
        <v>218</v>
      </c>
      <c r="B95" s="435">
        <v>756.11</v>
      </c>
      <c r="C95" s="436">
        <v>753.7110000000004</v>
      </c>
      <c r="D95" s="436">
        <f t="shared" si="6"/>
        <v>-2.39899999999966</v>
      </c>
      <c r="E95" s="482">
        <f t="shared" si="7"/>
        <v>99.68271812302447</v>
      </c>
      <c r="F95" s="435">
        <v>7872.908409858058</v>
      </c>
      <c r="G95" s="436">
        <v>8661.207014359616</v>
      </c>
      <c r="H95" s="436">
        <f t="shared" si="8"/>
        <v>788.2986045015577</v>
      </c>
      <c r="I95" s="487">
        <f t="shared" si="9"/>
        <v>110.0128003967948</v>
      </c>
      <c r="J95" s="485">
        <v>638.0923410614855</v>
      </c>
      <c r="K95" s="436">
        <v>676.0342418306807</v>
      </c>
      <c r="L95" s="436">
        <f t="shared" si="10"/>
        <v>37.94190076919517</v>
      </c>
      <c r="M95" s="482">
        <f t="shared" si="11"/>
        <v>105.94614577352202</v>
      </c>
    </row>
    <row r="96" spans="1:13" ht="15.75" thickBot="1">
      <c r="A96" s="498" t="s">
        <v>219</v>
      </c>
      <c r="B96" s="493">
        <v>922.861</v>
      </c>
      <c r="C96" s="494">
        <v>911.06</v>
      </c>
      <c r="D96" s="494">
        <f t="shared" si="6"/>
        <v>-11.801000000000045</v>
      </c>
      <c r="E96" s="495">
        <f t="shared" si="7"/>
        <v>98.72125921455125</v>
      </c>
      <c r="F96" s="493">
        <v>8117.696549703105</v>
      </c>
      <c r="G96" s="494">
        <v>8954.613185617724</v>
      </c>
      <c r="H96" s="494">
        <f t="shared" si="8"/>
        <v>836.9166359146184</v>
      </c>
      <c r="I96" s="496">
        <f t="shared" si="9"/>
        <v>110.30977976067888</v>
      </c>
      <c r="J96" s="497">
        <v>903.6439699779038</v>
      </c>
      <c r="K96" s="494">
        <v>983.9111706266451</v>
      </c>
      <c r="L96" s="494">
        <f t="shared" si="10"/>
        <v>80.26720064874132</v>
      </c>
      <c r="M96" s="495">
        <f t="shared" si="11"/>
        <v>108.8826134313389</v>
      </c>
    </row>
    <row r="97" spans="1:13" s="517" customFormat="1" ht="16.5" thickBot="1">
      <c r="A97" s="507" t="s">
        <v>281</v>
      </c>
      <c r="B97" s="212">
        <v>2874.331</v>
      </c>
      <c r="C97" s="213">
        <v>2846.916</v>
      </c>
      <c r="D97" s="213">
        <f t="shared" si="6"/>
        <v>-27.414999999999964</v>
      </c>
      <c r="E97" s="509">
        <f>C97/B97*100</f>
        <v>99.04621284048358</v>
      </c>
      <c r="F97" s="212">
        <v>8124.0723493571195</v>
      </c>
      <c r="G97" s="213">
        <v>8983.112603252079</v>
      </c>
      <c r="H97" s="213">
        <f>G97-F97</f>
        <v>859.0402538949593</v>
      </c>
      <c r="I97" s="510">
        <f>G97/F97*100</f>
        <v>110.57401038486489</v>
      </c>
      <c r="J97" s="511">
        <v>877.2871553995232</v>
      </c>
      <c r="K97" s="213">
        <v>932.753040678248</v>
      </c>
      <c r="L97" s="213">
        <f>K97-J97</f>
        <v>55.46588527872484</v>
      </c>
      <c r="M97" s="509">
        <f>K97/J97*100</f>
        <v>106.32243216344199</v>
      </c>
    </row>
    <row r="98" spans="1:13" ht="15">
      <c r="A98" s="505" t="s">
        <v>220</v>
      </c>
      <c r="B98" s="500">
        <v>531.5970000000002</v>
      </c>
      <c r="C98" s="501">
        <v>517.2760000000001</v>
      </c>
      <c r="D98" s="501">
        <f t="shared" si="6"/>
        <v>-14.32100000000014</v>
      </c>
      <c r="E98" s="502">
        <f t="shared" si="7"/>
        <v>97.30604198293065</v>
      </c>
      <c r="F98" s="500">
        <v>8134.395248865417</v>
      </c>
      <c r="G98" s="501">
        <v>9131.260680951758</v>
      </c>
      <c r="H98" s="501">
        <f t="shared" si="8"/>
        <v>996.8654320863416</v>
      </c>
      <c r="I98" s="503">
        <f t="shared" si="9"/>
        <v>112.25494215105154</v>
      </c>
      <c r="J98" s="504">
        <v>737.8199818450607</v>
      </c>
      <c r="K98" s="501">
        <v>883.8975711225727</v>
      </c>
      <c r="L98" s="501">
        <f t="shared" si="10"/>
        <v>146.07758927751195</v>
      </c>
      <c r="M98" s="502">
        <f t="shared" si="11"/>
        <v>119.7985406836254</v>
      </c>
    </row>
    <row r="99" spans="1:13" ht="15">
      <c r="A99" s="440" t="s">
        <v>221</v>
      </c>
      <c r="B99" s="435">
        <v>1140.813</v>
      </c>
      <c r="C99" s="436">
        <v>1146.8169999999998</v>
      </c>
      <c r="D99" s="436">
        <f t="shared" si="6"/>
        <v>6.003999999999678</v>
      </c>
      <c r="E99" s="482">
        <f t="shared" si="7"/>
        <v>100.52629133784411</v>
      </c>
      <c r="F99" s="435">
        <v>7936.992205461268</v>
      </c>
      <c r="G99" s="436">
        <v>8797.991019200685</v>
      </c>
      <c r="H99" s="436">
        <f t="shared" si="8"/>
        <v>860.9988137394166</v>
      </c>
      <c r="I99" s="487">
        <f t="shared" si="9"/>
        <v>110.84792313575642</v>
      </c>
      <c r="J99" s="485">
        <v>709.0327492566946</v>
      </c>
      <c r="K99" s="436">
        <v>794.950235690999</v>
      </c>
      <c r="L99" s="436">
        <f t="shared" si="10"/>
        <v>85.91748643430435</v>
      </c>
      <c r="M99" s="482">
        <f t="shared" si="11"/>
        <v>112.1175624855657</v>
      </c>
    </row>
    <row r="100" spans="1:13" ht="15">
      <c r="A100" s="440" t="s">
        <v>222</v>
      </c>
      <c r="B100" s="435">
        <v>1250.774</v>
      </c>
      <c r="C100" s="436">
        <v>1227.8740000000003</v>
      </c>
      <c r="D100" s="436">
        <f t="shared" si="6"/>
        <v>-22.899999999999636</v>
      </c>
      <c r="E100" s="482">
        <f t="shared" si="7"/>
        <v>98.16913367243006</v>
      </c>
      <c r="F100" s="435">
        <v>8150.129706352494</v>
      </c>
      <c r="G100" s="436">
        <v>9090.184153893453</v>
      </c>
      <c r="H100" s="436">
        <f t="shared" si="8"/>
        <v>940.0544475409588</v>
      </c>
      <c r="I100" s="487">
        <f t="shared" si="9"/>
        <v>111.5342268333257</v>
      </c>
      <c r="J100" s="485">
        <v>795.4190320908849</v>
      </c>
      <c r="K100" s="436">
        <v>949.765475393512</v>
      </c>
      <c r="L100" s="436">
        <f t="shared" si="10"/>
        <v>154.3464433026271</v>
      </c>
      <c r="M100" s="482">
        <f t="shared" si="11"/>
        <v>119.40441918983294</v>
      </c>
    </row>
    <row r="101" spans="1:13" ht="15">
      <c r="A101" s="440" t="s">
        <v>223</v>
      </c>
      <c r="B101" s="435">
        <v>790.4770000000001</v>
      </c>
      <c r="C101" s="436">
        <v>789.277</v>
      </c>
      <c r="D101" s="436">
        <f t="shared" si="6"/>
        <v>-1.2000000000000455</v>
      </c>
      <c r="E101" s="482">
        <f t="shared" si="7"/>
        <v>99.8481929265494</v>
      </c>
      <c r="F101" s="435">
        <v>8391.04686860662</v>
      </c>
      <c r="G101" s="436">
        <v>9232.407633821838</v>
      </c>
      <c r="H101" s="436">
        <f t="shared" si="8"/>
        <v>841.3607652152186</v>
      </c>
      <c r="I101" s="487">
        <f t="shared" si="9"/>
        <v>110.02688673284612</v>
      </c>
      <c r="J101" s="485">
        <v>847.0931686395263</v>
      </c>
      <c r="K101" s="436">
        <v>948.8441813062955</v>
      </c>
      <c r="L101" s="436">
        <f t="shared" si="10"/>
        <v>101.75101266676916</v>
      </c>
      <c r="M101" s="482">
        <f t="shared" si="11"/>
        <v>112.01178529513895</v>
      </c>
    </row>
    <row r="102" spans="1:13" ht="15">
      <c r="A102" s="440" t="s">
        <v>224</v>
      </c>
      <c r="B102" s="435">
        <v>882.2769999999999</v>
      </c>
      <c r="C102" s="436">
        <v>892.5609999999994</v>
      </c>
      <c r="D102" s="436">
        <f t="shared" si="6"/>
        <v>10.283999999999423</v>
      </c>
      <c r="E102" s="482">
        <f t="shared" si="7"/>
        <v>101.16562032105556</v>
      </c>
      <c r="F102" s="435">
        <v>7928.751527140695</v>
      </c>
      <c r="G102" s="436">
        <v>8994.784794665147</v>
      </c>
      <c r="H102" s="436">
        <f t="shared" si="8"/>
        <v>1066.0332675244526</v>
      </c>
      <c r="I102" s="487">
        <f t="shared" si="9"/>
        <v>113.44515922683847</v>
      </c>
      <c r="J102" s="485">
        <v>816.8681717873186</v>
      </c>
      <c r="K102" s="436">
        <v>956.881751872795</v>
      </c>
      <c r="L102" s="436">
        <f t="shared" si="10"/>
        <v>140.0135800854764</v>
      </c>
      <c r="M102" s="482">
        <f t="shared" si="11"/>
        <v>117.14029079859051</v>
      </c>
    </row>
    <row r="103" spans="1:13" ht="15.75" thickBot="1">
      <c r="A103" s="441" t="s">
        <v>225</v>
      </c>
      <c r="B103" s="438">
        <v>1363.4310000000012</v>
      </c>
      <c r="C103" s="439">
        <v>1350.1659999999993</v>
      </c>
      <c r="D103" s="439">
        <f t="shared" si="6"/>
        <v>-13.265000000001919</v>
      </c>
      <c r="E103" s="483">
        <f t="shared" si="7"/>
        <v>99.02708681260717</v>
      </c>
      <c r="F103" s="438">
        <v>8091.7531661749645</v>
      </c>
      <c r="G103" s="439">
        <v>9086.22832715056</v>
      </c>
      <c r="H103" s="439">
        <f t="shared" si="8"/>
        <v>994.4751609755958</v>
      </c>
      <c r="I103" s="488">
        <f t="shared" si="9"/>
        <v>112.28998389536507</v>
      </c>
      <c r="J103" s="486">
        <v>946.6011359088454</v>
      </c>
      <c r="K103" s="439">
        <v>1032.3096896562681</v>
      </c>
      <c r="L103" s="439">
        <f t="shared" si="10"/>
        <v>85.70855374742268</v>
      </c>
      <c r="M103" s="483">
        <f t="shared" si="11"/>
        <v>109.05434723201897</v>
      </c>
    </row>
    <row r="104" spans="1:13" s="517" customFormat="1" ht="16.5" thickBot="1">
      <c r="A104" s="519" t="s">
        <v>282</v>
      </c>
      <c r="B104" s="512">
        <v>5959.3690000000015</v>
      </c>
      <c r="C104" s="513">
        <v>5923.970999999999</v>
      </c>
      <c r="D104" s="513">
        <f>C104-B104</f>
        <v>-35.39800000000287</v>
      </c>
      <c r="E104" s="514">
        <f>C104/B104*100</f>
        <v>99.40601093840635</v>
      </c>
      <c r="F104" s="512">
        <v>8093.750548272995</v>
      </c>
      <c r="G104" s="513">
        <v>9040.879185787899</v>
      </c>
      <c r="H104" s="513">
        <f>G104-F104</f>
        <v>947.1286375149039</v>
      </c>
      <c r="I104" s="515">
        <f>G104/F104*100</f>
        <v>111.7019746515044</v>
      </c>
      <c r="J104" s="516">
        <v>818.3623318359901</v>
      </c>
      <c r="K104" s="513">
        <v>933.8059630009068</v>
      </c>
      <c r="L104" s="513">
        <f>K104-J104</f>
        <v>115.44363116491672</v>
      </c>
      <c r="M104" s="514">
        <f>K104/J104*100</f>
        <v>114.10666481996059</v>
      </c>
    </row>
    <row r="105" spans="2:13" s="5" customFormat="1" ht="14.25"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</row>
    <row r="106" spans="1:13" s="5" customFormat="1" ht="15">
      <c r="A106" s="46">
        <v>37955</v>
      </c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</row>
    <row r="107" spans="1:13" s="5" customFormat="1" ht="14.25">
      <c r="A107" s="389"/>
      <c r="B107" s="389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</row>
    <row r="108" spans="1:13" s="5" customFormat="1" ht="14.25">
      <c r="A108" s="389"/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</row>
    <row r="109" spans="1:13" s="5" customFormat="1" ht="15.75">
      <c r="A109" s="390"/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</row>
    <row r="110" spans="1:13" s="5" customFormat="1" ht="14.25">
      <c r="A110" s="389"/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</row>
    <row r="111" spans="1:13" s="5" customFormat="1" ht="14.25">
      <c r="A111" s="389"/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</row>
    <row r="112" spans="1:13" s="5" customFormat="1" ht="14.25">
      <c r="A112" s="389"/>
      <c r="B112" s="389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</row>
    <row r="113" spans="1:13" s="5" customFormat="1" ht="14.25">
      <c r="A113" s="389"/>
      <c r="B113" s="389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</row>
    <row r="114" spans="1:13" s="5" customFormat="1" ht="14.25">
      <c r="A114" s="389"/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</row>
    <row r="115" spans="1:13" s="5" customFormat="1" ht="14.25">
      <c r="A115" s="389"/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</row>
    <row r="116" spans="1:13" s="5" customFormat="1" ht="15.75">
      <c r="A116" s="390"/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</row>
  </sheetData>
  <printOptions/>
  <pageMargins left="0" right="0" top="0" bottom="0" header="0.5118110236220472" footer="0"/>
  <pageSetup fitToHeight="1" fitToWidth="1" horizontalDpi="300" verticalDpi="300" orientation="portrait" paperSize="9" scale="4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workbookViewId="0" topLeftCell="C6">
      <selection activeCell="J11" sqref="J11"/>
    </sheetView>
  </sheetViews>
  <sheetFormatPr defaultColWidth="9.00390625" defaultRowHeight="12.75"/>
  <cols>
    <col min="1" max="1" width="36.625" style="0" customWidth="1"/>
    <col min="2" max="2" width="15.75390625" style="341" customWidth="1"/>
    <col min="3" max="4" width="15.75390625" style="233" customWidth="1"/>
    <col min="5" max="5" width="11.00390625" style="233" customWidth="1"/>
    <col min="6" max="6" width="14.125" style="341" hidden="1" customWidth="1"/>
    <col min="7" max="8" width="13.125" style="96" customWidth="1"/>
    <col min="9" max="9" width="13.25390625" style="20" customWidth="1"/>
    <col min="10" max="10" width="15.375" style="0" customWidth="1"/>
  </cols>
  <sheetData>
    <row r="1" spans="1:10" s="2" customFormat="1" ht="15.75">
      <c r="A1" s="97" t="s">
        <v>24</v>
      </c>
      <c r="B1" s="233"/>
      <c r="C1" s="233"/>
      <c r="D1" s="233"/>
      <c r="E1" s="233"/>
      <c r="F1" s="233"/>
      <c r="G1" s="20"/>
      <c r="H1" s="20"/>
      <c r="I1" s="20"/>
      <c r="J1" s="99" t="s">
        <v>253</v>
      </c>
    </row>
    <row r="2" spans="2:9" s="2" customFormat="1" ht="12.75">
      <c r="B2" s="233"/>
      <c r="C2" s="233"/>
      <c r="D2" s="233"/>
      <c r="E2" s="233"/>
      <c r="F2" s="233"/>
      <c r="G2" s="20"/>
      <c r="H2" s="20"/>
      <c r="I2" s="20"/>
    </row>
    <row r="3" spans="1:9" s="2" customFormat="1" ht="26.25">
      <c r="A3" s="206" t="s">
        <v>227</v>
      </c>
      <c r="B3" s="233"/>
      <c r="C3" s="233"/>
      <c r="D3" s="233"/>
      <c r="E3" s="233"/>
      <c r="F3" s="233"/>
      <c r="G3" s="20"/>
      <c r="H3" s="20"/>
      <c r="I3" s="20"/>
    </row>
    <row r="4" spans="2:9" s="2" customFormat="1" ht="4.5" customHeight="1">
      <c r="B4" s="233"/>
      <c r="C4" s="233"/>
      <c r="D4" s="233"/>
      <c r="E4" s="233"/>
      <c r="F4" s="233"/>
      <c r="G4" s="20"/>
      <c r="H4" s="20"/>
      <c r="I4" s="20"/>
    </row>
    <row r="5" spans="1:9" s="2" customFormat="1" ht="20.25" customHeight="1">
      <c r="A5" s="207" t="s">
        <v>329</v>
      </c>
      <c r="B5" s="233"/>
      <c r="C5" s="233"/>
      <c r="D5" s="233"/>
      <c r="E5" s="233"/>
      <c r="F5" s="233"/>
      <c r="G5" s="20"/>
      <c r="H5" s="20"/>
      <c r="I5" s="20"/>
    </row>
    <row r="6" spans="1:21" s="193" customFormat="1" ht="26.25" customHeight="1" thickBot="1">
      <c r="A6" s="188" t="s">
        <v>136</v>
      </c>
      <c r="B6" s="189"/>
      <c r="C6" s="189"/>
      <c r="D6" s="189"/>
      <c r="E6" s="189"/>
      <c r="F6" s="190"/>
      <c r="G6" s="190"/>
      <c r="H6" s="190"/>
      <c r="I6" s="189"/>
      <c r="J6" s="190"/>
      <c r="K6" s="191"/>
      <c r="L6" s="190"/>
      <c r="M6" s="190"/>
      <c r="N6" s="190"/>
      <c r="O6" s="192"/>
      <c r="U6" s="194"/>
    </row>
    <row r="7" spans="1:10" s="2" customFormat="1" ht="15" customHeight="1">
      <c r="A7" s="195"/>
      <c r="B7" s="301" t="s">
        <v>1</v>
      </c>
      <c r="C7" s="307" t="s">
        <v>1</v>
      </c>
      <c r="D7" s="307" t="s">
        <v>123</v>
      </c>
      <c r="E7" s="302" t="s">
        <v>124</v>
      </c>
      <c r="F7" s="308" t="s">
        <v>8</v>
      </c>
      <c r="G7" s="309" t="s">
        <v>25</v>
      </c>
      <c r="H7" s="309" t="s">
        <v>25</v>
      </c>
      <c r="I7" s="309" t="s">
        <v>25</v>
      </c>
      <c r="J7" s="111" t="s">
        <v>125</v>
      </c>
    </row>
    <row r="8" spans="1:10" s="2" customFormat="1" ht="15">
      <c r="A8" s="248" t="s">
        <v>61</v>
      </c>
      <c r="B8" s="305" t="s">
        <v>28</v>
      </c>
      <c r="C8" s="303" t="s">
        <v>126</v>
      </c>
      <c r="D8" s="303" t="s">
        <v>127</v>
      </c>
      <c r="E8" s="304" t="s">
        <v>127</v>
      </c>
      <c r="F8" s="310" t="s">
        <v>128</v>
      </c>
      <c r="G8" s="311" t="s">
        <v>29</v>
      </c>
      <c r="H8" s="311" t="s">
        <v>129</v>
      </c>
      <c r="I8" s="311" t="s">
        <v>129</v>
      </c>
      <c r="J8" s="115" t="s">
        <v>130</v>
      </c>
    </row>
    <row r="9" spans="1:10" s="2" customFormat="1" ht="15">
      <c r="A9" s="248" t="s">
        <v>296</v>
      </c>
      <c r="B9" s="305" t="s">
        <v>17</v>
      </c>
      <c r="C9" s="342" t="s">
        <v>131</v>
      </c>
      <c r="D9" s="303" t="s">
        <v>132</v>
      </c>
      <c r="E9" s="304" t="s">
        <v>132</v>
      </c>
      <c r="F9" s="310"/>
      <c r="G9" s="311" t="s">
        <v>304</v>
      </c>
      <c r="H9" s="311" t="s">
        <v>305</v>
      </c>
      <c r="I9" s="311" t="s">
        <v>128</v>
      </c>
      <c r="J9" s="115" t="s">
        <v>134</v>
      </c>
    </row>
    <row r="10" spans="1:10" s="2" customFormat="1" ht="15.75" thickBot="1">
      <c r="A10" s="248" t="s">
        <v>114</v>
      </c>
      <c r="B10" s="305" t="s">
        <v>52</v>
      </c>
      <c r="C10" s="312" t="s">
        <v>52</v>
      </c>
      <c r="D10" s="303" t="s">
        <v>52</v>
      </c>
      <c r="E10" s="313"/>
      <c r="F10" s="314"/>
      <c r="G10" s="311" t="s">
        <v>267</v>
      </c>
      <c r="H10" s="311" t="s">
        <v>53</v>
      </c>
      <c r="I10" s="311" t="s">
        <v>53</v>
      </c>
      <c r="J10" s="115" t="s">
        <v>135</v>
      </c>
    </row>
    <row r="11" spans="1:11" s="267" customFormat="1" ht="20.25" customHeight="1" thickBot="1">
      <c r="A11" s="315" t="s">
        <v>80</v>
      </c>
      <c r="B11" s="259">
        <v>150185.989</v>
      </c>
      <c r="C11" s="316">
        <v>128761.80399999999</v>
      </c>
      <c r="D11" s="316">
        <f>+B11-C11</f>
        <v>21424.185000000012</v>
      </c>
      <c r="E11" s="317">
        <f>D11/B11*100</f>
        <v>14.265102319231666</v>
      </c>
      <c r="F11" s="318">
        <v>8587366.884999998</v>
      </c>
      <c r="G11" s="319">
        <v>17330.48943881325</v>
      </c>
      <c r="H11" s="319">
        <v>22476.45216012758</v>
      </c>
      <c r="I11" s="319">
        <v>16474.272347100694</v>
      </c>
      <c r="J11" s="320">
        <f aca="true" t="shared" si="0" ref="J11:J25">G11-I11</f>
        <v>856.217091712555</v>
      </c>
      <c r="K11" s="371"/>
    </row>
    <row r="12" spans="1:10" s="83" customFormat="1" ht="18" customHeight="1">
      <c r="A12" s="321" t="s">
        <v>81</v>
      </c>
      <c r="B12" s="322">
        <v>14601.31</v>
      </c>
      <c r="C12" s="323">
        <v>12665.118</v>
      </c>
      <c r="D12" s="324">
        <f aca="true" t="shared" si="1" ref="D12:D25">+B12-C12</f>
        <v>1936.191999999999</v>
      </c>
      <c r="E12" s="325">
        <f>D12/B12*100</f>
        <v>13.260399238150544</v>
      </c>
      <c r="F12" s="326">
        <v>997472.771</v>
      </c>
      <c r="G12" s="327">
        <v>17707.562898275715</v>
      </c>
      <c r="H12" s="327">
        <v>23888.229691178483</v>
      </c>
      <c r="I12" s="327">
        <v>16762.687564379576</v>
      </c>
      <c r="J12" s="328">
        <f t="shared" si="0"/>
        <v>944.8753338961396</v>
      </c>
    </row>
    <row r="13" spans="1:10" s="83" customFormat="1" ht="18" customHeight="1">
      <c r="A13" s="268" t="s">
        <v>82</v>
      </c>
      <c r="B13" s="329">
        <v>14978.055</v>
      </c>
      <c r="C13" s="330">
        <v>12584.361999999997</v>
      </c>
      <c r="D13" s="323">
        <f t="shared" si="1"/>
        <v>2393.693000000003</v>
      </c>
      <c r="E13" s="325">
        <f aca="true" t="shared" si="2" ref="E13:E25">D13/B13*100</f>
        <v>15.981334025011945</v>
      </c>
      <c r="F13" s="331">
        <v>64652.968</v>
      </c>
      <c r="G13" s="332">
        <v>17465.31759668098</v>
      </c>
      <c r="H13" s="332">
        <v>22039.363258176996</v>
      </c>
      <c r="I13" s="332">
        <v>16595.280555343215</v>
      </c>
      <c r="J13" s="333">
        <f t="shared" si="0"/>
        <v>870.0370413377641</v>
      </c>
    </row>
    <row r="14" spans="1:10" s="83" customFormat="1" ht="18" customHeight="1">
      <c r="A14" s="272" t="s">
        <v>83</v>
      </c>
      <c r="B14" s="329">
        <v>9790.888000000003</v>
      </c>
      <c r="C14" s="330">
        <v>8434.719000000001</v>
      </c>
      <c r="D14" s="323">
        <f t="shared" si="1"/>
        <v>1356.1690000000017</v>
      </c>
      <c r="E14" s="325">
        <f t="shared" si="2"/>
        <v>13.851338101304</v>
      </c>
      <c r="F14" s="331">
        <v>57666.337</v>
      </c>
      <c r="G14" s="332">
        <v>17453.04196219088</v>
      </c>
      <c r="H14" s="332">
        <v>22919.79310018804</v>
      </c>
      <c r="I14" s="332">
        <v>16574.07510815976</v>
      </c>
      <c r="J14" s="333">
        <f t="shared" si="0"/>
        <v>878.9668540311213</v>
      </c>
    </row>
    <row r="15" spans="1:10" s="83" customFormat="1" ht="18" customHeight="1">
      <c r="A15" s="272" t="s">
        <v>84</v>
      </c>
      <c r="B15" s="329">
        <v>7913.7080000000005</v>
      </c>
      <c r="C15" s="330">
        <v>6843.042</v>
      </c>
      <c r="D15" s="323">
        <f t="shared" si="1"/>
        <v>1070.6660000000002</v>
      </c>
      <c r="E15" s="325">
        <f t="shared" si="2"/>
        <v>13.529258345139853</v>
      </c>
      <c r="F15" s="331">
        <v>106474.917</v>
      </c>
      <c r="G15" s="332">
        <v>17389.07270495421</v>
      </c>
      <c r="H15" s="332">
        <v>22740.80639734726</v>
      </c>
      <c r="I15" s="332">
        <v>16551.737597921445</v>
      </c>
      <c r="J15" s="333">
        <f t="shared" si="0"/>
        <v>837.3351070327662</v>
      </c>
    </row>
    <row r="16" spans="1:10" s="83" customFormat="1" ht="18" customHeight="1">
      <c r="A16" s="272" t="s">
        <v>85</v>
      </c>
      <c r="B16" s="329">
        <v>4570.001</v>
      </c>
      <c r="C16" s="330">
        <v>3922.8669999999993</v>
      </c>
      <c r="D16" s="323">
        <f t="shared" si="1"/>
        <v>647.1340000000009</v>
      </c>
      <c r="E16" s="325">
        <f t="shared" si="2"/>
        <v>14.160478301864723</v>
      </c>
      <c r="F16" s="331">
        <v>73326.214</v>
      </c>
      <c r="G16" s="332">
        <v>17615.75972424416</v>
      </c>
      <c r="H16" s="332">
        <v>23065.922633917802</v>
      </c>
      <c r="I16" s="332">
        <v>16716.67603764741</v>
      </c>
      <c r="J16" s="333">
        <f t="shared" si="0"/>
        <v>899.0836865967503</v>
      </c>
    </row>
    <row r="17" spans="1:10" s="83" customFormat="1" ht="18" customHeight="1">
      <c r="A17" s="272" t="s">
        <v>86</v>
      </c>
      <c r="B17" s="329">
        <v>12075.828</v>
      </c>
      <c r="C17" s="330">
        <v>10489.384999999998</v>
      </c>
      <c r="D17" s="323">
        <f t="shared" si="1"/>
        <v>1586.4430000000011</v>
      </c>
      <c r="E17" s="325">
        <f t="shared" si="2"/>
        <v>13.137343460009543</v>
      </c>
      <c r="F17" s="331">
        <v>54169.51499999999</v>
      </c>
      <c r="G17" s="332">
        <v>17256.7268909244</v>
      </c>
      <c r="H17" s="332">
        <v>22673.383790025884</v>
      </c>
      <c r="I17" s="332">
        <v>16437.497029404272</v>
      </c>
      <c r="J17" s="333">
        <f t="shared" si="0"/>
        <v>819.2298615201289</v>
      </c>
    </row>
    <row r="18" spans="1:10" s="83" customFormat="1" ht="18" customHeight="1">
      <c r="A18" s="272" t="s">
        <v>87</v>
      </c>
      <c r="B18" s="329">
        <v>6668.754999999999</v>
      </c>
      <c r="C18" s="330">
        <v>5722.42</v>
      </c>
      <c r="D18" s="323">
        <f t="shared" si="1"/>
        <v>946.3349999999991</v>
      </c>
      <c r="E18" s="325">
        <f t="shared" si="2"/>
        <v>14.190579800877364</v>
      </c>
      <c r="F18" s="331">
        <v>53637.064</v>
      </c>
      <c r="G18" s="332">
        <v>17113.92717897785</v>
      </c>
      <c r="H18" s="332">
        <v>22204.168126978755</v>
      </c>
      <c r="I18" s="332">
        <v>16272.137662038087</v>
      </c>
      <c r="J18" s="333">
        <f t="shared" si="0"/>
        <v>841.7895169397634</v>
      </c>
    </row>
    <row r="19" spans="1:10" s="83" customFormat="1" ht="18" customHeight="1">
      <c r="A19" s="272" t="s">
        <v>88</v>
      </c>
      <c r="B19" s="329">
        <v>8778.378999999999</v>
      </c>
      <c r="C19" s="330">
        <v>7448.68</v>
      </c>
      <c r="D19" s="323">
        <f t="shared" si="1"/>
        <v>1329.6989999999987</v>
      </c>
      <c r="E19" s="325">
        <f t="shared" si="2"/>
        <v>15.14743211702296</v>
      </c>
      <c r="F19" s="331">
        <v>74757.59700000001</v>
      </c>
      <c r="G19" s="332">
        <v>17115.716782993517</v>
      </c>
      <c r="H19" s="332">
        <v>21838.95302621125</v>
      </c>
      <c r="I19" s="332">
        <v>16272.549603121326</v>
      </c>
      <c r="J19" s="333">
        <f t="shared" si="0"/>
        <v>843.1671798721909</v>
      </c>
    </row>
    <row r="20" spans="1:10" s="83" customFormat="1" ht="18" customHeight="1">
      <c r="A20" s="272" t="s">
        <v>89</v>
      </c>
      <c r="B20" s="329">
        <v>7988.750999999999</v>
      </c>
      <c r="C20" s="330">
        <v>6794.474999999999</v>
      </c>
      <c r="D20" s="323">
        <f t="shared" si="1"/>
        <v>1194.2759999999998</v>
      </c>
      <c r="E20" s="325">
        <f t="shared" si="2"/>
        <v>14.94947082466333</v>
      </c>
      <c r="F20" s="331">
        <v>70523.73300000001</v>
      </c>
      <c r="G20" s="332">
        <v>17182.475166226446</v>
      </c>
      <c r="H20" s="332">
        <v>21955.47967508725</v>
      </c>
      <c r="I20" s="332">
        <v>16343.516345592881</v>
      </c>
      <c r="J20" s="333">
        <f t="shared" si="0"/>
        <v>838.9588206335648</v>
      </c>
    </row>
    <row r="21" spans="1:10" s="83" customFormat="1" ht="18" customHeight="1">
      <c r="A21" s="272" t="s">
        <v>90</v>
      </c>
      <c r="B21" s="329">
        <v>8122.709</v>
      </c>
      <c r="C21" s="330">
        <v>6883.581000000002</v>
      </c>
      <c r="D21" s="323">
        <f t="shared" si="1"/>
        <v>1239.1279999999979</v>
      </c>
      <c r="E21" s="325">
        <f t="shared" si="2"/>
        <v>15.255107624808398</v>
      </c>
      <c r="F21" s="331">
        <v>35924.748</v>
      </c>
      <c r="G21" s="332">
        <v>17181.550350587055</v>
      </c>
      <c r="H21" s="332">
        <v>21694.289048427618</v>
      </c>
      <c r="I21" s="332">
        <v>16369.202696484088</v>
      </c>
      <c r="J21" s="333">
        <f t="shared" si="0"/>
        <v>812.3476541029668</v>
      </c>
    </row>
    <row r="22" spans="1:10" s="83" customFormat="1" ht="18" customHeight="1">
      <c r="A22" s="272" t="s">
        <v>91</v>
      </c>
      <c r="B22" s="329">
        <v>16865.63699999999</v>
      </c>
      <c r="C22" s="330">
        <v>14494.428999999998</v>
      </c>
      <c r="D22" s="323">
        <f t="shared" si="1"/>
        <v>2371.2079999999933</v>
      </c>
      <c r="E22" s="325">
        <f t="shared" si="2"/>
        <v>14.059403745023058</v>
      </c>
      <c r="F22" s="331">
        <v>3234.188</v>
      </c>
      <c r="G22" s="332">
        <v>17183.997200935857</v>
      </c>
      <c r="H22" s="332">
        <v>22609.047559068902</v>
      </c>
      <c r="I22" s="332">
        <v>16296.489123894125</v>
      </c>
      <c r="J22" s="333">
        <f t="shared" si="0"/>
        <v>887.5080770417317</v>
      </c>
    </row>
    <row r="23" spans="1:10" s="83" customFormat="1" ht="18" customHeight="1">
      <c r="A23" s="272" t="s">
        <v>92</v>
      </c>
      <c r="B23" s="329">
        <v>9944.394999999999</v>
      </c>
      <c r="C23" s="330">
        <v>8453.451</v>
      </c>
      <c r="D23" s="323">
        <f t="shared" si="1"/>
        <v>1490.9439999999995</v>
      </c>
      <c r="E23" s="325">
        <f t="shared" si="2"/>
        <v>14.992807506137876</v>
      </c>
      <c r="F23" s="331">
        <v>69042.334</v>
      </c>
      <c r="G23" s="332">
        <v>17171.127119011933</v>
      </c>
      <c r="H23" s="332">
        <v>21966.266785785858</v>
      </c>
      <c r="I23" s="332">
        <v>16325.403317532686</v>
      </c>
      <c r="J23" s="333">
        <f t="shared" si="0"/>
        <v>845.7238014792474</v>
      </c>
    </row>
    <row r="24" spans="1:10" s="83" customFormat="1" ht="18" customHeight="1">
      <c r="A24" s="272" t="s">
        <v>93</v>
      </c>
      <c r="B24" s="329">
        <v>8954.682</v>
      </c>
      <c r="C24" s="330">
        <v>7691.351000000001</v>
      </c>
      <c r="D24" s="323">
        <f t="shared" si="1"/>
        <v>1263.3310000000001</v>
      </c>
      <c r="E24" s="325">
        <f t="shared" si="2"/>
        <v>14.108049844762775</v>
      </c>
      <c r="F24" s="331">
        <v>31013.238999999998</v>
      </c>
      <c r="G24" s="332">
        <v>17586.210108981104</v>
      </c>
      <c r="H24" s="332">
        <v>23083.926188430076</v>
      </c>
      <c r="I24" s="332">
        <v>16683.191230715587</v>
      </c>
      <c r="J24" s="333">
        <f t="shared" si="0"/>
        <v>903.0188782655168</v>
      </c>
    </row>
    <row r="25" spans="1:10" s="83" customFormat="1" ht="18" customHeight="1" thickBot="1">
      <c r="A25" s="273" t="s">
        <v>94</v>
      </c>
      <c r="B25" s="334">
        <v>18932.891000000003</v>
      </c>
      <c r="C25" s="335">
        <v>16333.923999999999</v>
      </c>
      <c r="D25" s="336">
        <f t="shared" si="1"/>
        <v>2598.967000000004</v>
      </c>
      <c r="E25" s="274">
        <f t="shared" si="2"/>
        <v>13.727259085788873</v>
      </c>
      <c r="F25" s="337">
        <v>209971.40199999994</v>
      </c>
      <c r="G25" s="338">
        <v>17218.81412029937</v>
      </c>
      <c r="H25" s="338">
        <v>22134.070574962974</v>
      </c>
      <c r="I25" s="338">
        <v>16436.724689602386</v>
      </c>
      <c r="J25" s="339">
        <f t="shared" si="0"/>
        <v>782.0894306969822</v>
      </c>
    </row>
    <row r="26" spans="2:10" ht="6.75" customHeight="1">
      <c r="B26" s="95"/>
      <c r="C26" s="47"/>
      <c r="D26" s="47"/>
      <c r="E26" s="47"/>
      <c r="F26" s="340"/>
      <c r="I26" s="96"/>
      <c r="J26" s="96"/>
    </row>
    <row r="27" spans="1:10" ht="15">
      <c r="A27" s="46">
        <v>37955</v>
      </c>
      <c r="J27" s="96"/>
    </row>
  </sheetData>
  <printOptions/>
  <pageMargins left="0.5905511811023623" right="0" top="0.5905511811023623" bottom="0" header="0.5118110236220472" footer="0"/>
  <pageSetup fitToHeight="1" fitToWidth="1" horizontalDpi="300" verticalDpi="3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workbookViewId="0" topLeftCell="B6">
      <selection activeCell="H11" sqref="H11:H25"/>
    </sheetView>
  </sheetViews>
  <sheetFormatPr defaultColWidth="9.00390625" defaultRowHeight="12.75"/>
  <cols>
    <col min="1" max="1" width="36.625" style="0" customWidth="1"/>
    <col min="2" max="2" width="15.75390625" style="341" customWidth="1"/>
    <col min="3" max="4" width="15.75390625" style="233" customWidth="1"/>
    <col min="5" max="5" width="11.00390625" style="233" customWidth="1"/>
    <col min="6" max="6" width="14.125" style="341" hidden="1" customWidth="1"/>
    <col min="7" max="7" width="13.125" style="96" customWidth="1"/>
    <col min="8" max="8" width="14.75390625" style="96" customWidth="1"/>
    <col min="9" max="9" width="13.25390625" style="20" customWidth="1"/>
    <col min="10" max="10" width="15.375" style="0" customWidth="1"/>
  </cols>
  <sheetData>
    <row r="1" spans="1:10" s="2" customFormat="1" ht="15.75">
      <c r="A1" s="97" t="s">
        <v>24</v>
      </c>
      <c r="B1" s="233"/>
      <c r="C1" s="233"/>
      <c r="D1" s="233"/>
      <c r="E1" s="233"/>
      <c r="F1" s="233"/>
      <c r="G1" s="20"/>
      <c r="I1" s="20"/>
      <c r="J1" s="99" t="s">
        <v>254</v>
      </c>
    </row>
    <row r="2" spans="2:9" s="2" customFormat="1" ht="12.75">
      <c r="B2" s="233"/>
      <c r="C2" s="233"/>
      <c r="D2" s="233"/>
      <c r="E2" s="233"/>
      <c r="F2" s="233"/>
      <c r="G2" s="20"/>
      <c r="I2" s="20"/>
    </row>
    <row r="3" spans="1:9" s="2" customFormat="1" ht="26.25">
      <c r="A3" s="206" t="s">
        <v>228</v>
      </c>
      <c r="B3" s="233"/>
      <c r="C3" s="233"/>
      <c r="D3" s="233"/>
      <c r="E3" s="233"/>
      <c r="F3" s="233"/>
      <c r="G3" s="20"/>
      <c r="H3" s="20"/>
      <c r="I3" s="20"/>
    </row>
    <row r="4" spans="2:9" s="2" customFormat="1" ht="4.5" customHeight="1">
      <c r="B4" s="233"/>
      <c r="C4" s="233"/>
      <c r="D4" s="233"/>
      <c r="E4" s="233"/>
      <c r="F4" s="233"/>
      <c r="G4" s="20"/>
      <c r="H4" s="20"/>
      <c r="I4" s="20"/>
    </row>
    <row r="5" spans="1:9" s="2" customFormat="1" ht="20.25" customHeight="1">
      <c r="A5" s="207" t="s">
        <v>329</v>
      </c>
      <c r="B5" s="233"/>
      <c r="C5" s="233"/>
      <c r="D5" s="233"/>
      <c r="E5" s="233"/>
      <c r="F5" s="233"/>
      <c r="G5" s="20"/>
      <c r="H5" s="20"/>
      <c r="I5" s="20"/>
    </row>
    <row r="6" spans="1:21" s="193" customFormat="1" ht="26.25" customHeight="1" thickBot="1">
      <c r="A6" s="188" t="s">
        <v>136</v>
      </c>
      <c r="B6" s="189"/>
      <c r="C6" s="189"/>
      <c r="D6" s="189"/>
      <c r="E6" s="189"/>
      <c r="F6" s="190"/>
      <c r="G6" s="190"/>
      <c r="H6" s="190"/>
      <c r="I6" s="189"/>
      <c r="J6" s="190"/>
      <c r="K6" s="191"/>
      <c r="L6" s="190"/>
      <c r="M6" s="190"/>
      <c r="N6" s="190"/>
      <c r="O6" s="192"/>
      <c r="U6" s="194"/>
    </row>
    <row r="7" spans="1:10" s="2" customFormat="1" ht="15" customHeight="1">
      <c r="A7" s="195"/>
      <c r="B7" s="301" t="s">
        <v>1</v>
      </c>
      <c r="C7" s="307" t="s">
        <v>1</v>
      </c>
      <c r="D7" s="307" t="s">
        <v>123</v>
      </c>
      <c r="E7" s="302" t="s">
        <v>124</v>
      </c>
      <c r="F7" s="308" t="s">
        <v>8</v>
      </c>
      <c r="G7" s="309" t="s">
        <v>25</v>
      </c>
      <c r="H7" s="309" t="s">
        <v>25</v>
      </c>
      <c r="I7" s="309" t="s">
        <v>25</v>
      </c>
      <c r="J7" s="111" t="s">
        <v>125</v>
      </c>
    </row>
    <row r="8" spans="1:10" s="2" customFormat="1" ht="15">
      <c r="A8" s="248" t="s">
        <v>61</v>
      </c>
      <c r="B8" s="305" t="s">
        <v>28</v>
      </c>
      <c r="C8" s="303" t="s">
        <v>126</v>
      </c>
      <c r="D8" s="303" t="s">
        <v>127</v>
      </c>
      <c r="E8" s="304" t="s">
        <v>127</v>
      </c>
      <c r="F8" s="310" t="s">
        <v>128</v>
      </c>
      <c r="G8" s="311" t="s">
        <v>29</v>
      </c>
      <c r="H8" s="311" t="s">
        <v>129</v>
      </c>
      <c r="I8" s="311" t="s">
        <v>129</v>
      </c>
      <c r="J8" s="115" t="s">
        <v>130</v>
      </c>
    </row>
    <row r="9" spans="1:10" s="2" customFormat="1" ht="15">
      <c r="A9" s="248" t="s">
        <v>296</v>
      </c>
      <c r="B9" s="305" t="s">
        <v>17</v>
      </c>
      <c r="C9" s="342" t="s">
        <v>131</v>
      </c>
      <c r="D9" s="303" t="s">
        <v>132</v>
      </c>
      <c r="E9" s="304" t="s">
        <v>132</v>
      </c>
      <c r="F9" s="310"/>
      <c r="G9" s="311" t="s">
        <v>268</v>
      </c>
      <c r="H9" s="311" t="s">
        <v>133</v>
      </c>
      <c r="I9" s="311" t="s">
        <v>128</v>
      </c>
      <c r="J9" s="115" t="s">
        <v>134</v>
      </c>
    </row>
    <row r="10" spans="1:10" s="2" customFormat="1" ht="15.75" thickBot="1">
      <c r="A10" s="248" t="s">
        <v>114</v>
      </c>
      <c r="B10" s="305" t="s">
        <v>52</v>
      </c>
      <c r="C10" s="312" t="s">
        <v>52</v>
      </c>
      <c r="D10" s="303" t="s">
        <v>52</v>
      </c>
      <c r="E10" s="313"/>
      <c r="F10" s="314"/>
      <c r="G10" s="311" t="s">
        <v>267</v>
      </c>
      <c r="H10" s="311" t="s">
        <v>53</v>
      </c>
      <c r="I10" s="311" t="s">
        <v>53</v>
      </c>
      <c r="J10" s="115" t="s">
        <v>135</v>
      </c>
    </row>
    <row r="11" spans="1:11" s="267" customFormat="1" ht="20.25" customHeight="1" thickBot="1">
      <c r="A11" s="315" t="s">
        <v>80</v>
      </c>
      <c r="B11" s="259">
        <v>72095.23900000002</v>
      </c>
      <c r="C11" s="316">
        <v>61729.186</v>
      </c>
      <c r="D11" s="316">
        <f>+B11-C11</f>
        <v>10366.053000000014</v>
      </c>
      <c r="E11" s="317">
        <f>D11/B11*100</f>
        <v>14.378276768040138</v>
      </c>
      <c r="F11" s="318">
        <v>8587366.884999998</v>
      </c>
      <c r="G11" s="319">
        <v>9770.657187378365</v>
      </c>
      <c r="H11" s="319">
        <v>13760.17367030203</v>
      </c>
      <c r="I11" s="319">
        <v>9100.706034833434</v>
      </c>
      <c r="J11" s="320">
        <f aca="true" t="shared" si="0" ref="J11:J25">G11-I11</f>
        <v>669.9511525449307</v>
      </c>
      <c r="K11" s="371"/>
    </row>
    <row r="12" spans="1:10" s="83" customFormat="1" ht="18" customHeight="1">
      <c r="A12" s="321" t="s">
        <v>81</v>
      </c>
      <c r="B12" s="322">
        <v>6891.49</v>
      </c>
      <c r="C12" s="323">
        <v>5693.392</v>
      </c>
      <c r="D12" s="324">
        <f aca="true" t="shared" si="1" ref="D12:D25">+B12-C12</f>
        <v>1198.098</v>
      </c>
      <c r="E12" s="325">
        <f>D12/B12*100</f>
        <v>17.385180853487416</v>
      </c>
      <c r="F12" s="326">
        <v>997472.771</v>
      </c>
      <c r="G12" s="327">
        <v>10097.418539225753</v>
      </c>
      <c r="H12" s="327">
        <v>14159.57357226018</v>
      </c>
      <c r="I12" s="327">
        <v>9242.592484605155</v>
      </c>
      <c r="J12" s="328">
        <f t="shared" si="0"/>
        <v>854.8260546205984</v>
      </c>
    </row>
    <row r="13" spans="1:10" s="83" customFormat="1" ht="18" customHeight="1">
      <c r="A13" s="268" t="s">
        <v>82</v>
      </c>
      <c r="B13" s="329">
        <v>7233.224</v>
      </c>
      <c r="C13" s="330">
        <v>6202.853999999999</v>
      </c>
      <c r="D13" s="323">
        <f t="shared" si="1"/>
        <v>1030.3700000000008</v>
      </c>
      <c r="E13" s="325">
        <f aca="true" t="shared" si="2" ref="E13:E25">D13/B13*100</f>
        <v>14.24496185933134</v>
      </c>
      <c r="F13" s="331">
        <v>64652.968</v>
      </c>
      <c r="G13" s="332">
        <v>9767.838610648128</v>
      </c>
      <c r="H13" s="332">
        <v>13797.186016242285</v>
      </c>
      <c r="I13" s="332">
        <v>9098.5146693943</v>
      </c>
      <c r="J13" s="333">
        <f t="shared" si="0"/>
        <v>669.3239412538278</v>
      </c>
    </row>
    <row r="14" spans="1:10" s="83" customFormat="1" ht="18" customHeight="1">
      <c r="A14" s="272" t="s">
        <v>83</v>
      </c>
      <c r="B14" s="329">
        <v>4701.653000000001</v>
      </c>
      <c r="C14" s="330">
        <v>3908.168</v>
      </c>
      <c r="D14" s="323">
        <f t="shared" si="1"/>
        <v>793.485000000001</v>
      </c>
      <c r="E14" s="325">
        <f t="shared" si="2"/>
        <v>16.876723994731233</v>
      </c>
      <c r="F14" s="331">
        <v>57666.337</v>
      </c>
      <c r="G14" s="332">
        <v>9894.122627368144</v>
      </c>
      <c r="H14" s="332">
        <v>13509.280648727505</v>
      </c>
      <c r="I14" s="332">
        <v>9160.128166900136</v>
      </c>
      <c r="J14" s="333">
        <f t="shared" si="0"/>
        <v>733.9944604680077</v>
      </c>
    </row>
    <row r="15" spans="1:10" s="83" customFormat="1" ht="18" customHeight="1">
      <c r="A15" s="272" t="s">
        <v>84</v>
      </c>
      <c r="B15" s="329">
        <v>3816.1240000000003</v>
      </c>
      <c r="C15" s="330">
        <v>3331.497</v>
      </c>
      <c r="D15" s="323">
        <f t="shared" si="1"/>
        <v>484.6270000000004</v>
      </c>
      <c r="E15" s="325">
        <f t="shared" si="2"/>
        <v>12.69945630697536</v>
      </c>
      <c r="F15" s="331">
        <v>106474.917</v>
      </c>
      <c r="G15" s="332">
        <v>9687.443449019063</v>
      </c>
      <c r="H15" s="332">
        <v>13716.452263516252</v>
      </c>
      <c r="I15" s="332">
        <v>9101.350634064305</v>
      </c>
      <c r="J15" s="333">
        <f t="shared" si="0"/>
        <v>586.0928149547581</v>
      </c>
    </row>
    <row r="16" spans="1:10" s="83" customFormat="1" ht="18" customHeight="1">
      <c r="A16" s="272" t="s">
        <v>85</v>
      </c>
      <c r="B16" s="329">
        <v>2188.743</v>
      </c>
      <c r="C16" s="330">
        <v>1863.9370000000001</v>
      </c>
      <c r="D16" s="323">
        <f t="shared" si="1"/>
        <v>324.8059999999998</v>
      </c>
      <c r="E16" s="325">
        <f t="shared" si="2"/>
        <v>14.839841863571914</v>
      </c>
      <c r="F16" s="331">
        <v>73326.214</v>
      </c>
      <c r="G16" s="332">
        <v>9885.07213704142</v>
      </c>
      <c r="H16" s="332">
        <v>13789.132247830668</v>
      </c>
      <c r="I16" s="332">
        <v>9204.758291484937</v>
      </c>
      <c r="J16" s="333">
        <f t="shared" si="0"/>
        <v>680.3138455564822</v>
      </c>
    </row>
    <row r="17" spans="1:10" s="83" customFormat="1" ht="18" customHeight="1">
      <c r="A17" s="272" t="s">
        <v>86</v>
      </c>
      <c r="B17" s="329">
        <v>5710.192000000001</v>
      </c>
      <c r="C17" s="330">
        <v>4888.906</v>
      </c>
      <c r="D17" s="323">
        <f t="shared" si="1"/>
        <v>821.286000000001</v>
      </c>
      <c r="E17" s="325">
        <f t="shared" si="2"/>
        <v>14.38280884425604</v>
      </c>
      <c r="F17" s="331">
        <v>54169.51499999999</v>
      </c>
      <c r="G17" s="332">
        <v>9804.771849664212</v>
      </c>
      <c r="H17" s="332">
        <v>13902.865478989988</v>
      </c>
      <c r="I17" s="332">
        <v>9116.33420646664</v>
      </c>
      <c r="J17" s="333">
        <f t="shared" si="0"/>
        <v>688.4376431975725</v>
      </c>
    </row>
    <row r="18" spans="1:10" s="83" customFormat="1" ht="18" customHeight="1">
      <c r="A18" s="272" t="s">
        <v>87</v>
      </c>
      <c r="B18" s="329">
        <v>3215.812</v>
      </c>
      <c r="C18" s="330">
        <v>2725.017</v>
      </c>
      <c r="D18" s="323">
        <f t="shared" si="1"/>
        <v>490.7950000000001</v>
      </c>
      <c r="E18" s="325">
        <f t="shared" si="2"/>
        <v>15.261930734756884</v>
      </c>
      <c r="F18" s="331">
        <v>53637.064</v>
      </c>
      <c r="G18" s="332">
        <v>9700.852882914523</v>
      </c>
      <c r="H18" s="332">
        <v>13032.543345207496</v>
      </c>
      <c r="I18" s="332">
        <v>9100.791664785946</v>
      </c>
      <c r="J18" s="333">
        <f t="shared" si="0"/>
        <v>600.0612181285778</v>
      </c>
    </row>
    <row r="19" spans="1:10" s="83" customFormat="1" ht="18" customHeight="1">
      <c r="A19" s="272" t="s">
        <v>88</v>
      </c>
      <c r="B19" s="329">
        <v>4123.535</v>
      </c>
      <c r="C19" s="330">
        <v>3465.580999999999</v>
      </c>
      <c r="D19" s="323">
        <f t="shared" si="1"/>
        <v>657.9540000000006</v>
      </c>
      <c r="E19" s="325">
        <f t="shared" si="2"/>
        <v>15.956066821307463</v>
      </c>
      <c r="F19" s="331">
        <v>74757.59700000001</v>
      </c>
      <c r="G19" s="332">
        <v>9657.63054164826</v>
      </c>
      <c r="H19" s="332">
        <v>13530.451470264872</v>
      </c>
      <c r="I19" s="332">
        <v>8922.360461027716</v>
      </c>
      <c r="J19" s="333">
        <f t="shared" si="0"/>
        <v>735.270080620543</v>
      </c>
    </row>
    <row r="20" spans="1:10" s="83" customFormat="1" ht="18" customHeight="1">
      <c r="A20" s="272" t="s">
        <v>89</v>
      </c>
      <c r="B20" s="329">
        <v>3853.6050000000005</v>
      </c>
      <c r="C20" s="330">
        <v>3244.11</v>
      </c>
      <c r="D20" s="323">
        <f t="shared" si="1"/>
        <v>609.4950000000003</v>
      </c>
      <c r="E20" s="325">
        <f t="shared" si="2"/>
        <v>15.81622921913378</v>
      </c>
      <c r="F20" s="331">
        <v>70523.73300000001</v>
      </c>
      <c r="G20" s="332">
        <v>9632.3715931792</v>
      </c>
      <c r="H20" s="332">
        <v>12978.161702174182</v>
      </c>
      <c r="I20" s="332">
        <v>9003.773197168615</v>
      </c>
      <c r="J20" s="333">
        <f t="shared" si="0"/>
        <v>628.5983960105841</v>
      </c>
    </row>
    <row r="21" spans="1:10" s="83" customFormat="1" ht="18" customHeight="1">
      <c r="A21" s="272" t="s">
        <v>90</v>
      </c>
      <c r="B21" s="329">
        <v>4060.811999999999</v>
      </c>
      <c r="C21" s="330">
        <v>3544.601999999999</v>
      </c>
      <c r="D21" s="323">
        <f t="shared" si="1"/>
        <v>516.21</v>
      </c>
      <c r="E21" s="325">
        <f t="shared" si="2"/>
        <v>12.71198962178008</v>
      </c>
      <c r="F21" s="331">
        <v>35924.748</v>
      </c>
      <c r="G21" s="332">
        <v>9658.29882737191</v>
      </c>
      <c r="H21" s="332">
        <v>13564.562441211472</v>
      </c>
      <c r="I21" s="332">
        <v>9089.41906594873</v>
      </c>
      <c r="J21" s="333">
        <f t="shared" si="0"/>
        <v>568.8797614231789</v>
      </c>
    </row>
    <row r="22" spans="1:10" s="83" customFormat="1" ht="18" customHeight="1">
      <c r="A22" s="272" t="s">
        <v>91</v>
      </c>
      <c r="B22" s="329">
        <v>8182.262000000002</v>
      </c>
      <c r="C22" s="330">
        <v>7179.073</v>
      </c>
      <c r="D22" s="323">
        <f t="shared" si="1"/>
        <v>1003.1890000000021</v>
      </c>
      <c r="E22" s="325">
        <f t="shared" si="2"/>
        <v>12.260533823043088</v>
      </c>
      <c r="F22" s="331">
        <v>3234.188</v>
      </c>
      <c r="G22" s="332">
        <v>9878.700684752235</v>
      </c>
      <c r="H22" s="332">
        <v>14274.411900449462</v>
      </c>
      <c r="I22" s="332">
        <v>9264.452976341401</v>
      </c>
      <c r="J22" s="333">
        <f t="shared" si="0"/>
        <v>614.2477084108341</v>
      </c>
    </row>
    <row r="23" spans="1:10" s="83" customFormat="1" ht="18" customHeight="1">
      <c r="A23" s="272" t="s">
        <v>92</v>
      </c>
      <c r="B23" s="329">
        <v>4640.428</v>
      </c>
      <c r="C23" s="330">
        <v>3959.8630000000003</v>
      </c>
      <c r="D23" s="323">
        <f t="shared" si="1"/>
        <v>680.5649999999996</v>
      </c>
      <c r="E23" s="325">
        <f t="shared" si="2"/>
        <v>14.665996326200936</v>
      </c>
      <c r="F23" s="331">
        <v>69042.334</v>
      </c>
      <c r="G23" s="332">
        <v>9589.086203063838</v>
      </c>
      <c r="H23" s="332">
        <v>13577.886510962728</v>
      </c>
      <c r="I23" s="332">
        <v>8903.547869655535</v>
      </c>
      <c r="J23" s="333">
        <f t="shared" si="0"/>
        <v>685.5383334083035</v>
      </c>
    </row>
    <row r="24" spans="1:10" s="83" customFormat="1" ht="18" customHeight="1">
      <c r="A24" s="272" t="s">
        <v>93</v>
      </c>
      <c r="B24" s="329">
        <v>4369.578000000001</v>
      </c>
      <c r="C24" s="330">
        <v>3809.169000000001</v>
      </c>
      <c r="D24" s="323">
        <f t="shared" si="1"/>
        <v>560.4090000000006</v>
      </c>
      <c r="E24" s="325">
        <f t="shared" si="2"/>
        <v>12.825243078393392</v>
      </c>
      <c r="F24" s="331">
        <v>31013.238999999998</v>
      </c>
      <c r="G24" s="332">
        <v>9756.08320884889</v>
      </c>
      <c r="H24" s="332">
        <v>14606.694396413994</v>
      </c>
      <c r="I24" s="332">
        <v>9042.456125090683</v>
      </c>
      <c r="J24" s="333">
        <f t="shared" si="0"/>
        <v>713.6270837582069</v>
      </c>
    </row>
    <row r="25" spans="1:10" s="83" customFormat="1" ht="18" customHeight="1" thickBot="1">
      <c r="A25" s="273" t="s">
        <v>94</v>
      </c>
      <c r="B25" s="334">
        <v>9107.781</v>
      </c>
      <c r="C25" s="335">
        <v>7913.017000000001</v>
      </c>
      <c r="D25" s="336">
        <f t="shared" si="1"/>
        <v>1194.7640000000001</v>
      </c>
      <c r="E25" s="274">
        <f t="shared" si="2"/>
        <v>13.118058064856852</v>
      </c>
      <c r="F25" s="337">
        <v>209971.40199999994</v>
      </c>
      <c r="G25" s="338">
        <v>9634.75921180899</v>
      </c>
      <c r="H25" s="338">
        <v>13589.989599061702</v>
      </c>
      <c r="I25" s="338">
        <v>9037.5701904287</v>
      </c>
      <c r="J25" s="339">
        <f t="shared" si="0"/>
        <v>597.1890213802908</v>
      </c>
    </row>
    <row r="26" spans="2:10" ht="6.75" customHeight="1">
      <c r="B26" s="95"/>
      <c r="C26" s="47"/>
      <c r="D26" s="47"/>
      <c r="E26" s="47"/>
      <c r="F26" s="340"/>
      <c r="I26" s="96"/>
      <c r="J26" s="96"/>
    </row>
    <row r="27" spans="1:10" ht="15">
      <c r="A27" s="46">
        <v>37955</v>
      </c>
      <c r="H27" s="20"/>
      <c r="J27" s="96"/>
    </row>
  </sheetData>
  <printOptions/>
  <pageMargins left="0" right="0" top="0.5905511811023623" bottom="0" header="0.5118110236220472" footer="0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workbookViewId="0" topLeftCell="E6">
      <selection activeCell="F12" sqref="F12"/>
    </sheetView>
  </sheetViews>
  <sheetFormatPr defaultColWidth="9.00390625" defaultRowHeight="12.75"/>
  <cols>
    <col min="1" max="1" width="38.25390625" style="0" customWidth="1"/>
    <col min="2" max="2" width="16.75390625" style="0" bestFit="1" customWidth="1"/>
    <col min="3" max="3" width="13.25390625" style="0" customWidth="1"/>
    <col min="4" max="4" width="15.875" style="0" customWidth="1"/>
    <col min="5" max="5" width="15.75390625" style="0" customWidth="1"/>
    <col min="6" max="6" width="20.625" style="0" bestFit="1" customWidth="1"/>
    <col min="7" max="8" width="20.625" style="0" customWidth="1"/>
    <col min="9" max="9" width="18.875" style="0" hidden="1" customWidth="1"/>
    <col min="10" max="10" width="20.25390625" style="0" hidden="1" customWidth="1"/>
    <col min="11" max="11" width="19.75390625" style="0" hidden="1" customWidth="1"/>
  </cols>
  <sheetData>
    <row r="1" spans="1:8" ht="15.75">
      <c r="A1" s="1" t="s">
        <v>24</v>
      </c>
      <c r="H1" s="3" t="s">
        <v>306</v>
      </c>
    </row>
    <row r="2" spans="2:4" ht="12.75">
      <c r="B2" s="586"/>
      <c r="C2" s="586"/>
      <c r="D2" s="587"/>
    </row>
    <row r="3" spans="1:11" ht="18">
      <c r="A3" s="207" t="s">
        <v>284</v>
      </c>
      <c r="H3" s="551"/>
      <c r="K3" s="526" t="s">
        <v>285</v>
      </c>
    </row>
    <row r="4" spans="1:11" ht="18">
      <c r="A4" s="207"/>
      <c r="K4" s="526"/>
    </row>
    <row r="5" spans="1:11" s="548" customFormat="1" ht="16.5">
      <c r="A5" s="547" t="s">
        <v>315</v>
      </c>
      <c r="K5" s="549"/>
    </row>
    <row r="6" ht="17.25" customHeight="1" thickBot="1">
      <c r="A6" s="53"/>
    </row>
    <row r="7" spans="1:8" ht="21" thickBot="1">
      <c r="A7" s="460" t="s">
        <v>265</v>
      </c>
      <c r="F7" s="596"/>
      <c r="G7" s="590"/>
      <c r="H7" s="591"/>
    </row>
    <row r="8" spans="1:11" s="232" customFormat="1" ht="12.75" customHeight="1">
      <c r="A8" s="645" t="s">
        <v>295</v>
      </c>
      <c r="B8" s="527" t="s">
        <v>98</v>
      </c>
      <c r="C8" s="528" t="s">
        <v>95</v>
      </c>
      <c r="D8" s="529" t="s">
        <v>119</v>
      </c>
      <c r="E8" s="553" t="s">
        <v>270</v>
      </c>
      <c r="F8" s="527" t="s">
        <v>300</v>
      </c>
      <c r="G8" s="527" t="s">
        <v>288</v>
      </c>
      <c r="H8" s="527" t="s">
        <v>302</v>
      </c>
      <c r="I8" s="560" t="s">
        <v>293</v>
      </c>
      <c r="J8" s="527" t="s">
        <v>288</v>
      </c>
      <c r="K8" s="527" t="s">
        <v>294</v>
      </c>
    </row>
    <row r="9" spans="1:11" s="232" customFormat="1" ht="12.75" customHeight="1">
      <c r="A9" s="646"/>
      <c r="B9" s="530" t="s">
        <v>99</v>
      </c>
      <c r="C9" s="531" t="s">
        <v>96</v>
      </c>
      <c r="D9" s="532" t="s">
        <v>102</v>
      </c>
      <c r="E9" s="554" t="s">
        <v>103</v>
      </c>
      <c r="F9" s="533" t="s">
        <v>102</v>
      </c>
      <c r="G9" s="533" t="s">
        <v>103</v>
      </c>
      <c r="H9" s="533" t="s">
        <v>103</v>
      </c>
      <c r="I9" s="550" t="s">
        <v>102</v>
      </c>
      <c r="J9" s="533" t="s">
        <v>103</v>
      </c>
      <c r="K9" s="533" t="s">
        <v>103</v>
      </c>
    </row>
    <row r="10" spans="1:11" s="232" customFormat="1" ht="27" customHeight="1">
      <c r="A10" s="646"/>
      <c r="B10" s="530" t="s">
        <v>100</v>
      </c>
      <c r="C10" s="531" t="s">
        <v>289</v>
      </c>
      <c r="D10" s="531" t="s">
        <v>289</v>
      </c>
      <c r="E10" s="555" t="s">
        <v>271</v>
      </c>
      <c r="F10" s="530" t="s">
        <v>289</v>
      </c>
      <c r="G10" s="533" t="s">
        <v>301</v>
      </c>
      <c r="H10" s="533" t="s">
        <v>303</v>
      </c>
      <c r="I10" s="531" t="s">
        <v>289</v>
      </c>
      <c r="J10" s="533" t="s">
        <v>290</v>
      </c>
      <c r="K10" s="533" t="s">
        <v>286</v>
      </c>
    </row>
    <row r="11" spans="1:11" s="232" customFormat="1" ht="13.5" customHeight="1" thickBot="1">
      <c r="A11" s="647"/>
      <c r="B11" s="287" t="s">
        <v>312</v>
      </c>
      <c r="C11" s="287" t="s">
        <v>340</v>
      </c>
      <c r="D11" s="287" t="s">
        <v>312</v>
      </c>
      <c r="E11" s="287" t="s">
        <v>341</v>
      </c>
      <c r="F11" s="552" t="s">
        <v>314</v>
      </c>
      <c r="G11" s="533" t="s">
        <v>269</v>
      </c>
      <c r="H11" s="601" t="s">
        <v>287</v>
      </c>
      <c r="I11" s="561" t="s">
        <v>291</v>
      </c>
      <c r="J11" s="533" t="s">
        <v>269</v>
      </c>
      <c r="K11" s="533" t="s">
        <v>287</v>
      </c>
    </row>
    <row r="12" spans="1:11" s="537" customFormat="1" ht="24.75" customHeight="1" thickBot="1">
      <c r="A12" s="536" t="s">
        <v>80</v>
      </c>
      <c r="B12" s="543">
        <v>222281.228</v>
      </c>
      <c r="C12" s="544">
        <v>42031927</v>
      </c>
      <c r="D12" s="610">
        <v>29764931.052</v>
      </c>
      <c r="E12" s="556">
        <f>+D12/C12*100</f>
        <v>70.8150522149508</v>
      </c>
      <c r="F12" s="610">
        <f>+C12*72.688004531936/100</f>
        <v>30552169.002620034</v>
      </c>
      <c r="G12" s="544">
        <f>+F12-D12</f>
        <v>787237.9506200328</v>
      </c>
      <c r="H12" s="602">
        <f>+G12/B12/9*1000</f>
        <v>393.51448698234594</v>
      </c>
      <c r="I12" s="562">
        <f>+C12*0.23</f>
        <v>9667343.21</v>
      </c>
      <c r="J12" s="545">
        <f>+I12-D12</f>
        <v>-20097587.842</v>
      </c>
      <c r="K12" s="546">
        <f>+J12/B12/3*1000</f>
        <v>-30138.379239713995</v>
      </c>
    </row>
    <row r="13" spans="1:13" s="427" customFormat="1" ht="24.75" customHeight="1">
      <c r="A13" s="443" t="s">
        <v>81</v>
      </c>
      <c r="B13" s="538">
        <v>21492.8</v>
      </c>
      <c r="C13" s="539">
        <v>4160303</v>
      </c>
      <c r="D13" s="539">
        <v>2953258.867</v>
      </c>
      <c r="E13" s="557">
        <f aca="true" t="shared" si="0" ref="E13:E26">+D13/C13*100</f>
        <v>70.98662926714712</v>
      </c>
      <c r="F13" s="539">
        <f aca="true" t="shared" si="1" ref="F13:F26">+C13*72.688004531936/100</f>
        <v>3024041.233182269</v>
      </c>
      <c r="G13" s="539">
        <f>+F13-D13</f>
        <v>70782.36618226906</v>
      </c>
      <c r="H13" s="574">
        <f>+G13/B13/9*1000</f>
        <v>365.9228836440785</v>
      </c>
      <c r="I13" s="563">
        <f aca="true" t="shared" si="2" ref="I13:I26">+C13*0.23</f>
        <v>956869.6900000001</v>
      </c>
      <c r="J13" s="541">
        <f aca="true" t="shared" si="3" ref="J13:J26">+I13-D13</f>
        <v>-1996389.1770000001</v>
      </c>
      <c r="K13" s="542">
        <f aca="true" t="shared" si="4" ref="K13:K26">+J13/B13/3*1000</f>
        <v>-30962.138902330087</v>
      </c>
      <c r="M13" s="592"/>
    </row>
    <row r="14" spans="1:11" ht="24.75" customHeight="1">
      <c r="A14" s="444" t="s">
        <v>82</v>
      </c>
      <c r="B14" s="447">
        <v>22211.279</v>
      </c>
      <c r="C14" s="490">
        <v>4234686</v>
      </c>
      <c r="D14" s="599">
        <v>2990245.07</v>
      </c>
      <c r="E14" s="558">
        <f t="shared" si="0"/>
        <v>70.61314746831287</v>
      </c>
      <c r="F14" s="599">
        <f t="shared" si="1"/>
        <v>3078108.7515932596</v>
      </c>
      <c r="G14" s="490">
        <f aca="true" t="shared" si="5" ref="G14:G26">+F14-D14</f>
        <v>87863.6815932598</v>
      </c>
      <c r="H14" s="452">
        <f>+G14/B14/9*1000</f>
        <v>439.5348547078256</v>
      </c>
      <c r="I14" s="564">
        <f t="shared" si="2"/>
        <v>973977.78</v>
      </c>
      <c r="J14" s="449">
        <f t="shared" si="3"/>
        <v>-2016267.2899999998</v>
      </c>
      <c r="K14" s="534">
        <f t="shared" si="4"/>
        <v>-30258.910199032965</v>
      </c>
    </row>
    <row r="15" spans="1:11" ht="24.75" customHeight="1">
      <c r="A15" s="445" t="s">
        <v>83</v>
      </c>
      <c r="B15" s="447">
        <v>14492.541</v>
      </c>
      <c r="C15" s="490">
        <v>2769667</v>
      </c>
      <c r="D15" s="599">
        <v>1956595.594</v>
      </c>
      <c r="E15" s="558">
        <f t="shared" si="0"/>
        <v>70.64371254739288</v>
      </c>
      <c r="F15" s="599">
        <f t="shared" si="1"/>
        <v>2013215.6744795358</v>
      </c>
      <c r="G15" s="490">
        <f t="shared" si="5"/>
        <v>56620.08047953574</v>
      </c>
      <c r="H15" s="452">
        <f aca="true" t="shared" si="6" ref="H15:H25">+G15/B15/9*1000</f>
        <v>434.0936522644131</v>
      </c>
      <c r="I15" s="564">
        <f t="shared" si="2"/>
        <v>637023.41</v>
      </c>
      <c r="J15" s="449">
        <f t="shared" si="3"/>
        <v>-1319572.184</v>
      </c>
      <c r="K15" s="534">
        <f t="shared" si="4"/>
        <v>-30350.605505733372</v>
      </c>
    </row>
    <row r="16" spans="1:11" ht="24.75" customHeight="1">
      <c r="A16" s="445" t="s">
        <v>84</v>
      </c>
      <c r="B16" s="447">
        <v>11729.832</v>
      </c>
      <c r="C16" s="490">
        <v>2221104</v>
      </c>
      <c r="D16" s="599">
        <v>1571224.763</v>
      </c>
      <c r="E16" s="558">
        <f t="shared" si="0"/>
        <v>70.7407110608058</v>
      </c>
      <c r="F16" s="599">
        <f t="shared" si="1"/>
        <v>1614476.1761790118</v>
      </c>
      <c r="G16" s="490">
        <f t="shared" si="5"/>
        <v>43251.41317901178</v>
      </c>
      <c r="H16" s="452">
        <f t="shared" si="6"/>
        <v>409.7000345312493</v>
      </c>
      <c r="I16" s="564">
        <f t="shared" si="2"/>
        <v>510853.92000000004</v>
      </c>
      <c r="J16" s="449">
        <f t="shared" si="3"/>
        <v>-1060370.8429999999</v>
      </c>
      <c r="K16" s="534">
        <f t="shared" si="4"/>
        <v>-30133.163686118147</v>
      </c>
    </row>
    <row r="17" spans="1:11" ht="24.75" customHeight="1">
      <c r="A17" s="445" t="s">
        <v>85</v>
      </c>
      <c r="B17" s="447">
        <v>6758.744</v>
      </c>
      <c r="C17" s="490">
        <v>1296793</v>
      </c>
      <c r="D17" s="599">
        <v>919259.298</v>
      </c>
      <c r="E17" s="558">
        <f t="shared" si="0"/>
        <v>70.88712678122106</v>
      </c>
      <c r="F17" s="599">
        <f t="shared" si="1"/>
        <v>942612.9546098289</v>
      </c>
      <c r="G17" s="490">
        <f t="shared" si="5"/>
        <v>23353.656609828933</v>
      </c>
      <c r="H17" s="452">
        <f t="shared" si="6"/>
        <v>383.92499174779175</v>
      </c>
      <c r="I17" s="564">
        <f t="shared" si="2"/>
        <v>298262.39</v>
      </c>
      <c r="J17" s="449">
        <f t="shared" si="3"/>
        <v>-620996.9079999999</v>
      </c>
      <c r="K17" s="534">
        <f t="shared" si="4"/>
        <v>-30626.83974024365</v>
      </c>
    </row>
    <row r="18" spans="1:11" ht="24.75" customHeight="1">
      <c r="A18" s="445" t="s">
        <v>86</v>
      </c>
      <c r="B18" s="447">
        <v>17786.02</v>
      </c>
      <c r="C18" s="490">
        <v>3376464</v>
      </c>
      <c r="D18" s="599">
        <v>2379387.56</v>
      </c>
      <c r="E18" s="558">
        <f t="shared" si="0"/>
        <v>70.46980391320623</v>
      </c>
      <c r="F18" s="599">
        <f t="shared" si="1"/>
        <v>2454284.305339188</v>
      </c>
      <c r="G18" s="490">
        <f t="shared" si="5"/>
        <v>74896.7453391878</v>
      </c>
      <c r="H18" s="452">
        <f t="shared" si="6"/>
        <v>467.8877339192854</v>
      </c>
      <c r="I18" s="564">
        <f t="shared" si="2"/>
        <v>776586.7200000001</v>
      </c>
      <c r="J18" s="449">
        <f t="shared" si="3"/>
        <v>-1602800.8399999999</v>
      </c>
      <c r="K18" s="534">
        <f t="shared" si="4"/>
        <v>-30038.589109124277</v>
      </c>
    </row>
    <row r="19" spans="1:11" ht="24.75" customHeight="1">
      <c r="A19" s="445" t="s">
        <v>87</v>
      </c>
      <c r="B19" s="447">
        <v>9884.567</v>
      </c>
      <c r="C19" s="490">
        <v>1844156</v>
      </c>
      <c r="D19" s="599">
        <v>1307922.359</v>
      </c>
      <c r="E19" s="558">
        <f t="shared" si="0"/>
        <v>70.92254445936244</v>
      </c>
      <c r="F19" s="599">
        <f t="shared" si="1"/>
        <v>1340480.1968559697</v>
      </c>
      <c r="G19" s="490">
        <f t="shared" si="5"/>
        <v>32557.83785596979</v>
      </c>
      <c r="H19" s="452">
        <f t="shared" si="6"/>
        <v>365.978351864295</v>
      </c>
      <c r="I19" s="564">
        <f t="shared" si="2"/>
        <v>424155.88</v>
      </c>
      <c r="J19" s="449">
        <f t="shared" si="3"/>
        <v>-883766.4789999999</v>
      </c>
      <c r="K19" s="534">
        <f t="shared" si="4"/>
        <v>-29802.906524214297</v>
      </c>
    </row>
    <row r="20" spans="1:11" ht="24.75" customHeight="1">
      <c r="A20" s="445" t="s">
        <v>88</v>
      </c>
      <c r="B20" s="447">
        <v>12901.914</v>
      </c>
      <c r="C20" s="490">
        <v>2422939</v>
      </c>
      <c r="D20" s="599">
        <v>1710646.437</v>
      </c>
      <c r="E20" s="558">
        <f t="shared" si="0"/>
        <v>70.6021256416278</v>
      </c>
      <c r="F20" s="599">
        <f t="shared" si="1"/>
        <v>1761186.0101260447</v>
      </c>
      <c r="G20" s="490">
        <f t="shared" si="5"/>
        <v>50539.57312604482</v>
      </c>
      <c r="H20" s="452">
        <f t="shared" si="6"/>
        <v>435.24612899420123</v>
      </c>
      <c r="I20" s="564">
        <f t="shared" si="2"/>
        <v>557275.97</v>
      </c>
      <c r="J20" s="449">
        <f t="shared" si="3"/>
        <v>-1153370.467</v>
      </c>
      <c r="K20" s="534">
        <f t="shared" si="4"/>
        <v>-29798.43318854344</v>
      </c>
    </row>
    <row r="21" spans="1:11" ht="24.75" customHeight="1">
      <c r="A21" s="445" t="s">
        <v>89</v>
      </c>
      <c r="B21" s="447">
        <v>11842.356</v>
      </c>
      <c r="C21" s="490">
        <v>2222903</v>
      </c>
      <c r="D21" s="599">
        <v>1569472.839</v>
      </c>
      <c r="E21" s="558">
        <f t="shared" si="0"/>
        <v>70.60464802107875</v>
      </c>
      <c r="F21" s="599">
        <f t="shared" si="1"/>
        <v>1615783.8333805413</v>
      </c>
      <c r="G21" s="490">
        <f t="shared" si="5"/>
        <v>46310.99438054138</v>
      </c>
      <c r="H21" s="452">
        <f t="shared" si="6"/>
        <v>434.51371013355583</v>
      </c>
      <c r="I21" s="564">
        <f t="shared" si="2"/>
        <v>511267.69</v>
      </c>
      <c r="J21" s="449">
        <f t="shared" si="3"/>
        <v>-1058205.149</v>
      </c>
      <c r="K21" s="534">
        <f t="shared" si="4"/>
        <v>-29785.8846387211</v>
      </c>
    </row>
    <row r="22" spans="1:11" ht="24.75" customHeight="1">
      <c r="A22" s="445" t="s">
        <v>90</v>
      </c>
      <c r="B22" s="447">
        <v>12183.521</v>
      </c>
      <c r="C22" s="490">
        <v>2275444</v>
      </c>
      <c r="D22" s="599">
        <v>1609031.425</v>
      </c>
      <c r="E22" s="558">
        <f t="shared" si="0"/>
        <v>70.71285538119155</v>
      </c>
      <c r="F22" s="599">
        <f t="shared" si="1"/>
        <v>1653974.8378416658</v>
      </c>
      <c r="G22" s="490">
        <f t="shared" si="5"/>
        <v>44943.41284166579</v>
      </c>
      <c r="H22" s="452">
        <f t="shared" si="6"/>
        <v>409.87433254827283</v>
      </c>
      <c r="I22" s="564">
        <f t="shared" si="2"/>
        <v>523352.12</v>
      </c>
      <c r="J22" s="449">
        <f t="shared" si="3"/>
        <v>-1085679.3050000002</v>
      </c>
      <c r="K22" s="534">
        <f t="shared" si="4"/>
        <v>-29703.490613810798</v>
      </c>
    </row>
    <row r="23" spans="1:11" ht="24.75" customHeight="1">
      <c r="A23" s="445" t="s">
        <v>91</v>
      </c>
      <c r="B23" s="447">
        <v>25047.899</v>
      </c>
      <c r="C23" s="490">
        <v>4686357</v>
      </c>
      <c r="D23" s="599">
        <v>3335842.586</v>
      </c>
      <c r="E23" s="558">
        <f t="shared" si="0"/>
        <v>71.18199885326705</v>
      </c>
      <c r="F23" s="599">
        <f t="shared" si="1"/>
        <v>3406419.3885426996</v>
      </c>
      <c r="G23" s="490">
        <f t="shared" si="5"/>
        <v>70576.8025426995</v>
      </c>
      <c r="H23" s="452">
        <f t="shared" si="6"/>
        <v>313.07483909883354</v>
      </c>
      <c r="I23" s="564">
        <f t="shared" si="2"/>
        <v>1077862.11</v>
      </c>
      <c r="J23" s="449">
        <f t="shared" si="3"/>
        <v>-2257980.476</v>
      </c>
      <c r="K23" s="534">
        <f t="shared" si="4"/>
        <v>-30048.83398270915</v>
      </c>
    </row>
    <row r="24" spans="1:11" ht="24.75" customHeight="1">
      <c r="A24" s="445" t="s">
        <v>92</v>
      </c>
      <c r="B24" s="447">
        <v>14584.823</v>
      </c>
      <c r="C24" s="490">
        <v>2742353</v>
      </c>
      <c r="D24" s="599">
        <v>1937285.413</v>
      </c>
      <c r="E24" s="558">
        <f t="shared" si="0"/>
        <v>70.64318171293046</v>
      </c>
      <c r="F24" s="599">
        <f t="shared" si="1"/>
        <v>1993361.672921683</v>
      </c>
      <c r="G24" s="490">
        <f t="shared" si="5"/>
        <v>56076.259921683</v>
      </c>
      <c r="H24" s="452">
        <f t="shared" si="6"/>
        <v>427.2040563573289</v>
      </c>
      <c r="I24" s="564">
        <f t="shared" si="2"/>
        <v>630741.1900000001</v>
      </c>
      <c r="J24" s="449">
        <f t="shared" si="3"/>
        <v>-1306544.2229999998</v>
      </c>
      <c r="K24" s="534">
        <f t="shared" si="4"/>
        <v>-29860.81771441449</v>
      </c>
    </row>
    <row r="25" spans="1:11" ht="24.75" customHeight="1">
      <c r="A25" s="445" t="s">
        <v>93</v>
      </c>
      <c r="B25" s="447">
        <v>13324.26</v>
      </c>
      <c r="C25" s="490">
        <v>2532988</v>
      </c>
      <c r="D25" s="599">
        <v>1800979.971</v>
      </c>
      <c r="E25" s="558">
        <f t="shared" si="0"/>
        <v>71.10100683461587</v>
      </c>
      <c r="F25" s="599">
        <f t="shared" si="1"/>
        <v>1841178.432233395</v>
      </c>
      <c r="G25" s="490">
        <f t="shared" si="5"/>
        <v>40198.46123339515</v>
      </c>
      <c r="H25" s="452">
        <f t="shared" si="6"/>
        <v>335.21529095045133</v>
      </c>
      <c r="I25" s="564">
        <f t="shared" si="2"/>
        <v>582587.24</v>
      </c>
      <c r="J25" s="449">
        <f t="shared" si="3"/>
        <v>-1218392.731</v>
      </c>
      <c r="K25" s="534">
        <f t="shared" si="4"/>
        <v>-30480.56029628162</v>
      </c>
    </row>
    <row r="26" spans="1:11" ht="24.75" customHeight="1" thickBot="1">
      <c r="A26" s="446" t="s">
        <v>94</v>
      </c>
      <c r="B26" s="453">
        <v>28040.672</v>
      </c>
      <c r="C26" s="491">
        <v>5245770</v>
      </c>
      <c r="D26" s="600">
        <v>3723778.87</v>
      </c>
      <c r="E26" s="559">
        <f t="shared" si="0"/>
        <v>70.98631602224269</v>
      </c>
      <c r="F26" s="600">
        <f t="shared" si="1"/>
        <v>3813045.535334939</v>
      </c>
      <c r="G26" s="491">
        <f t="shared" si="5"/>
        <v>89266.66533493903</v>
      </c>
      <c r="H26" s="566">
        <f>+G26/B26/9*1000</f>
        <v>353.71899683961857</v>
      </c>
      <c r="I26" s="565">
        <f t="shared" si="2"/>
        <v>1206527.1</v>
      </c>
      <c r="J26" s="455">
        <f t="shared" si="3"/>
        <v>-2517251.77</v>
      </c>
      <c r="K26" s="535">
        <f t="shared" si="4"/>
        <v>-29923.81649531557</v>
      </c>
    </row>
    <row r="28" ht="15">
      <c r="A28" s="46">
        <v>37955</v>
      </c>
    </row>
  </sheetData>
  <mergeCells count="1">
    <mergeCell ref="A8:A11"/>
  </mergeCells>
  <printOptions/>
  <pageMargins left="0.5905511811023623" right="0" top="0.984251968503937" bottom="0" header="0.5118110236220472" footer="0.5118110236220472"/>
  <pageSetup fitToHeight="1" fitToWidth="1" horizontalDpi="300" verticalDpi="3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workbookViewId="0" topLeftCell="B4">
      <selection activeCell="H11" sqref="H11:H25"/>
    </sheetView>
  </sheetViews>
  <sheetFormatPr defaultColWidth="9.00390625" defaultRowHeight="12.75"/>
  <cols>
    <col min="1" max="1" width="36.625" style="0" customWidth="1"/>
    <col min="2" max="2" width="15.75390625" style="341" customWidth="1"/>
    <col min="3" max="4" width="15.75390625" style="233" customWidth="1"/>
    <col min="5" max="5" width="11.00390625" style="233" customWidth="1"/>
    <col min="6" max="6" width="14.125" style="341" hidden="1" customWidth="1"/>
    <col min="7" max="7" width="13.125" style="96" customWidth="1"/>
    <col min="8" max="8" width="14.75390625" style="96" customWidth="1"/>
    <col min="9" max="9" width="13.25390625" style="20" customWidth="1"/>
    <col min="10" max="10" width="15.375" style="0" customWidth="1"/>
  </cols>
  <sheetData>
    <row r="1" spans="1:10" s="2" customFormat="1" ht="15.75">
      <c r="A1" s="97" t="s">
        <v>24</v>
      </c>
      <c r="B1" s="233"/>
      <c r="C1" s="233"/>
      <c r="D1" s="233"/>
      <c r="E1" s="233"/>
      <c r="F1" s="233"/>
      <c r="G1" s="20"/>
      <c r="I1" s="20"/>
      <c r="J1" s="99" t="s">
        <v>255</v>
      </c>
    </row>
    <row r="2" spans="2:9" s="2" customFormat="1" ht="12.75">
      <c r="B2" s="233"/>
      <c r="C2" s="233"/>
      <c r="D2" s="233"/>
      <c r="E2" s="233"/>
      <c r="F2" s="233"/>
      <c r="G2" s="20"/>
      <c r="I2" s="20"/>
    </row>
    <row r="3" spans="1:9" s="2" customFormat="1" ht="26.25">
      <c r="A3" s="206" t="s">
        <v>227</v>
      </c>
      <c r="B3" s="233"/>
      <c r="C3" s="233"/>
      <c r="D3" s="233"/>
      <c r="E3" s="233"/>
      <c r="F3" s="233"/>
      <c r="G3" s="20"/>
      <c r="H3" s="20"/>
      <c r="I3" s="20"/>
    </row>
    <row r="4" spans="2:9" s="2" customFormat="1" ht="4.5" customHeight="1">
      <c r="B4" s="233"/>
      <c r="C4" s="233"/>
      <c r="D4" s="233"/>
      <c r="E4" s="233"/>
      <c r="F4" s="233"/>
      <c r="G4" s="20"/>
      <c r="H4" s="20"/>
      <c r="I4" s="20"/>
    </row>
    <row r="5" spans="1:9" s="2" customFormat="1" ht="20.25" customHeight="1">
      <c r="A5" s="207" t="s">
        <v>329</v>
      </c>
      <c r="B5" s="233"/>
      <c r="C5" s="233"/>
      <c r="D5" s="233"/>
      <c r="E5" s="233"/>
      <c r="F5" s="233"/>
      <c r="G5" s="20"/>
      <c r="H5" s="20"/>
      <c r="I5" s="20"/>
    </row>
    <row r="6" spans="1:21" s="193" customFormat="1" ht="26.25" customHeight="1" thickBot="1">
      <c r="A6" s="188" t="s">
        <v>137</v>
      </c>
      <c r="B6" s="189"/>
      <c r="C6" s="189"/>
      <c r="D6" s="189"/>
      <c r="E6" s="189"/>
      <c r="F6" s="190"/>
      <c r="G6" s="190"/>
      <c r="H6" s="190"/>
      <c r="I6" s="189"/>
      <c r="J6" s="190"/>
      <c r="K6" s="191"/>
      <c r="L6" s="190"/>
      <c r="M6" s="190"/>
      <c r="N6" s="190"/>
      <c r="O6" s="192"/>
      <c r="U6" s="194"/>
    </row>
    <row r="7" spans="1:10" s="2" customFormat="1" ht="15" customHeight="1">
      <c r="A7" s="195"/>
      <c r="B7" s="301" t="s">
        <v>1</v>
      </c>
      <c r="C7" s="307" t="s">
        <v>1</v>
      </c>
      <c r="D7" s="307" t="s">
        <v>123</v>
      </c>
      <c r="E7" s="302" t="s">
        <v>124</v>
      </c>
      <c r="F7" s="308" t="s">
        <v>8</v>
      </c>
      <c r="G7" s="309" t="s">
        <v>25</v>
      </c>
      <c r="H7" s="309" t="s">
        <v>25</v>
      </c>
      <c r="I7" s="309" t="s">
        <v>25</v>
      </c>
      <c r="J7" s="111" t="s">
        <v>125</v>
      </c>
    </row>
    <row r="8" spans="1:10" s="2" customFormat="1" ht="15">
      <c r="A8" s="248" t="s">
        <v>61</v>
      </c>
      <c r="B8" s="305" t="s">
        <v>28</v>
      </c>
      <c r="C8" s="303" t="s">
        <v>126</v>
      </c>
      <c r="D8" s="303" t="s">
        <v>127</v>
      </c>
      <c r="E8" s="304" t="s">
        <v>127</v>
      </c>
      <c r="F8" s="310" t="s">
        <v>128</v>
      </c>
      <c r="G8" s="311" t="s">
        <v>29</v>
      </c>
      <c r="H8" s="311" t="s">
        <v>129</v>
      </c>
      <c r="I8" s="311" t="s">
        <v>129</v>
      </c>
      <c r="J8" s="115" t="s">
        <v>130</v>
      </c>
    </row>
    <row r="9" spans="1:10" s="2" customFormat="1" ht="15">
      <c r="A9" s="248" t="s">
        <v>296</v>
      </c>
      <c r="B9" s="305" t="s">
        <v>17</v>
      </c>
      <c r="C9" s="342" t="s">
        <v>131</v>
      </c>
      <c r="D9" s="303" t="s">
        <v>132</v>
      </c>
      <c r="E9" s="304" t="s">
        <v>132</v>
      </c>
      <c r="F9" s="310"/>
      <c r="G9" s="311" t="s">
        <v>268</v>
      </c>
      <c r="H9" s="311" t="s">
        <v>133</v>
      </c>
      <c r="I9" s="311" t="s">
        <v>128</v>
      </c>
      <c r="J9" s="115" t="s">
        <v>134</v>
      </c>
    </row>
    <row r="10" spans="1:10" s="2" customFormat="1" ht="15.75" thickBot="1">
      <c r="A10" s="248" t="s">
        <v>114</v>
      </c>
      <c r="B10" s="305" t="s">
        <v>52</v>
      </c>
      <c r="C10" s="312" t="s">
        <v>52</v>
      </c>
      <c r="D10" s="303" t="s">
        <v>52</v>
      </c>
      <c r="E10" s="313"/>
      <c r="F10" s="314"/>
      <c r="G10" s="311" t="s">
        <v>267</v>
      </c>
      <c r="H10" s="311" t="s">
        <v>53</v>
      </c>
      <c r="I10" s="311" t="s">
        <v>53</v>
      </c>
      <c r="J10" s="115" t="s">
        <v>135</v>
      </c>
    </row>
    <row r="11" spans="1:10" s="267" customFormat="1" ht="20.25" customHeight="1" thickBot="1">
      <c r="A11" s="315" t="s">
        <v>80</v>
      </c>
      <c r="B11" s="259">
        <v>57365.166999999994</v>
      </c>
      <c r="C11" s="316">
        <v>50170.011</v>
      </c>
      <c r="D11" s="316">
        <f>+B11-C11</f>
        <v>7195.155999999995</v>
      </c>
      <c r="E11" s="317">
        <f>+D11/B11*100</f>
        <v>12.542726494633923</v>
      </c>
      <c r="F11" s="318"/>
      <c r="G11" s="319">
        <v>18723.888513118847</v>
      </c>
      <c r="H11" s="319">
        <v>24986.88965187132</v>
      </c>
      <c r="I11" s="319">
        <v>17825.677224676005</v>
      </c>
      <c r="J11" s="320">
        <f aca="true" t="shared" si="0" ref="J11:J25">G11-I11</f>
        <v>898.2112884428425</v>
      </c>
    </row>
    <row r="12" spans="1:10" s="83" customFormat="1" ht="18" customHeight="1">
      <c r="A12" s="321" t="s">
        <v>81</v>
      </c>
      <c r="B12" s="322">
        <v>6045.9619999999995</v>
      </c>
      <c r="C12" s="323">
        <v>5265.029</v>
      </c>
      <c r="D12" s="324">
        <f aca="true" t="shared" si="1" ref="D12:D25">+B12-C12</f>
        <v>780.9329999999991</v>
      </c>
      <c r="E12" s="325">
        <f aca="true" t="shared" si="2" ref="E12:E25">+D12/B12*100</f>
        <v>12.916604503964782</v>
      </c>
      <c r="F12" s="326"/>
      <c r="G12" s="327">
        <v>19420.147180694967</v>
      </c>
      <c r="H12" s="327">
        <v>26285.706826179587</v>
      </c>
      <c r="I12" s="327">
        <v>18401.81621031907</v>
      </c>
      <c r="J12" s="328">
        <f t="shared" si="0"/>
        <v>1018.3309703758969</v>
      </c>
    </row>
    <row r="13" spans="1:10" s="83" customFormat="1" ht="18" customHeight="1">
      <c r="A13" s="268" t="s">
        <v>82</v>
      </c>
      <c r="B13" s="329">
        <v>4865.423</v>
      </c>
      <c r="C13" s="330">
        <v>4241.1539999999995</v>
      </c>
      <c r="D13" s="323">
        <f t="shared" si="1"/>
        <v>624.2690000000002</v>
      </c>
      <c r="E13" s="325">
        <f t="shared" si="2"/>
        <v>12.830724070651211</v>
      </c>
      <c r="F13" s="331"/>
      <c r="G13" s="332">
        <v>18855.801438025017</v>
      </c>
      <c r="H13" s="332">
        <v>24855.102883888565</v>
      </c>
      <c r="I13" s="332">
        <v>17972.745101398763</v>
      </c>
      <c r="J13" s="333">
        <f t="shared" si="0"/>
        <v>883.056336626254</v>
      </c>
    </row>
    <row r="14" spans="1:10" s="83" customFormat="1" ht="18" customHeight="1">
      <c r="A14" s="272" t="s">
        <v>83</v>
      </c>
      <c r="B14" s="329">
        <v>4071.9389999999994</v>
      </c>
      <c r="C14" s="330">
        <v>3563.9110000000005</v>
      </c>
      <c r="D14" s="323">
        <f t="shared" si="1"/>
        <v>508.0279999999989</v>
      </c>
      <c r="E14" s="325">
        <f t="shared" si="2"/>
        <v>12.476316565645973</v>
      </c>
      <c r="F14" s="331"/>
      <c r="G14" s="332">
        <v>18840.273584102753</v>
      </c>
      <c r="H14" s="332">
        <v>25755.319041907613</v>
      </c>
      <c r="I14" s="332">
        <v>17854.548431640284</v>
      </c>
      <c r="J14" s="333">
        <f t="shared" si="0"/>
        <v>985.7251524624699</v>
      </c>
    </row>
    <row r="15" spans="1:10" s="83" customFormat="1" ht="18" customHeight="1">
      <c r="A15" s="272" t="s">
        <v>84</v>
      </c>
      <c r="B15" s="329">
        <v>3050.5009999999993</v>
      </c>
      <c r="C15" s="330">
        <v>2676.664</v>
      </c>
      <c r="D15" s="323">
        <f t="shared" si="1"/>
        <v>373.8369999999991</v>
      </c>
      <c r="E15" s="325">
        <f t="shared" si="2"/>
        <v>12.254937795463734</v>
      </c>
      <c r="F15" s="331"/>
      <c r="G15" s="332">
        <v>18711.630537628633</v>
      </c>
      <c r="H15" s="332">
        <v>24804.07266030685</v>
      </c>
      <c r="I15" s="332">
        <v>17860.72796419556</v>
      </c>
      <c r="J15" s="333">
        <f t="shared" si="0"/>
        <v>850.9025734330717</v>
      </c>
    </row>
    <row r="16" spans="1:10" s="83" customFormat="1" ht="18" customHeight="1">
      <c r="A16" s="272" t="s">
        <v>85</v>
      </c>
      <c r="B16" s="329">
        <v>1557.4189999999999</v>
      </c>
      <c r="C16" s="330">
        <v>1351.909</v>
      </c>
      <c r="D16" s="323">
        <f t="shared" si="1"/>
        <v>205.50999999999976</v>
      </c>
      <c r="E16" s="325">
        <f t="shared" si="2"/>
        <v>13.195549816715976</v>
      </c>
      <c r="F16" s="331"/>
      <c r="G16" s="332">
        <v>19264.15120857722</v>
      </c>
      <c r="H16" s="332">
        <v>25206.23489530117</v>
      </c>
      <c r="I16" s="332">
        <v>18360.867320047262</v>
      </c>
      <c r="J16" s="333">
        <f t="shared" si="0"/>
        <v>903.283888529957</v>
      </c>
    </row>
    <row r="17" spans="1:10" s="83" customFormat="1" ht="18" customHeight="1">
      <c r="A17" s="272" t="s">
        <v>86</v>
      </c>
      <c r="B17" s="329">
        <v>4409.518</v>
      </c>
      <c r="C17" s="330">
        <v>3889.9210000000003</v>
      </c>
      <c r="D17" s="323">
        <f t="shared" si="1"/>
        <v>519.5969999999998</v>
      </c>
      <c r="E17" s="325">
        <f t="shared" si="2"/>
        <v>11.783532803358547</v>
      </c>
      <c r="F17" s="331"/>
      <c r="G17" s="332">
        <v>18587.135953534053</v>
      </c>
      <c r="H17" s="332">
        <v>24940.154046736654</v>
      </c>
      <c r="I17" s="332">
        <v>17738.530251214186</v>
      </c>
      <c r="J17" s="333">
        <f t="shared" si="0"/>
        <v>848.6057023198664</v>
      </c>
    </row>
    <row r="18" spans="1:10" s="83" customFormat="1" ht="18" customHeight="1">
      <c r="A18" s="272" t="s">
        <v>87</v>
      </c>
      <c r="B18" s="329">
        <v>2227.5840000000003</v>
      </c>
      <c r="C18" s="330">
        <v>1953.6170000000002</v>
      </c>
      <c r="D18" s="323">
        <f t="shared" si="1"/>
        <v>273.9670000000001</v>
      </c>
      <c r="E18" s="325">
        <f t="shared" si="2"/>
        <v>12.29884035798426</v>
      </c>
      <c r="F18" s="331"/>
      <c r="G18" s="332">
        <v>18624.08949686197</v>
      </c>
      <c r="H18" s="332">
        <v>25281.664498927887</v>
      </c>
      <c r="I18" s="332">
        <v>17690.45928654388</v>
      </c>
      <c r="J18" s="333">
        <f t="shared" si="0"/>
        <v>933.6302103180897</v>
      </c>
    </row>
    <row r="19" spans="1:10" s="83" customFormat="1" ht="18" customHeight="1">
      <c r="A19" s="272" t="s">
        <v>88</v>
      </c>
      <c r="B19" s="329">
        <v>3244.5750000000007</v>
      </c>
      <c r="C19" s="330">
        <v>2815.73</v>
      </c>
      <c r="D19" s="323">
        <f t="shared" si="1"/>
        <v>428.8450000000007</v>
      </c>
      <c r="E19" s="325">
        <f t="shared" si="2"/>
        <v>13.217293482197226</v>
      </c>
      <c r="F19" s="331"/>
      <c r="G19" s="332">
        <v>18659.390281384218</v>
      </c>
      <c r="H19" s="332">
        <v>24819.368044139173</v>
      </c>
      <c r="I19" s="332">
        <v>17721.205276547586</v>
      </c>
      <c r="J19" s="333">
        <f t="shared" si="0"/>
        <v>938.1850048366323</v>
      </c>
    </row>
    <row r="20" spans="1:10" s="83" customFormat="1" ht="18" customHeight="1">
      <c r="A20" s="272" t="s">
        <v>89</v>
      </c>
      <c r="B20" s="329">
        <v>2997.7660000000005</v>
      </c>
      <c r="C20" s="330">
        <v>2618.59</v>
      </c>
      <c r="D20" s="323">
        <f t="shared" si="1"/>
        <v>379.1760000000004</v>
      </c>
      <c r="E20" s="325">
        <f t="shared" si="2"/>
        <v>12.648619004952366</v>
      </c>
      <c r="F20" s="331"/>
      <c r="G20" s="332">
        <v>18363.128409622357</v>
      </c>
      <c r="H20" s="332">
        <v>23319.066724804397</v>
      </c>
      <c r="I20" s="332">
        <v>17645.500653235344</v>
      </c>
      <c r="J20" s="333">
        <f t="shared" si="0"/>
        <v>717.6277563870135</v>
      </c>
    </row>
    <row r="21" spans="1:10" s="83" customFormat="1" ht="18" customHeight="1">
      <c r="A21" s="272" t="s">
        <v>90</v>
      </c>
      <c r="B21" s="329">
        <v>2869.8419999999996</v>
      </c>
      <c r="C21" s="330">
        <v>2487.246</v>
      </c>
      <c r="D21" s="323">
        <f t="shared" si="1"/>
        <v>382.59599999999955</v>
      </c>
      <c r="E21" s="325">
        <f t="shared" si="2"/>
        <v>13.331605015188973</v>
      </c>
      <c r="F21" s="331"/>
      <c r="G21" s="332">
        <v>18796.491428990015</v>
      </c>
      <c r="H21" s="332">
        <v>24210.43636397434</v>
      </c>
      <c r="I21" s="332">
        <v>17963.701396823813</v>
      </c>
      <c r="J21" s="333">
        <f t="shared" si="0"/>
        <v>832.7900321662019</v>
      </c>
    </row>
    <row r="22" spans="1:10" s="83" customFormat="1" ht="18" customHeight="1">
      <c r="A22" s="272" t="s">
        <v>91</v>
      </c>
      <c r="B22" s="329">
        <v>6911.834999999997</v>
      </c>
      <c r="C22" s="330">
        <v>6130.448999999998</v>
      </c>
      <c r="D22" s="323">
        <f t="shared" si="1"/>
        <v>781.3859999999995</v>
      </c>
      <c r="E22" s="325">
        <f t="shared" si="2"/>
        <v>11.305044174231588</v>
      </c>
      <c r="F22" s="331"/>
      <c r="G22" s="332">
        <v>18387.40233237629</v>
      </c>
      <c r="H22" s="332">
        <v>25813.66756563913</v>
      </c>
      <c r="I22" s="332">
        <v>17440.85181290238</v>
      </c>
      <c r="J22" s="333">
        <f t="shared" si="0"/>
        <v>946.5505194739089</v>
      </c>
    </row>
    <row r="23" spans="1:10" s="83" customFormat="1" ht="18" customHeight="1">
      <c r="A23" s="272" t="s">
        <v>92</v>
      </c>
      <c r="B23" s="329">
        <v>3910.9830000000006</v>
      </c>
      <c r="C23" s="330">
        <v>3406.651</v>
      </c>
      <c r="D23" s="323">
        <f t="shared" si="1"/>
        <v>504.3320000000008</v>
      </c>
      <c r="E23" s="325">
        <f t="shared" si="2"/>
        <v>12.895274666241216</v>
      </c>
      <c r="F23" s="331"/>
      <c r="G23" s="332">
        <v>18327.935372428532</v>
      </c>
      <c r="H23" s="332">
        <v>24476.24911103527</v>
      </c>
      <c r="I23" s="332">
        <v>17417.718457217958</v>
      </c>
      <c r="J23" s="333">
        <f t="shared" si="0"/>
        <v>910.2169152105744</v>
      </c>
    </row>
    <row r="24" spans="1:10" s="83" customFormat="1" ht="18" customHeight="1">
      <c r="A24" s="272" t="s">
        <v>93</v>
      </c>
      <c r="B24" s="329">
        <v>3730.3510000000006</v>
      </c>
      <c r="C24" s="330">
        <v>3238.5750000000003</v>
      </c>
      <c r="D24" s="323">
        <f t="shared" si="1"/>
        <v>491.7760000000003</v>
      </c>
      <c r="E24" s="325">
        <f t="shared" si="2"/>
        <v>13.183102608842981</v>
      </c>
      <c r="F24" s="331"/>
      <c r="G24" s="332">
        <v>19093.36631086755</v>
      </c>
      <c r="H24" s="332">
        <v>24995.89831323381</v>
      </c>
      <c r="I24" s="332">
        <v>18197.069767481753</v>
      </c>
      <c r="J24" s="333">
        <f t="shared" si="0"/>
        <v>896.2965433857971</v>
      </c>
    </row>
    <row r="25" spans="1:10" s="83" customFormat="1" ht="18" customHeight="1" thickBot="1">
      <c r="A25" s="273" t="s">
        <v>94</v>
      </c>
      <c r="B25" s="334">
        <v>7471.469</v>
      </c>
      <c r="C25" s="335">
        <v>6530.5650000000005</v>
      </c>
      <c r="D25" s="336">
        <f t="shared" si="1"/>
        <v>940.9039999999995</v>
      </c>
      <c r="E25" s="274">
        <f t="shared" si="2"/>
        <v>12.59329323323164</v>
      </c>
      <c r="F25" s="337"/>
      <c r="G25" s="338">
        <v>18492.933733796006</v>
      </c>
      <c r="H25" s="338">
        <v>24192.722932177745</v>
      </c>
      <c r="I25" s="338">
        <v>17671.725391805052</v>
      </c>
      <c r="J25" s="339">
        <f t="shared" si="0"/>
        <v>821.2083419909541</v>
      </c>
    </row>
    <row r="26" spans="2:10" ht="6.75" customHeight="1">
      <c r="B26" s="95"/>
      <c r="C26" s="47"/>
      <c r="D26" s="47"/>
      <c r="E26" s="47"/>
      <c r="F26" s="340"/>
      <c r="I26" s="96"/>
      <c r="J26" s="96"/>
    </row>
    <row r="27" spans="1:10" ht="15">
      <c r="A27" s="46">
        <v>37955</v>
      </c>
      <c r="H27" s="20"/>
      <c r="J27" s="96"/>
    </row>
  </sheetData>
  <printOptions/>
  <pageMargins left="0" right="0" top="0.5905511811023623" bottom="0" header="0.5118110236220472" footer="0"/>
  <pageSetup fitToHeight="1" fitToWidth="1" horizontalDpi="300" verticalDpi="3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workbookViewId="0" topLeftCell="A4">
      <selection activeCell="H11" sqref="H11:H25"/>
    </sheetView>
  </sheetViews>
  <sheetFormatPr defaultColWidth="9.00390625" defaultRowHeight="12.75"/>
  <cols>
    <col min="1" max="1" width="36.625" style="0" customWidth="1"/>
    <col min="2" max="2" width="15.75390625" style="341" customWidth="1"/>
    <col min="3" max="4" width="15.75390625" style="233" customWidth="1"/>
    <col min="5" max="5" width="11.00390625" style="233" customWidth="1"/>
    <col min="6" max="6" width="14.125" style="341" hidden="1" customWidth="1"/>
    <col min="7" max="7" width="13.125" style="96" customWidth="1"/>
    <col min="8" max="8" width="14.75390625" style="96" customWidth="1"/>
    <col min="9" max="9" width="13.25390625" style="20" customWidth="1"/>
    <col min="10" max="10" width="15.375" style="0" customWidth="1"/>
  </cols>
  <sheetData>
    <row r="1" spans="1:10" s="2" customFormat="1" ht="15.75">
      <c r="A1" s="97" t="s">
        <v>24</v>
      </c>
      <c r="B1" s="233"/>
      <c r="C1" s="233"/>
      <c r="D1" s="233"/>
      <c r="E1" s="233"/>
      <c r="F1" s="233"/>
      <c r="G1" s="20"/>
      <c r="I1" s="20"/>
      <c r="J1" s="99" t="s">
        <v>256</v>
      </c>
    </row>
    <row r="2" spans="2:9" s="2" customFormat="1" ht="12.75">
      <c r="B2" s="233"/>
      <c r="C2" s="233"/>
      <c r="D2" s="233"/>
      <c r="E2" s="233"/>
      <c r="F2" s="233"/>
      <c r="G2" s="20"/>
      <c r="I2" s="20"/>
    </row>
    <row r="3" spans="1:9" s="2" customFormat="1" ht="26.25">
      <c r="A3" s="206" t="s">
        <v>228</v>
      </c>
      <c r="B3" s="233"/>
      <c r="C3" s="233"/>
      <c r="D3" s="233"/>
      <c r="E3" s="233"/>
      <c r="F3" s="233"/>
      <c r="G3" s="20"/>
      <c r="H3" s="20"/>
      <c r="I3" s="20"/>
    </row>
    <row r="4" spans="2:9" s="2" customFormat="1" ht="4.5" customHeight="1">
      <c r="B4" s="233"/>
      <c r="C4" s="233"/>
      <c r="D4" s="233"/>
      <c r="E4" s="233"/>
      <c r="F4" s="233"/>
      <c r="G4" s="20"/>
      <c r="H4" s="20"/>
      <c r="I4" s="20"/>
    </row>
    <row r="5" spans="1:9" s="2" customFormat="1" ht="20.25" customHeight="1">
      <c r="A5" s="207" t="s">
        <v>329</v>
      </c>
      <c r="B5" s="233"/>
      <c r="C5" s="233"/>
      <c r="D5" s="233"/>
      <c r="E5" s="233"/>
      <c r="F5" s="233"/>
      <c r="G5" s="20"/>
      <c r="H5" s="20"/>
      <c r="I5" s="20"/>
    </row>
    <row r="6" spans="1:21" s="193" customFormat="1" ht="26.25" customHeight="1" thickBot="1">
      <c r="A6" s="188" t="s">
        <v>137</v>
      </c>
      <c r="B6" s="189"/>
      <c r="C6" s="189"/>
      <c r="D6" s="189"/>
      <c r="E6" s="189"/>
      <c r="F6" s="190"/>
      <c r="G6" s="190"/>
      <c r="H6" s="190"/>
      <c r="I6" s="189"/>
      <c r="J6" s="190"/>
      <c r="K6" s="191"/>
      <c r="L6" s="190"/>
      <c r="M6" s="190"/>
      <c r="N6" s="190"/>
      <c r="O6" s="192"/>
      <c r="U6" s="194"/>
    </row>
    <row r="7" spans="1:10" s="2" customFormat="1" ht="15" customHeight="1">
      <c r="A7" s="195"/>
      <c r="B7" s="301" t="s">
        <v>1</v>
      </c>
      <c r="C7" s="307" t="s">
        <v>1</v>
      </c>
      <c r="D7" s="307" t="s">
        <v>123</v>
      </c>
      <c r="E7" s="302" t="s">
        <v>124</v>
      </c>
      <c r="F7" s="308" t="s">
        <v>8</v>
      </c>
      <c r="G7" s="309" t="s">
        <v>25</v>
      </c>
      <c r="H7" s="309" t="s">
        <v>25</v>
      </c>
      <c r="I7" s="309" t="s">
        <v>25</v>
      </c>
      <c r="J7" s="111" t="s">
        <v>125</v>
      </c>
    </row>
    <row r="8" spans="1:10" s="2" customFormat="1" ht="15">
      <c r="A8" s="248" t="s">
        <v>61</v>
      </c>
      <c r="B8" s="305" t="s">
        <v>28</v>
      </c>
      <c r="C8" s="303" t="s">
        <v>126</v>
      </c>
      <c r="D8" s="303" t="s">
        <v>127</v>
      </c>
      <c r="E8" s="304" t="s">
        <v>127</v>
      </c>
      <c r="F8" s="310" t="s">
        <v>128</v>
      </c>
      <c r="G8" s="311" t="s">
        <v>29</v>
      </c>
      <c r="H8" s="311" t="s">
        <v>129</v>
      </c>
      <c r="I8" s="311" t="s">
        <v>129</v>
      </c>
      <c r="J8" s="115" t="s">
        <v>130</v>
      </c>
    </row>
    <row r="9" spans="1:10" s="2" customFormat="1" ht="15">
      <c r="A9" s="248" t="s">
        <v>296</v>
      </c>
      <c r="B9" s="305" t="s">
        <v>17</v>
      </c>
      <c r="C9" s="342" t="s">
        <v>131</v>
      </c>
      <c r="D9" s="303" t="s">
        <v>132</v>
      </c>
      <c r="E9" s="304" t="s">
        <v>132</v>
      </c>
      <c r="F9" s="310"/>
      <c r="G9" s="311" t="s">
        <v>268</v>
      </c>
      <c r="H9" s="311" t="s">
        <v>133</v>
      </c>
      <c r="I9" s="311" t="s">
        <v>128</v>
      </c>
      <c r="J9" s="115" t="s">
        <v>134</v>
      </c>
    </row>
    <row r="10" spans="1:10" s="2" customFormat="1" ht="15.75" thickBot="1">
      <c r="A10" s="248" t="s">
        <v>114</v>
      </c>
      <c r="B10" s="305" t="s">
        <v>52</v>
      </c>
      <c r="C10" s="312" t="s">
        <v>52</v>
      </c>
      <c r="D10" s="303" t="s">
        <v>52</v>
      </c>
      <c r="E10" s="313"/>
      <c r="F10" s="314"/>
      <c r="G10" s="311" t="s">
        <v>267</v>
      </c>
      <c r="H10" s="311" t="s">
        <v>53</v>
      </c>
      <c r="I10" s="311" t="s">
        <v>53</v>
      </c>
      <c r="J10" s="115" t="s">
        <v>135</v>
      </c>
    </row>
    <row r="11" spans="1:10" s="267" customFormat="1" ht="20.25" customHeight="1" thickBot="1">
      <c r="A11" s="315" t="s">
        <v>80</v>
      </c>
      <c r="B11" s="259">
        <v>24365.435</v>
      </c>
      <c r="C11" s="316">
        <v>20806.946</v>
      </c>
      <c r="D11" s="316">
        <f>+B11-C11</f>
        <v>3558.4890000000014</v>
      </c>
      <c r="E11" s="317">
        <f>+D11/B11*100</f>
        <v>14.604660249242427</v>
      </c>
      <c r="F11" s="318"/>
      <c r="G11" s="319">
        <v>11048.496459567963</v>
      </c>
      <c r="H11" s="319">
        <v>16050.301530915063</v>
      </c>
      <c r="I11" s="319">
        <v>10193.067300164517</v>
      </c>
      <c r="J11" s="320">
        <f aca="true" t="shared" si="0" ref="J11:J25">G11-I11</f>
        <v>855.4291594034457</v>
      </c>
    </row>
    <row r="12" spans="1:10" s="83" customFormat="1" ht="18" customHeight="1">
      <c r="A12" s="321" t="s">
        <v>81</v>
      </c>
      <c r="B12" s="322">
        <v>2262.963</v>
      </c>
      <c r="C12" s="323">
        <v>1915.0840000000003</v>
      </c>
      <c r="D12" s="324">
        <f aca="true" t="shared" si="1" ref="D12:D25">+B12-C12</f>
        <v>347.8789999999999</v>
      </c>
      <c r="E12" s="325">
        <f aca="true" t="shared" si="2" ref="E12:E25">+D12/B12*100</f>
        <v>15.372721515994733</v>
      </c>
      <c r="F12" s="326"/>
      <c r="G12" s="327">
        <v>11548.127683336701</v>
      </c>
      <c r="H12" s="327">
        <v>16320.212232158647</v>
      </c>
      <c r="I12" s="327">
        <v>10681.268579109614</v>
      </c>
      <c r="J12" s="328">
        <f t="shared" si="0"/>
        <v>866.8591042270873</v>
      </c>
    </row>
    <row r="13" spans="1:10" s="83" customFormat="1" ht="18" customHeight="1">
      <c r="A13" s="268" t="s">
        <v>82</v>
      </c>
      <c r="B13" s="329">
        <v>2086.111</v>
      </c>
      <c r="C13" s="330">
        <v>1784.15</v>
      </c>
      <c r="D13" s="323">
        <f t="shared" si="1"/>
        <v>301.9609999999998</v>
      </c>
      <c r="E13" s="325">
        <f t="shared" si="2"/>
        <v>14.474828999990882</v>
      </c>
      <c r="F13" s="331"/>
      <c r="G13" s="332">
        <v>11184.563045782319</v>
      </c>
      <c r="H13" s="332">
        <v>17014.860638735918</v>
      </c>
      <c r="I13" s="332">
        <v>10197.80605143439</v>
      </c>
      <c r="J13" s="333">
        <f t="shared" si="0"/>
        <v>986.7569943479284</v>
      </c>
    </row>
    <row r="14" spans="1:10" s="83" customFormat="1" ht="18" customHeight="1">
      <c r="A14" s="272" t="s">
        <v>83</v>
      </c>
      <c r="B14" s="329">
        <v>1771.421</v>
      </c>
      <c r="C14" s="330">
        <v>1472.265</v>
      </c>
      <c r="D14" s="323">
        <f t="shared" si="1"/>
        <v>299.15599999999995</v>
      </c>
      <c r="E14" s="325">
        <f t="shared" si="2"/>
        <v>16.887910891877194</v>
      </c>
      <c r="F14" s="331"/>
      <c r="G14" s="332">
        <v>11187.371230968432</v>
      </c>
      <c r="H14" s="332">
        <v>15820.905035054182</v>
      </c>
      <c r="I14" s="332">
        <v>10245.863120203676</v>
      </c>
      <c r="J14" s="333">
        <f t="shared" si="0"/>
        <v>941.5081107647566</v>
      </c>
    </row>
    <row r="15" spans="1:10" s="83" customFormat="1" ht="18" customHeight="1">
      <c r="A15" s="272" t="s">
        <v>84</v>
      </c>
      <c r="B15" s="329">
        <v>1322.184</v>
      </c>
      <c r="C15" s="330">
        <v>1142.465</v>
      </c>
      <c r="D15" s="323">
        <f t="shared" si="1"/>
        <v>179.71900000000005</v>
      </c>
      <c r="E15" s="325">
        <f t="shared" si="2"/>
        <v>13.59258620585335</v>
      </c>
      <c r="F15" s="331"/>
      <c r="G15" s="332">
        <v>11084.397229634202</v>
      </c>
      <c r="H15" s="332">
        <v>15862.965085618238</v>
      </c>
      <c r="I15" s="332">
        <v>10332.689793074138</v>
      </c>
      <c r="J15" s="333">
        <f t="shared" si="0"/>
        <v>751.7074365600638</v>
      </c>
    </row>
    <row r="16" spans="1:10" s="83" customFormat="1" ht="18" customHeight="1">
      <c r="A16" s="272" t="s">
        <v>85</v>
      </c>
      <c r="B16" s="329">
        <v>722.762</v>
      </c>
      <c r="C16" s="330">
        <v>618.9090000000001</v>
      </c>
      <c r="D16" s="323">
        <f t="shared" si="1"/>
        <v>103.85299999999984</v>
      </c>
      <c r="E16" s="325">
        <f t="shared" si="2"/>
        <v>14.36890705377425</v>
      </c>
      <c r="F16" s="331"/>
      <c r="G16" s="332">
        <v>11110.951230603345</v>
      </c>
      <c r="H16" s="332">
        <v>16156.389854463125</v>
      </c>
      <c r="I16" s="332">
        <v>10264.326060499649</v>
      </c>
      <c r="J16" s="333">
        <f t="shared" si="0"/>
        <v>846.6251701036963</v>
      </c>
    </row>
    <row r="17" spans="1:10" s="83" customFormat="1" ht="18" customHeight="1">
      <c r="A17" s="272" t="s">
        <v>86</v>
      </c>
      <c r="B17" s="329">
        <v>1848.97</v>
      </c>
      <c r="C17" s="330">
        <v>1575.901</v>
      </c>
      <c r="D17" s="323">
        <f t="shared" si="1"/>
        <v>273.06899999999996</v>
      </c>
      <c r="E17" s="325">
        <f t="shared" si="2"/>
        <v>14.768709065047023</v>
      </c>
      <c r="F17" s="331"/>
      <c r="G17" s="332">
        <v>11146.261492134057</v>
      </c>
      <c r="H17" s="332">
        <v>16666.020513333828</v>
      </c>
      <c r="I17" s="332">
        <v>10189.808595562508</v>
      </c>
      <c r="J17" s="333">
        <f t="shared" si="0"/>
        <v>956.452896571549</v>
      </c>
    </row>
    <row r="18" spans="1:10" s="83" customFormat="1" ht="18" customHeight="1">
      <c r="A18" s="272" t="s">
        <v>87</v>
      </c>
      <c r="B18" s="329">
        <v>1053.265</v>
      </c>
      <c r="C18" s="330">
        <v>884.3710000000001</v>
      </c>
      <c r="D18" s="323">
        <f t="shared" si="1"/>
        <v>168.894</v>
      </c>
      <c r="E18" s="325">
        <f t="shared" si="2"/>
        <v>16.035280769796774</v>
      </c>
      <c r="F18" s="331"/>
      <c r="G18" s="332">
        <v>11159.897925867555</v>
      </c>
      <c r="H18" s="332">
        <v>15443.35697735465</v>
      </c>
      <c r="I18" s="332">
        <v>10341.858287478395</v>
      </c>
      <c r="J18" s="333">
        <f t="shared" si="0"/>
        <v>818.0396383891602</v>
      </c>
    </row>
    <row r="19" spans="1:10" s="83" customFormat="1" ht="18" customHeight="1">
      <c r="A19" s="272" t="s">
        <v>88</v>
      </c>
      <c r="B19" s="329">
        <v>1413.192</v>
      </c>
      <c r="C19" s="330">
        <v>1165.836</v>
      </c>
      <c r="D19" s="323">
        <f t="shared" si="1"/>
        <v>247.356</v>
      </c>
      <c r="E19" s="325">
        <f t="shared" si="2"/>
        <v>17.503354108995804</v>
      </c>
      <c r="F19" s="331"/>
      <c r="G19" s="332">
        <v>11081.999945277545</v>
      </c>
      <c r="H19" s="332">
        <v>15982.635463776003</v>
      </c>
      <c r="I19" s="332">
        <v>10042.229686584467</v>
      </c>
      <c r="J19" s="333">
        <f t="shared" si="0"/>
        <v>1039.7702586930773</v>
      </c>
    </row>
    <row r="20" spans="1:10" s="83" customFormat="1" ht="18" customHeight="1">
      <c r="A20" s="272" t="s">
        <v>89</v>
      </c>
      <c r="B20" s="329">
        <v>1285.627</v>
      </c>
      <c r="C20" s="330">
        <v>1076.0430000000001</v>
      </c>
      <c r="D20" s="323">
        <f t="shared" si="1"/>
        <v>209.58399999999983</v>
      </c>
      <c r="E20" s="325">
        <f t="shared" si="2"/>
        <v>16.3020845081816</v>
      </c>
      <c r="F20" s="331"/>
      <c r="G20" s="332">
        <v>10669.159527262229</v>
      </c>
      <c r="H20" s="332">
        <v>14033.695320253479</v>
      </c>
      <c r="I20" s="332">
        <v>10013.839182593589</v>
      </c>
      <c r="J20" s="333">
        <f t="shared" si="0"/>
        <v>655.3203446686402</v>
      </c>
    </row>
    <row r="21" spans="1:10" s="83" customFormat="1" ht="18" customHeight="1">
      <c r="A21" s="272" t="s">
        <v>90</v>
      </c>
      <c r="B21" s="329">
        <v>1347.3229999999999</v>
      </c>
      <c r="C21" s="330">
        <v>1164.99</v>
      </c>
      <c r="D21" s="323">
        <f t="shared" si="1"/>
        <v>182.33299999999986</v>
      </c>
      <c r="E21" s="325">
        <f t="shared" si="2"/>
        <v>13.532983553312745</v>
      </c>
      <c r="F21" s="331"/>
      <c r="G21" s="332">
        <v>11003.076635834335</v>
      </c>
      <c r="H21" s="332">
        <v>15879.879122265309</v>
      </c>
      <c r="I21" s="332">
        <v>10239.806541019427</v>
      </c>
      <c r="J21" s="333">
        <f t="shared" si="0"/>
        <v>763.2700948149086</v>
      </c>
    </row>
    <row r="22" spans="1:10" s="83" customFormat="1" ht="18" customHeight="1">
      <c r="A22" s="272" t="s">
        <v>91</v>
      </c>
      <c r="B22" s="329">
        <v>2917.7390000000005</v>
      </c>
      <c r="C22" s="330">
        <v>2550.5080000000003</v>
      </c>
      <c r="D22" s="323">
        <f t="shared" si="1"/>
        <v>367.2310000000002</v>
      </c>
      <c r="E22" s="325">
        <f t="shared" si="2"/>
        <v>12.586149754998655</v>
      </c>
      <c r="F22" s="331"/>
      <c r="G22" s="332">
        <v>11016.063808311847</v>
      </c>
      <c r="H22" s="332">
        <v>16599.477349860634</v>
      </c>
      <c r="I22" s="332">
        <v>10212.144534866517</v>
      </c>
      <c r="J22" s="333">
        <f t="shared" si="0"/>
        <v>803.91927344533</v>
      </c>
    </row>
    <row r="23" spans="1:10" s="83" customFormat="1" ht="18" customHeight="1">
      <c r="A23" s="272" t="s">
        <v>92</v>
      </c>
      <c r="B23" s="329">
        <v>1627.4059999999997</v>
      </c>
      <c r="C23" s="330">
        <v>1375.243</v>
      </c>
      <c r="D23" s="323">
        <f t="shared" si="1"/>
        <v>252.16299999999978</v>
      </c>
      <c r="E23" s="325">
        <f t="shared" si="2"/>
        <v>15.494781265400265</v>
      </c>
      <c r="F23" s="331"/>
      <c r="G23" s="332">
        <v>10615.42882080781</v>
      </c>
      <c r="H23" s="332">
        <v>15191.262529924436</v>
      </c>
      <c r="I23" s="332">
        <v>9776.409130766142</v>
      </c>
      <c r="J23" s="333">
        <f t="shared" si="0"/>
        <v>839.0196900416686</v>
      </c>
    </row>
    <row r="24" spans="1:10" s="83" customFormat="1" ht="18" customHeight="1">
      <c r="A24" s="272" t="s">
        <v>93</v>
      </c>
      <c r="B24" s="329">
        <v>1522.6619999999998</v>
      </c>
      <c r="C24" s="330">
        <v>1305.493</v>
      </c>
      <c r="D24" s="323">
        <f t="shared" si="1"/>
        <v>217.16899999999987</v>
      </c>
      <c r="E24" s="325">
        <f t="shared" si="2"/>
        <v>14.26245614588135</v>
      </c>
      <c r="F24" s="331"/>
      <c r="G24" s="332">
        <v>11201.303740131136</v>
      </c>
      <c r="H24" s="332">
        <v>17044.220553271123</v>
      </c>
      <c r="I24" s="332">
        <v>10229.333456573278</v>
      </c>
      <c r="J24" s="333">
        <f t="shared" si="0"/>
        <v>971.9702835578573</v>
      </c>
    </row>
    <row r="25" spans="1:10" s="83" customFormat="1" ht="18" customHeight="1" thickBot="1">
      <c r="A25" s="273" t="s">
        <v>94</v>
      </c>
      <c r="B25" s="334">
        <v>3183.81</v>
      </c>
      <c r="C25" s="335">
        <v>2775.6880000000006</v>
      </c>
      <c r="D25" s="336">
        <f t="shared" si="1"/>
        <v>408.1219999999994</v>
      </c>
      <c r="E25" s="274">
        <f t="shared" si="2"/>
        <v>12.818666943065052</v>
      </c>
      <c r="F25" s="337"/>
      <c r="G25" s="338">
        <v>10739.764865924091</v>
      </c>
      <c r="H25" s="338">
        <v>15829.902714275542</v>
      </c>
      <c r="I25" s="338">
        <v>9991.33880400903</v>
      </c>
      <c r="J25" s="339">
        <f t="shared" si="0"/>
        <v>748.4260619150609</v>
      </c>
    </row>
    <row r="26" spans="2:10" ht="6.75" customHeight="1">
      <c r="B26" s="95"/>
      <c r="C26" s="47"/>
      <c r="D26" s="47"/>
      <c r="E26" s="47"/>
      <c r="F26" s="340"/>
      <c r="I26" s="96"/>
      <c r="J26" s="96"/>
    </row>
    <row r="27" spans="1:10" ht="15">
      <c r="A27" s="46">
        <v>37955</v>
      </c>
      <c r="H27" s="20"/>
      <c r="J27" s="96"/>
    </row>
  </sheetData>
  <printOptions/>
  <pageMargins left="0" right="0" top="0.5905511811023623" bottom="0" header="0.5118110236220472" footer="0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workbookViewId="0" topLeftCell="A4">
      <selection activeCell="H11" sqref="H11:H25"/>
    </sheetView>
  </sheetViews>
  <sheetFormatPr defaultColWidth="9.00390625" defaultRowHeight="12.75"/>
  <cols>
    <col min="1" max="1" width="36.625" style="0" customWidth="1"/>
    <col min="2" max="2" width="15.75390625" style="341" customWidth="1"/>
    <col min="3" max="4" width="15.75390625" style="233" customWidth="1"/>
    <col min="5" max="5" width="11.00390625" style="233" customWidth="1"/>
    <col min="6" max="6" width="14.125" style="341" hidden="1" customWidth="1"/>
    <col min="7" max="7" width="13.125" style="96" customWidth="1"/>
    <col min="8" max="8" width="14.75390625" style="96" customWidth="1"/>
    <col min="9" max="9" width="13.25390625" style="20" customWidth="1"/>
    <col min="10" max="10" width="15.375" style="0" customWidth="1"/>
  </cols>
  <sheetData>
    <row r="1" spans="1:10" s="2" customFormat="1" ht="15.75">
      <c r="A1" s="97" t="s">
        <v>24</v>
      </c>
      <c r="B1" s="233"/>
      <c r="C1" s="233"/>
      <c r="D1" s="233"/>
      <c r="E1" s="233"/>
      <c r="F1" s="233"/>
      <c r="G1" s="20"/>
      <c r="I1" s="20"/>
      <c r="J1" s="99" t="s">
        <v>257</v>
      </c>
    </row>
    <row r="2" spans="2:9" s="2" customFormat="1" ht="12.75">
      <c r="B2" s="233"/>
      <c r="C2" s="233"/>
      <c r="D2" s="233"/>
      <c r="E2" s="233"/>
      <c r="F2" s="233"/>
      <c r="G2" s="20"/>
      <c r="I2" s="20"/>
    </row>
    <row r="3" spans="1:9" s="2" customFormat="1" ht="26.25">
      <c r="A3" s="206" t="s">
        <v>227</v>
      </c>
      <c r="B3" s="233"/>
      <c r="C3" s="233"/>
      <c r="D3" s="233"/>
      <c r="E3" s="233"/>
      <c r="F3" s="233"/>
      <c r="G3" s="20"/>
      <c r="H3" s="20"/>
      <c r="I3" s="20"/>
    </row>
    <row r="4" spans="2:9" s="2" customFormat="1" ht="4.5" customHeight="1">
      <c r="B4" s="233"/>
      <c r="C4" s="233"/>
      <c r="D4" s="233"/>
      <c r="E4" s="233"/>
      <c r="F4" s="233"/>
      <c r="G4" s="20"/>
      <c r="H4" s="20"/>
      <c r="I4" s="20"/>
    </row>
    <row r="5" spans="1:9" s="2" customFormat="1" ht="20.25" customHeight="1">
      <c r="A5" s="207" t="s">
        <v>329</v>
      </c>
      <c r="B5" s="233"/>
      <c r="C5" s="233"/>
      <c r="D5" s="233"/>
      <c r="E5" s="233"/>
      <c r="F5" s="233"/>
      <c r="G5" s="20"/>
      <c r="H5" s="20"/>
      <c r="I5" s="20"/>
    </row>
    <row r="6" spans="1:21" s="193" customFormat="1" ht="26.25" customHeight="1" thickBot="1">
      <c r="A6" s="188" t="s">
        <v>138</v>
      </c>
      <c r="B6" s="189"/>
      <c r="C6" s="189"/>
      <c r="D6" s="189"/>
      <c r="E6" s="189"/>
      <c r="F6" s="190"/>
      <c r="G6" s="190"/>
      <c r="H6" s="190"/>
      <c r="I6" s="189"/>
      <c r="J6" s="190"/>
      <c r="K6" s="191"/>
      <c r="L6" s="190"/>
      <c r="M6" s="190"/>
      <c r="N6" s="190"/>
      <c r="O6" s="192"/>
      <c r="U6" s="194"/>
    </row>
    <row r="7" spans="1:10" s="2" customFormat="1" ht="15" customHeight="1">
      <c r="A7" s="195"/>
      <c r="B7" s="301" t="s">
        <v>1</v>
      </c>
      <c r="C7" s="307" t="s">
        <v>1</v>
      </c>
      <c r="D7" s="307" t="s">
        <v>123</v>
      </c>
      <c r="E7" s="302" t="s">
        <v>124</v>
      </c>
      <c r="F7" s="308" t="s">
        <v>8</v>
      </c>
      <c r="G7" s="309" t="s">
        <v>25</v>
      </c>
      <c r="H7" s="309" t="s">
        <v>25</v>
      </c>
      <c r="I7" s="309" t="s">
        <v>25</v>
      </c>
      <c r="J7" s="111" t="s">
        <v>125</v>
      </c>
    </row>
    <row r="8" spans="1:10" s="2" customFormat="1" ht="15">
      <c r="A8" s="248" t="s">
        <v>61</v>
      </c>
      <c r="B8" s="305" t="s">
        <v>28</v>
      </c>
      <c r="C8" s="303" t="s">
        <v>126</v>
      </c>
      <c r="D8" s="303" t="s">
        <v>127</v>
      </c>
      <c r="E8" s="304" t="s">
        <v>127</v>
      </c>
      <c r="F8" s="310" t="s">
        <v>128</v>
      </c>
      <c r="G8" s="311" t="s">
        <v>29</v>
      </c>
      <c r="H8" s="311" t="s">
        <v>129</v>
      </c>
      <c r="I8" s="311" t="s">
        <v>129</v>
      </c>
      <c r="J8" s="115" t="s">
        <v>130</v>
      </c>
    </row>
    <row r="9" spans="1:10" s="2" customFormat="1" ht="15">
      <c r="A9" s="248" t="s">
        <v>296</v>
      </c>
      <c r="B9" s="305" t="s">
        <v>17</v>
      </c>
      <c r="C9" s="342" t="s">
        <v>131</v>
      </c>
      <c r="D9" s="303" t="s">
        <v>132</v>
      </c>
      <c r="E9" s="304" t="s">
        <v>132</v>
      </c>
      <c r="F9" s="310"/>
      <c r="G9" s="311" t="s">
        <v>268</v>
      </c>
      <c r="H9" s="311" t="s">
        <v>133</v>
      </c>
      <c r="I9" s="311" t="s">
        <v>128</v>
      </c>
      <c r="J9" s="115" t="s">
        <v>134</v>
      </c>
    </row>
    <row r="10" spans="1:10" s="2" customFormat="1" ht="15.75" thickBot="1">
      <c r="A10" s="248" t="s">
        <v>114</v>
      </c>
      <c r="B10" s="305" t="s">
        <v>52</v>
      </c>
      <c r="C10" s="312" t="s">
        <v>52</v>
      </c>
      <c r="D10" s="303" t="s">
        <v>52</v>
      </c>
      <c r="E10" s="313"/>
      <c r="F10" s="314"/>
      <c r="G10" s="311" t="s">
        <v>267</v>
      </c>
      <c r="H10" s="311" t="s">
        <v>53</v>
      </c>
      <c r="I10" s="311" t="s">
        <v>53</v>
      </c>
      <c r="J10" s="115" t="s">
        <v>135</v>
      </c>
    </row>
    <row r="11" spans="1:10" s="267" customFormat="1" ht="20.25" customHeight="1" thickBot="1">
      <c r="A11" s="315" t="s">
        <v>80</v>
      </c>
      <c r="B11" s="259">
        <v>92820.822</v>
      </c>
      <c r="C11" s="316">
        <v>78591.793</v>
      </c>
      <c r="D11" s="316">
        <f>+B11-C11</f>
        <v>14229.028999999995</v>
      </c>
      <c r="E11" s="317">
        <f>+D11/B11*100</f>
        <v>15.32956581660093</v>
      </c>
      <c r="F11" s="318"/>
      <c r="G11" s="319">
        <v>16469.34030359888</v>
      </c>
      <c r="H11" s="319">
        <v>21207.005778273568</v>
      </c>
      <c r="I11" s="319">
        <v>15611.586881031655</v>
      </c>
      <c r="J11" s="320">
        <f aca="true" t="shared" si="0" ref="J11:J25">G11-I11</f>
        <v>857.7534225672262</v>
      </c>
    </row>
    <row r="12" spans="1:10" s="83" customFormat="1" ht="18" customHeight="1">
      <c r="A12" s="321" t="s">
        <v>81</v>
      </c>
      <c r="B12" s="322">
        <v>8555.347999999998</v>
      </c>
      <c r="C12" s="323">
        <v>7400.089</v>
      </c>
      <c r="D12" s="324">
        <f aca="true" t="shared" si="1" ref="D12:D25">+B12-C12</f>
        <v>1155.2589999999982</v>
      </c>
      <c r="E12" s="325">
        <f aca="true" t="shared" si="2" ref="E12:E25">+D12/B12*100</f>
        <v>13.503354860608807</v>
      </c>
      <c r="F12" s="326"/>
      <c r="G12" s="327">
        <v>16497.300090345052</v>
      </c>
      <c r="H12" s="327">
        <v>22267.58097823378</v>
      </c>
      <c r="I12" s="327">
        <v>15596.477285611023</v>
      </c>
      <c r="J12" s="328">
        <f t="shared" si="0"/>
        <v>900.822804734029</v>
      </c>
    </row>
    <row r="13" spans="1:10" s="83" customFormat="1" ht="18" customHeight="1">
      <c r="A13" s="268" t="s">
        <v>82</v>
      </c>
      <c r="B13" s="329">
        <v>10112.632</v>
      </c>
      <c r="C13" s="330">
        <v>8343.207999999999</v>
      </c>
      <c r="D13" s="323">
        <f t="shared" si="1"/>
        <v>1769.424000000001</v>
      </c>
      <c r="E13" s="325">
        <f t="shared" si="2"/>
        <v>17.497165920800846</v>
      </c>
      <c r="F13" s="331"/>
      <c r="G13" s="332">
        <v>16796.32340577167</v>
      </c>
      <c r="H13" s="332">
        <v>21045.944518291424</v>
      </c>
      <c r="I13" s="332">
        <v>15895.06556976912</v>
      </c>
      <c r="J13" s="333">
        <f t="shared" si="0"/>
        <v>901.2578360025491</v>
      </c>
    </row>
    <row r="14" spans="1:10" s="83" customFormat="1" ht="18" customHeight="1">
      <c r="A14" s="272" t="s">
        <v>83</v>
      </c>
      <c r="B14" s="329">
        <v>5718.9490000000005</v>
      </c>
      <c r="C14" s="330">
        <v>4870.808</v>
      </c>
      <c r="D14" s="323">
        <f t="shared" si="1"/>
        <v>848.1410000000005</v>
      </c>
      <c r="E14" s="325">
        <f t="shared" si="2"/>
        <v>14.830364810037658</v>
      </c>
      <c r="F14" s="331"/>
      <c r="G14" s="332">
        <v>16465.321571032247</v>
      </c>
      <c r="H14" s="332">
        <v>21221.34134143572</v>
      </c>
      <c r="I14" s="332">
        <v>15637.168343869576</v>
      </c>
      <c r="J14" s="333">
        <f t="shared" si="0"/>
        <v>828.1532271626711</v>
      </c>
    </row>
    <row r="15" spans="1:10" s="83" customFormat="1" ht="18" customHeight="1">
      <c r="A15" s="272" t="s">
        <v>84</v>
      </c>
      <c r="B15" s="329">
        <v>4863.206999999999</v>
      </c>
      <c r="C15" s="330">
        <v>4166.377999999999</v>
      </c>
      <c r="D15" s="323">
        <f t="shared" si="1"/>
        <v>696.8290000000006</v>
      </c>
      <c r="E15" s="325">
        <f t="shared" si="2"/>
        <v>14.328590166941293</v>
      </c>
      <c r="F15" s="331"/>
      <c r="G15" s="332">
        <v>16559.48350771644</v>
      </c>
      <c r="H15" s="332">
        <v>21633.898863438666</v>
      </c>
      <c r="I15" s="332">
        <v>15710.7847631684</v>
      </c>
      <c r="J15" s="333">
        <f t="shared" si="0"/>
        <v>848.698744548039</v>
      </c>
    </row>
    <row r="16" spans="1:10" s="83" customFormat="1" ht="18" customHeight="1">
      <c r="A16" s="272" t="s">
        <v>85</v>
      </c>
      <c r="B16" s="329">
        <v>3012.5820000000003</v>
      </c>
      <c r="C16" s="330">
        <v>2570.9579999999996</v>
      </c>
      <c r="D16" s="323">
        <f t="shared" si="1"/>
        <v>441.6240000000007</v>
      </c>
      <c r="E16" s="325">
        <f t="shared" si="2"/>
        <v>14.659318816882019</v>
      </c>
      <c r="F16" s="331"/>
      <c r="G16" s="332">
        <v>16763.588325378176</v>
      </c>
      <c r="H16" s="332">
        <v>22069.927006785005</v>
      </c>
      <c r="I16" s="332">
        <v>15852.096767041709</v>
      </c>
      <c r="J16" s="333">
        <f t="shared" si="0"/>
        <v>911.4915583364673</v>
      </c>
    </row>
    <row r="17" spans="1:10" s="83" customFormat="1" ht="18" customHeight="1">
      <c r="A17" s="272" t="s">
        <v>86</v>
      </c>
      <c r="B17" s="329">
        <v>7666.31</v>
      </c>
      <c r="C17" s="330">
        <v>6599.464</v>
      </c>
      <c r="D17" s="323">
        <f t="shared" si="1"/>
        <v>1066.8460000000005</v>
      </c>
      <c r="E17" s="325">
        <f t="shared" si="2"/>
        <v>13.916030006613356</v>
      </c>
      <c r="F17" s="331"/>
      <c r="G17" s="332">
        <v>16491.500503139345</v>
      </c>
      <c r="H17" s="332">
        <v>21569.375315441735</v>
      </c>
      <c r="I17" s="332">
        <v>15670.629227531877</v>
      </c>
      <c r="J17" s="333">
        <f t="shared" si="0"/>
        <v>820.8712756074674</v>
      </c>
    </row>
    <row r="18" spans="1:10" s="83" customFormat="1" ht="18" customHeight="1">
      <c r="A18" s="272" t="s">
        <v>87</v>
      </c>
      <c r="B18" s="329">
        <v>4441.171</v>
      </c>
      <c r="C18" s="330">
        <v>3768.803</v>
      </c>
      <c r="D18" s="323">
        <f t="shared" si="1"/>
        <v>672.3680000000004</v>
      </c>
      <c r="E18" s="325">
        <f t="shared" si="2"/>
        <v>15.139430569099915</v>
      </c>
      <c r="F18" s="331"/>
      <c r="G18" s="332">
        <v>16356.466271320485</v>
      </c>
      <c r="H18" s="332">
        <v>20950.193445652785</v>
      </c>
      <c r="I18" s="332">
        <v>15536.928833902968</v>
      </c>
      <c r="J18" s="333">
        <f t="shared" si="0"/>
        <v>819.5374374175171</v>
      </c>
    </row>
    <row r="19" spans="1:10" s="83" customFormat="1" ht="18" customHeight="1">
      <c r="A19" s="272" t="s">
        <v>88</v>
      </c>
      <c r="B19" s="329">
        <v>5533.803999999998</v>
      </c>
      <c r="C19" s="330">
        <v>4632.95</v>
      </c>
      <c r="D19" s="323">
        <f t="shared" si="1"/>
        <v>900.8539999999985</v>
      </c>
      <c r="E19" s="325">
        <f t="shared" si="2"/>
        <v>16.27910927094633</v>
      </c>
      <c r="F19" s="331"/>
      <c r="G19" s="332">
        <v>16210.631521383042</v>
      </c>
      <c r="H19" s="332">
        <v>20420.14811624428</v>
      </c>
      <c r="I19" s="332">
        <v>15392.112033249756</v>
      </c>
      <c r="J19" s="333">
        <f t="shared" si="0"/>
        <v>818.5194881332864</v>
      </c>
    </row>
    <row r="20" spans="1:10" s="83" customFormat="1" ht="18" customHeight="1">
      <c r="A20" s="272" t="s">
        <v>89</v>
      </c>
      <c r="B20" s="329">
        <v>4990.985000000001</v>
      </c>
      <c r="C20" s="330">
        <v>4175.885</v>
      </c>
      <c r="D20" s="323">
        <f t="shared" si="1"/>
        <v>815.1000000000004</v>
      </c>
      <c r="E20" s="325">
        <f t="shared" si="2"/>
        <v>16.331445596410333</v>
      </c>
      <c r="F20" s="331"/>
      <c r="G20" s="332">
        <v>16473.332151201943</v>
      </c>
      <c r="H20" s="332">
        <v>21321.153232732137</v>
      </c>
      <c r="I20" s="332">
        <v>15527.075498167855</v>
      </c>
      <c r="J20" s="333">
        <f t="shared" si="0"/>
        <v>946.2566530340882</v>
      </c>
    </row>
    <row r="21" spans="1:10" s="83" customFormat="1" ht="18" customHeight="1">
      <c r="A21" s="272" t="s">
        <v>90</v>
      </c>
      <c r="B21" s="329">
        <v>5252.867</v>
      </c>
      <c r="C21" s="330">
        <v>4396.335</v>
      </c>
      <c r="D21" s="323">
        <f t="shared" si="1"/>
        <v>856.5320000000002</v>
      </c>
      <c r="E21" s="325">
        <f t="shared" si="2"/>
        <v>16.30599061426836</v>
      </c>
      <c r="F21" s="331"/>
      <c r="G21" s="332">
        <v>16299.246318460202</v>
      </c>
      <c r="H21" s="332">
        <v>20570.375524660925</v>
      </c>
      <c r="I21" s="332">
        <v>15467.107993868125</v>
      </c>
      <c r="J21" s="333">
        <f t="shared" si="0"/>
        <v>832.138324592077</v>
      </c>
    </row>
    <row r="22" spans="1:10" s="83" customFormat="1" ht="18" customHeight="1">
      <c r="A22" s="272" t="s">
        <v>91</v>
      </c>
      <c r="B22" s="329">
        <v>9953.802</v>
      </c>
      <c r="C22" s="330">
        <v>8363.98</v>
      </c>
      <c r="D22" s="323">
        <f t="shared" si="1"/>
        <v>1589.8220000000001</v>
      </c>
      <c r="E22" s="325">
        <f t="shared" si="2"/>
        <v>15.97200748015683</v>
      </c>
      <c r="F22" s="331"/>
      <c r="G22" s="332">
        <v>16348.362967236035</v>
      </c>
      <c r="H22" s="332">
        <v>21034.00003270805</v>
      </c>
      <c r="I22" s="332">
        <v>15457.71893285254</v>
      </c>
      <c r="J22" s="333">
        <f t="shared" si="0"/>
        <v>890.6440343834947</v>
      </c>
    </row>
    <row r="23" spans="1:10" s="83" customFormat="1" ht="18" customHeight="1">
      <c r="A23" s="272" t="s">
        <v>92</v>
      </c>
      <c r="B23" s="329">
        <v>6033.412</v>
      </c>
      <c r="C23" s="330">
        <v>5046.8</v>
      </c>
      <c r="D23" s="323">
        <f t="shared" si="1"/>
        <v>986.6120000000001</v>
      </c>
      <c r="E23" s="325">
        <f t="shared" si="2"/>
        <v>16.352471868322603</v>
      </c>
      <c r="F23" s="331"/>
      <c r="G23" s="332">
        <v>16421.259976941736</v>
      </c>
      <c r="H23" s="332">
        <v>20683.225016521177</v>
      </c>
      <c r="I23" s="332">
        <v>15588.077395577395</v>
      </c>
      <c r="J23" s="333">
        <f t="shared" si="0"/>
        <v>833.1825813643409</v>
      </c>
    </row>
    <row r="24" spans="1:10" s="83" customFormat="1" ht="18" customHeight="1">
      <c r="A24" s="272" t="s">
        <v>93</v>
      </c>
      <c r="B24" s="329">
        <v>5224.331000000001</v>
      </c>
      <c r="C24" s="330">
        <v>4452.776</v>
      </c>
      <c r="D24" s="323">
        <f t="shared" si="1"/>
        <v>771.5550000000012</v>
      </c>
      <c r="E24" s="325">
        <f t="shared" si="2"/>
        <v>14.768493803321443</v>
      </c>
      <c r="F24" s="331"/>
      <c r="G24" s="332">
        <v>16510.049037857665</v>
      </c>
      <c r="H24" s="332">
        <v>21865.26776012939</v>
      </c>
      <c r="I24" s="332">
        <v>15582.123226799045</v>
      </c>
      <c r="J24" s="333">
        <f t="shared" si="0"/>
        <v>927.9258110586197</v>
      </c>
    </row>
    <row r="25" spans="1:10" s="83" customFormat="1" ht="18" customHeight="1" thickBot="1">
      <c r="A25" s="273" t="s">
        <v>94</v>
      </c>
      <c r="B25" s="334">
        <v>11461.421999999999</v>
      </c>
      <c r="C25" s="335">
        <v>9803.359</v>
      </c>
      <c r="D25" s="336">
        <f t="shared" si="1"/>
        <v>1658.0629999999983</v>
      </c>
      <c r="E25" s="274">
        <f t="shared" si="2"/>
        <v>14.466468471364186</v>
      </c>
      <c r="F25" s="337"/>
      <c r="G25" s="338">
        <v>16388.241334956325</v>
      </c>
      <c r="H25" s="338">
        <v>20965.843410185415</v>
      </c>
      <c r="I25" s="338">
        <v>15614.02174046218</v>
      </c>
      <c r="J25" s="339">
        <f t="shared" si="0"/>
        <v>774.219594494145</v>
      </c>
    </row>
    <row r="26" spans="2:10" ht="6.75" customHeight="1">
      <c r="B26" s="95"/>
      <c r="C26" s="47"/>
      <c r="D26" s="47"/>
      <c r="E26" s="47"/>
      <c r="F26" s="340"/>
      <c r="I26" s="96"/>
      <c r="J26" s="96"/>
    </row>
    <row r="27" spans="1:10" ht="15">
      <c r="A27" s="46">
        <v>37955</v>
      </c>
      <c r="H27" s="20"/>
      <c r="J27" s="96"/>
    </row>
  </sheetData>
  <printOptions/>
  <pageMargins left="0" right="0" top="0.5905511811023623" bottom="0" header="0.5118110236220472" footer="0"/>
  <pageSetup fitToHeight="1" fitToWidth="1" horizontalDpi="300" verticalDpi="300" orientation="landscape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5" zoomScaleNormal="75" workbookViewId="0" topLeftCell="B6">
      <selection activeCell="H11" sqref="H11:H25"/>
    </sheetView>
  </sheetViews>
  <sheetFormatPr defaultColWidth="9.00390625" defaultRowHeight="12.75"/>
  <cols>
    <col min="1" max="1" width="36.625" style="0" customWidth="1"/>
    <col min="2" max="2" width="15.75390625" style="341" customWidth="1"/>
    <col min="3" max="4" width="15.75390625" style="233" customWidth="1"/>
    <col min="5" max="5" width="11.00390625" style="233" customWidth="1"/>
    <col min="6" max="6" width="14.125" style="341" hidden="1" customWidth="1"/>
    <col min="7" max="7" width="13.125" style="96" customWidth="1"/>
    <col min="8" max="8" width="14.75390625" style="96" customWidth="1"/>
    <col min="9" max="9" width="13.25390625" style="20" customWidth="1"/>
    <col min="10" max="10" width="15.375" style="0" customWidth="1"/>
  </cols>
  <sheetData>
    <row r="1" spans="1:10" s="2" customFormat="1" ht="15.75">
      <c r="A1" s="97" t="s">
        <v>24</v>
      </c>
      <c r="B1" s="233"/>
      <c r="C1" s="233"/>
      <c r="D1" s="233"/>
      <c r="E1" s="233"/>
      <c r="F1" s="233"/>
      <c r="G1" s="20"/>
      <c r="I1" s="20"/>
      <c r="J1" s="99" t="s">
        <v>258</v>
      </c>
    </row>
    <row r="2" spans="2:9" s="2" customFormat="1" ht="12.75">
      <c r="B2" s="233"/>
      <c r="C2" s="233"/>
      <c r="D2" s="233"/>
      <c r="E2" s="233"/>
      <c r="F2" s="233"/>
      <c r="G2" s="20"/>
      <c r="I2" s="20"/>
    </row>
    <row r="3" spans="1:9" s="2" customFormat="1" ht="26.25">
      <c r="A3" s="206" t="s">
        <v>228</v>
      </c>
      <c r="B3" s="233"/>
      <c r="C3" s="233"/>
      <c r="D3" s="233"/>
      <c r="E3" s="233"/>
      <c r="F3" s="233"/>
      <c r="G3" s="20"/>
      <c r="H3" s="20"/>
      <c r="I3" s="20"/>
    </row>
    <row r="4" spans="2:9" s="2" customFormat="1" ht="4.5" customHeight="1">
      <c r="B4" s="233"/>
      <c r="C4" s="233"/>
      <c r="D4" s="233"/>
      <c r="E4" s="233"/>
      <c r="F4" s="233"/>
      <c r="G4" s="20"/>
      <c r="H4" s="20"/>
      <c r="I4" s="20"/>
    </row>
    <row r="5" spans="1:9" s="2" customFormat="1" ht="20.25" customHeight="1">
      <c r="A5" s="207" t="s">
        <v>329</v>
      </c>
      <c r="B5" s="233"/>
      <c r="C5" s="233"/>
      <c r="D5" s="233"/>
      <c r="E5" s="233"/>
      <c r="F5" s="233"/>
      <c r="G5" s="20"/>
      <c r="H5" s="20"/>
      <c r="I5" s="20"/>
    </row>
    <row r="6" spans="1:21" s="193" customFormat="1" ht="26.25" customHeight="1" thickBot="1">
      <c r="A6" s="188" t="s">
        <v>138</v>
      </c>
      <c r="B6" s="189"/>
      <c r="C6" s="189"/>
      <c r="D6" s="189"/>
      <c r="E6" s="189"/>
      <c r="F6" s="190"/>
      <c r="G6" s="190"/>
      <c r="H6" s="190"/>
      <c r="I6" s="189"/>
      <c r="J6" s="190"/>
      <c r="K6" s="191"/>
      <c r="L6" s="190"/>
      <c r="M6" s="190"/>
      <c r="N6" s="190"/>
      <c r="O6" s="192"/>
      <c r="U6" s="194"/>
    </row>
    <row r="7" spans="1:10" s="2" customFormat="1" ht="15" customHeight="1">
      <c r="A7" s="195"/>
      <c r="B7" s="301" t="s">
        <v>1</v>
      </c>
      <c r="C7" s="307" t="s">
        <v>1</v>
      </c>
      <c r="D7" s="307" t="s">
        <v>123</v>
      </c>
      <c r="E7" s="302" t="s">
        <v>124</v>
      </c>
      <c r="F7" s="308" t="s">
        <v>8</v>
      </c>
      <c r="G7" s="309" t="s">
        <v>25</v>
      </c>
      <c r="H7" s="309" t="s">
        <v>25</v>
      </c>
      <c r="I7" s="309" t="s">
        <v>25</v>
      </c>
      <c r="J7" s="111" t="s">
        <v>125</v>
      </c>
    </row>
    <row r="8" spans="1:10" s="2" customFormat="1" ht="15">
      <c r="A8" s="248" t="s">
        <v>61</v>
      </c>
      <c r="B8" s="305" t="s">
        <v>28</v>
      </c>
      <c r="C8" s="303" t="s">
        <v>126</v>
      </c>
      <c r="D8" s="303" t="s">
        <v>127</v>
      </c>
      <c r="E8" s="304" t="s">
        <v>127</v>
      </c>
      <c r="F8" s="310" t="s">
        <v>128</v>
      </c>
      <c r="G8" s="311" t="s">
        <v>29</v>
      </c>
      <c r="H8" s="311" t="s">
        <v>129</v>
      </c>
      <c r="I8" s="311" t="s">
        <v>129</v>
      </c>
      <c r="J8" s="115" t="s">
        <v>130</v>
      </c>
    </row>
    <row r="9" spans="1:10" s="2" customFormat="1" ht="15">
      <c r="A9" s="248" t="s">
        <v>296</v>
      </c>
      <c r="B9" s="305" t="s">
        <v>17</v>
      </c>
      <c r="C9" s="342" t="s">
        <v>131</v>
      </c>
      <c r="D9" s="303" t="s">
        <v>132</v>
      </c>
      <c r="E9" s="304" t="s">
        <v>132</v>
      </c>
      <c r="F9" s="310"/>
      <c r="G9" s="311" t="s">
        <v>268</v>
      </c>
      <c r="H9" s="311" t="s">
        <v>133</v>
      </c>
      <c r="I9" s="311" t="s">
        <v>128</v>
      </c>
      <c r="J9" s="115" t="s">
        <v>134</v>
      </c>
    </row>
    <row r="10" spans="1:10" s="2" customFormat="1" ht="15.75" thickBot="1">
      <c r="A10" s="248" t="s">
        <v>114</v>
      </c>
      <c r="B10" s="305" t="s">
        <v>52</v>
      </c>
      <c r="C10" s="312" t="s">
        <v>52</v>
      </c>
      <c r="D10" s="303" t="s">
        <v>52</v>
      </c>
      <c r="E10" s="313"/>
      <c r="F10" s="314"/>
      <c r="G10" s="311" t="s">
        <v>267</v>
      </c>
      <c r="H10" s="311" t="s">
        <v>53</v>
      </c>
      <c r="I10" s="311" t="s">
        <v>53</v>
      </c>
      <c r="J10" s="115" t="s">
        <v>135</v>
      </c>
    </row>
    <row r="11" spans="1:10" s="267" customFormat="1" ht="20.25" customHeight="1" thickBot="1">
      <c r="A11" s="315" t="s">
        <v>80</v>
      </c>
      <c r="B11" s="259">
        <v>47729.804000000004</v>
      </c>
      <c r="C11" s="316">
        <v>40922.24</v>
      </c>
      <c r="D11" s="316">
        <f>+B11-C11</f>
        <v>6807.564000000006</v>
      </c>
      <c r="E11" s="317">
        <f>+D11/B11*100</f>
        <v>14.262710988714735</v>
      </c>
      <c r="F11" s="318"/>
      <c r="G11" s="319">
        <v>9118.337103956634</v>
      </c>
      <c r="H11" s="319">
        <v>12563.064865950728</v>
      </c>
      <c r="I11" s="319">
        <v>8545.294066665627</v>
      </c>
      <c r="J11" s="320">
        <f aca="true" t="shared" si="0" ref="J11:J25">G11-I11</f>
        <v>573.0430372910068</v>
      </c>
    </row>
    <row r="12" spans="1:10" s="83" customFormat="1" ht="18" customHeight="1">
      <c r="A12" s="321" t="s">
        <v>81</v>
      </c>
      <c r="B12" s="322">
        <v>4628.526999999999</v>
      </c>
      <c r="C12" s="323">
        <v>3778.3079999999986</v>
      </c>
      <c r="D12" s="324">
        <f aca="true" t="shared" si="1" ref="D12:D25">+B12-C12</f>
        <v>850.2190000000005</v>
      </c>
      <c r="E12" s="325">
        <f aca="true" t="shared" si="2" ref="E12:E25">+D12/B12*100</f>
        <v>18.369105333078984</v>
      </c>
      <c r="F12" s="326"/>
      <c r="G12" s="327">
        <v>9388.142971235176</v>
      </c>
      <c r="H12" s="327">
        <v>13275.518033196931</v>
      </c>
      <c r="I12" s="327">
        <v>8513.381004289637</v>
      </c>
      <c r="J12" s="328">
        <f t="shared" si="0"/>
        <v>874.7619669455398</v>
      </c>
    </row>
    <row r="13" spans="1:10" s="83" customFormat="1" ht="18" customHeight="1">
      <c r="A13" s="268" t="s">
        <v>82</v>
      </c>
      <c r="B13" s="329">
        <v>5147.113</v>
      </c>
      <c r="C13" s="330">
        <v>4418.704</v>
      </c>
      <c r="D13" s="323">
        <f t="shared" si="1"/>
        <v>728.4090000000006</v>
      </c>
      <c r="E13" s="325">
        <f t="shared" si="2"/>
        <v>14.151797327938992</v>
      </c>
      <c r="F13" s="331"/>
      <c r="G13" s="332">
        <v>9193.644022710725</v>
      </c>
      <c r="H13" s="332">
        <v>12463.303202215004</v>
      </c>
      <c r="I13" s="332">
        <v>8654.65132863492</v>
      </c>
      <c r="J13" s="333">
        <f t="shared" si="0"/>
        <v>538.992694075805</v>
      </c>
    </row>
    <row r="14" spans="1:10" s="83" customFormat="1" ht="18" customHeight="1">
      <c r="A14" s="272" t="s">
        <v>83</v>
      </c>
      <c r="B14" s="329">
        <v>2930.232</v>
      </c>
      <c r="C14" s="330">
        <v>2435.903</v>
      </c>
      <c r="D14" s="323">
        <f t="shared" si="1"/>
        <v>494.3290000000002</v>
      </c>
      <c r="E14" s="325">
        <f t="shared" si="2"/>
        <v>16.869961149833877</v>
      </c>
      <c r="F14" s="331"/>
      <c r="G14" s="332">
        <v>9112.311584884746</v>
      </c>
      <c r="H14" s="332">
        <v>12110.341268444467</v>
      </c>
      <c r="I14" s="332">
        <v>8503.907631425027</v>
      </c>
      <c r="J14" s="333">
        <f t="shared" si="0"/>
        <v>608.4039534597196</v>
      </c>
    </row>
    <row r="15" spans="1:10" s="83" customFormat="1" ht="18" customHeight="1">
      <c r="A15" s="272" t="s">
        <v>84</v>
      </c>
      <c r="B15" s="329">
        <v>2493.94</v>
      </c>
      <c r="C15" s="330">
        <v>2189.032</v>
      </c>
      <c r="D15" s="323">
        <f t="shared" si="1"/>
        <v>304.9079999999999</v>
      </c>
      <c r="E15" s="325">
        <f t="shared" si="2"/>
        <v>12.225955716657174</v>
      </c>
      <c r="F15" s="331"/>
      <c r="G15" s="332">
        <v>8946.836242162113</v>
      </c>
      <c r="H15" s="332">
        <v>12451.253784383774</v>
      </c>
      <c r="I15" s="332">
        <v>8458.709552390686</v>
      </c>
      <c r="J15" s="333">
        <f t="shared" si="0"/>
        <v>488.12668977142675</v>
      </c>
    </row>
    <row r="16" spans="1:10" s="83" customFormat="1" ht="18" customHeight="1">
      <c r="A16" s="272" t="s">
        <v>85</v>
      </c>
      <c r="B16" s="329">
        <v>1465.9810000000002</v>
      </c>
      <c r="C16" s="330">
        <v>1245.028</v>
      </c>
      <c r="D16" s="323">
        <f t="shared" si="1"/>
        <v>220.9530000000002</v>
      </c>
      <c r="E16" s="325">
        <f t="shared" si="2"/>
        <v>15.072023443687208</v>
      </c>
      <c r="F16" s="331"/>
      <c r="G16" s="332">
        <v>9280.685841843182</v>
      </c>
      <c r="H16" s="332">
        <v>12676.46663920983</v>
      </c>
      <c r="I16" s="332">
        <v>8678.04240368713</v>
      </c>
      <c r="J16" s="333">
        <f t="shared" si="0"/>
        <v>602.6434381560521</v>
      </c>
    </row>
    <row r="17" spans="1:10" s="83" customFormat="1" ht="18" customHeight="1">
      <c r="A17" s="272" t="s">
        <v>86</v>
      </c>
      <c r="B17" s="329">
        <v>3861.222</v>
      </c>
      <c r="C17" s="330">
        <v>3313.0049999999997</v>
      </c>
      <c r="D17" s="323">
        <f t="shared" si="1"/>
        <v>548.2170000000006</v>
      </c>
      <c r="E17" s="325">
        <f t="shared" si="2"/>
        <v>14.198018140371119</v>
      </c>
      <c r="F17" s="331"/>
      <c r="G17" s="332">
        <v>9162.39124988583</v>
      </c>
      <c r="H17" s="332">
        <v>12526.52730984667</v>
      </c>
      <c r="I17" s="332">
        <v>8605.713376359061</v>
      </c>
      <c r="J17" s="333">
        <f t="shared" si="0"/>
        <v>556.677873526769</v>
      </c>
    </row>
    <row r="18" spans="1:10" s="83" customFormat="1" ht="18" customHeight="1">
      <c r="A18" s="272" t="s">
        <v>87</v>
      </c>
      <c r="B18" s="329">
        <v>2162.546999999999</v>
      </c>
      <c r="C18" s="330">
        <v>1840.6459999999997</v>
      </c>
      <c r="D18" s="323">
        <f t="shared" si="1"/>
        <v>321.9009999999994</v>
      </c>
      <c r="E18" s="325">
        <f t="shared" si="2"/>
        <v>14.885271857675209</v>
      </c>
      <c r="F18" s="331"/>
      <c r="G18" s="332">
        <v>8990.227367184269</v>
      </c>
      <c r="H18" s="332">
        <v>11767.645262915614</v>
      </c>
      <c r="I18" s="332">
        <v>8504.499205411816</v>
      </c>
      <c r="J18" s="333">
        <f t="shared" si="0"/>
        <v>485.72816177245295</v>
      </c>
    </row>
    <row r="19" spans="1:10" s="83" customFormat="1" ht="18" customHeight="1">
      <c r="A19" s="272" t="s">
        <v>88</v>
      </c>
      <c r="B19" s="329">
        <v>2710.3430000000003</v>
      </c>
      <c r="C19" s="330">
        <v>2299.745</v>
      </c>
      <c r="D19" s="323">
        <f t="shared" si="1"/>
        <v>410.5980000000004</v>
      </c>
      <c r="E19" s="325">
        <f t="shared" si="2"/>
        <v>15.149300291512931</v>
      </c>
      <c r="F19" s="331"/>
      <c r="G19" s="332">
        <v>8914.954265526127</v>
      </c>
      <c r="H19" s="332">
        <v>12053.185570530983</v>
      </c>
      <c r="I19" s="332">
        <v>8354.65236363162</v>
      </c>
      <c r="J19" s="333">
        <f t="shared" si="0"/>
        <v>560.301901894507</v>
      </c>
    </row>
    <row r="20" spans="1:10" s="83" customFormat="1" ht="18" customHeight="1">
      <c r="A20" s="272" t="s">
        <v>89</v>
      </c>
      <c r="B20" s="329">
        <v>2567.978</v>
      </c>
      <c r="C20" s="330">
        <v>2168.0669999999996</v>
      </c>
      <c r="D20" s="323">
        <f t="shared" si="1"/>
        <v>399.9110000000005</v>
      </c>
      <c r="E20" s="325">
        <f t="shared" si="2"/>
        <v>15.572991668931763</v>
      </c>
      <c r="F20" s="331"/>
      <c r="G20" s="332">
        <v>9113.31630480393</v>
      </c>
      <c r="H20" s="332">
        <v>12424.981224989213</v>
      </c>
      <c r="I20" s="332">
        <v>8502.462844142327</v>
      </c>
      <c r="J20" s="333">
        <f t="shared" si="0"/>
        <v>610.8534606616031</v>
      </c>
    </row>
    <row r="21" spans="1:10" s="83" customFormat="1" ht="18" customHeight="1">
      <c r="A21" s="272" t="s">
        <v>90</v>
      </c>
      <c r="B21" s="329">
        <v>2713.489</v>
      </c>
      <c r="C21" s="330">
        <v>2379.612</v>
      </c>
      <c r="D21" s="323">
        <f t="shared" si="1"/>
        <v>333.87699999999995</v>
      </c>
      <c r="E21" s="325">
        <f t="shared" si="2"/>
        <v>12.30434322748314</v>
      </c>
      <c r="F21" s="331"/>
      <c r="G21" s="332">
        <v>8990.579123613748</v>
      </c>
      <c r="H21" s="332">
        <v>12300.148790655745</v>
      </c>
      <c r="I21" s="332">
        <v>8526.222248743823</v>
      </c>
      <c r="J21" s="333">
        <f t="shared" si="0"/>
        <v>464.3568748699254</v>
      </c>
    </row>
    <row r="22" spans="1:10" s="83" customFormat="1" ht="18" customHeight="1">
      <c r="A22" s="272" t="s">
        <v>91</v>
      </c>
      <c r="B22" s="329">
        <v>5264.522999999998</v>
      </c>
      <c r="C22" s="330">
        <v>4628.565</v>
      </c>
      <c r="D22" s="323">
        <f t="shared" si="1"/>
        <v>635.9579999999987</v>
      </c>
      <c r="E22" s="325">
        <f t="shared" si="2"/>
        <v>12.080068792557254</v>
      </c>
      <c r="F22" s="331"/>
      <c r="G22" s="332">
        <v>9248.343719311746</v>
      </c>
      <c r="H22" s="332">
        <v>12931.813631298523</v>
      </c>
      <c r="I22" s="332">
        <v>8742.240389599992</v>
      </c>
      <c r="J22" s="333">
        <f t="shared" si="0"/>
        <v>506.10332971175376</v>
      </c>
    </row>
    <row r="23" spans="1:10" s="83" customFormat="1" ht="18" customHeight="1">
      <c r="A23" s="272" t="s">
        <v>92</v>
      </c>
      <c r="B23" s="329">
        <v>3013.022</v>
      </c>
      <c r="C23" s="330">
        <v>2584.62</v>
      </c>
      <c r="D23" s="323">
        <f t="shared" si="1"/>
        <v>428.40200000000004</v>
      </c>
      <c r="E23" s="325">
        <f t="shared" si="2"/>
        <v>14.218349550716859</v>
      </c>
      <c r="F23" s="331"/>
      <c r="G23" s="332">
        <v>9034.733750883852</v>
      </c>
      <c r="H23" s="332">
        <v>12628.232361193468</v>
      </c>
      <c r="I23" s="332">
        <v>8439.109639156068</v>
      </c>
      <c r="J23" s="333">
        <f t="shared" si="0"/>
        <v>595.6241117277841</v>
      </c>
    </row>
    <row r="24" spans="1:10" s="83" customFormat="1" ht="18" customHeight="1">
      <c r="A24" s="272" t="s">
        <v>93</v>
      </c>
      <c r="B24" s="329">
        <v>2846.916</v>
      </c>
      <c r="C24" s="330">
        <v>2503.6760000000004</v>
      </c>
      <c r="D24" s="323">
        <f t="shared" si="1"/>
        <v>343.2399999999998</v>
      </c>
      <c r="E24" s="325">
        <f t="shared" si="2"/>
        <v>12.056555233803868</v>
      </c>
      <c r="F24" s="331"/>
      <c r="G24" s="332">
        <v>8983.112603252079</v>
      </c>
      <c r="H24" s="332">
        <v>13064.464126170229</v>
      </c>
      <c r="I24" s="332">
        <v>8423.582098216115</v>
      </c>
      <c r="J24" s="333">
        <f t="shared" si="0"/>
        <v>559.5305050359639</v>
      </c>
    </row>
    <row r="25" spans="1:10" s="83" customFormat="1" ht="18" customHeight="1" thickBot="1">
      <c r="A25" s="273" t="s">
        <v>94</v>
      </c>
      <c r="B25" s="334">
        <v>5923.970999999999</v>
      </c>
      <c r="C25" s="335">
        <v>5137.329</v>
      </c>
      <c r="D25" s="336">
        <f t="shared" si="1"/>
        <v>786.6419999999989</v>
      </c>
      <c r="E25" s="274">
        <f t="shared" si="2"/>
        <v>13.278964397361145</v>
      </c>
      <c r="F25" s="337"/>
      <c r="G25" s="338">
        <v>9040.879185787899</v>
      </c>
      <c r="H25" s="338">
        <v>12427.888134345483</v>
      </c>
      <c r="I25" s="338">
        <v>8522.251024478543</v>
      </c>
      <c r="J25" s="339">
        <f t="shared" si="0"/>
        <v>518.6281613093561</v>
      </c>
    </row>
    <row r="26" spans="2:10" ht="6.75" customHeight="1">
      <c r="B26" s="95"/>
      <c r="C26" s="47"/>
      <c r="D26" s="47"/>
      <c r="E26" s="47"/>
      <c r="F26" s="340"/>
      <c r="I26" s="96"/>
      <c r="J26" s="96"/>
    </row>
    <row r="27" spans="1:10" ht="15">
      <c r="A27" s="46">
        <v>37955</v>
      </c>
      <c r="H27" s="20"/>
      <c r="J27" s="96"/>
    </row>
  </sheetData>
  <printOptions/>
  <pageMargins left="0" right="0" top="0.5905511811023623" bottom="0" header="0.5118110236220472" footer="0"/>
  <pageSetup fitToHeight="1" fitToWidth="1" horizontalDpi="300" verticalDpi="300" orientation="landscape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5" zoomScaleNormal="75" workbookViewId="0" topLeftCell="F1">
      <selection activeCell="K11" sqref="K11"/>
    </sheetView>
  </sheetViews>
  <sheetFormatPr defaultColWidth="9.00390625" defaultRowHeight="12.75"/>
  <cols>
    <col min="1" max="1" width="36.125" style="0" customWidth="1"/>
    <col min="2" max="2" width="11.00390625" style="341" customWidth="1"/>
    <col min="3" max="3" width="11.00390625" style="233" customWidth="1"/>
    <col min="4" max="4" width="19.375" style="233" bestFit="1" customWidth="1"/>
    <col min="5" max="5" width="14.125" style="341" customWidth="1"/>
    <col min="6" max="6" width="13.125" style="96" customWidth="1"/>
    <col min="7" max="7" width="13.25390625" style="20" customWidth="1"/>
    <col min="8" max="8" width="14.75390625" style="96" customWidth="1"/>
    <col min="9" max="10" width="21.125" style="0" bestFit="1" customWidth="1"/>
    <col min="11" max="11" width="20.625" style="0" bestFit="1" customWidth="1"/>
  </cols>
  <sheetData>
    <row r="1" spans="1:11" s="2" customFormat="1" ht="15.75">
      <c r="A1" s="97" t="s">
        <v>24</v>
      </c>
      <c r="B1" s="233"/>
      <c r="C1" s="233"/>
      <c r="D1" s="233"/>
      <c r="E1" s="233"/>
      <c r="F1" s="20"/>
      <c r="G1" s="20"/>
      <c r="K1" s="99" t="s">
        <v>259</v>
      </c>
    </row>
    <row r="2" spans="2:7" s="2" customFormat="1" ht="12.75">
      <c r="B2" s="233"/>
      <c r="C2" s="233"/>
      <c r="D2" s="233"/>
      <c r="E2" s="233"/>
      <c r="F2" s="20"/>
      <c r="G2" s="20"/>
    </row>
    <row r="3" spans="1:8" s="2" customFormat="1" ht="26.25">
      <c r="A3" s="206" t="s">
        <v>227</v>
      </c>
      <c r="B3" s="233"/>
      <c r="C3" s="233"/>
      <c r="D3" s="233"/>
      <c r="E3" s="233"/>
      <c r="F3" s="20"/>
      <c r="G3" s="20"/>
      <c r="H3" s="20"/>
    </row>
    <row r="4" spans="2:8" s="2" customFormat="1" ht="4.5" customHeight="1">
      <c r="B4" s="233"/>
      <c r="C4" s="233"/>
      <c r="D4" s="233"/>
      <c r="E4" s="233"/>
      <c r="F4" s="20"/>
      <c r="G4" s="20"/>
      <c r="H4" s="20"/>
    </row>
    <row r="5" spans="1:11" s="2" customFormat="1" ht="20.25" customHeight="1">
      <c r="A5" s="45" t="s">
        <v>330</v>
      </c>
      <c r="B5" s="233"/>
      <c r="C5" s="233"/>
      <c r="D5" s="233"/>
      <c r="E5" s="20"/>
      <c r="F5" s="20"/>
      <c r="G5" s="20"/>
      <c r="H5" s="20"/>
      <c r="I5" s="20"/>
      <c r="J5" s="20"/>
      <c r="K5" s="20"/>
    </row>
    <row r="6" spans="1:15" s="344" customFormat="1" ht="26.25" customHeight="1" thickBot="1">
      <c r="A6" s="343" t="s">
        <v>71</v>
      </c>
      <c r="B6" s="189"/>
      <c r="C6" s="189"/>
      <c r="D6" s="189"/>
      <c r="E6" s="189"/>
      <c r="F6" s="190"/>
      <c r="G6" s="190"/>
      <c r="H6" s="189"/>
      <c r="I6" s="190"/>
      <c r="J6" s="190"/>
      <c r="K6" s="191"/>
      <c r="L6" s="190"/>
      <c r="M6" s="190"/>
      <c r="N6" s="190"/>
      <c r="O6" s="192"/>
    </row>
    <row r="7" spans="1:11" s="2" customFormat="1" ht="15" customHeight="1">
      <c r="A7" s="195"/>
      <c r="B7" s="301" t="s">
        <v>146</v>
      </c>
      <c r="C7" s="301" t="s">
        <v>146</v>
      </c>
      <c r="D7" s="345" t="s">
        <v>147</v>
      </c>
      <c r="E7" s="309" t="s">
        <v>25</v>
      </c>
      <c r="F7" s="111" t="s">
        <v>25</v>
      </c>
      <c r="G7" s="309" t="s">
        <v>25</v>
      </c>
      <c r="H7" s="111" t="s">
        <v>25</v>
      </c>
      <c r="I7" s="346" t="s">
        <v>139</v>
      </c>
      <c r="J7" s="111" t="s">
        <v>139</v>
      </c>
      <c r="K7" s="105" t="s">
        <v>140</v>
      </c>
    </row>
    <row r="8" spans="1:11" s="2" customFormat="1" ht="15">
      <c r="A8" s="248" t="s">
        <v>61</v>
      </c>
      <c r="B8" s="305" t="s">
        <v>141</v>
      </c>
      <c r="C8" s="347" t="s">
        <v>141</v>
      </c>
      <c r="D8" s="347" t="s">
        <v>142</v>
      </c>
      <c r="E8" s="311" t="s">
        <v>129</v>
      </c>
      <c r="F8" s="115" t="s">
        <v>129</v>
      </c>
      <c r="G8" s="311" t="s">
        <v>129</v>
      </c>
      <c r="H8" s="115" t="s">
        <v>129</v>
      </c>
      <c r="I8" s="306" t="s">
        <v>143</v>
      </c>
      <c r="J8" s="115" t="s">
        <v>143</v>
      </c>
      <c r="K8" s="108" t="s">
        <v>144</v>
      </c>
    </row>
    <row r="9" spans="1:11" s="2" customFormat="1" ht="15">
      <c r="A9" s="248" t="s">
        <v>296</v>
      </c>
      <c r="B9" s="305" t="s">
        <v>132</v>
      </c>
      <c r="C9" s="347" t="s">
        <v>132</v>
      </c>
      <c r="D9" s="347" t="s">
        <v>333</v>
      </c>
      <c r="E9" s="311" t="s">
        <v>128</v>
      </c>
      <c r="F9" s="115" t="s">
        <v>128</v>
      </c>
      <c r="G9" s="311" t="s">
        <v>148</v>
      </c>
      <c r="H9" s="311" t="s">
        <v>148</v>
      </c>
      <c r="I9" s="306" t="s">
        <v>145</v>
      </c>
      <c r="J9" s="115" t="s">
        <v>145</v>
      </c>
      <c r="K9" s="108" t="s">
        <v>338</v>
      </c>
    </row>
    <row r="10" spans="1:11" s="2" customFormat="1" ht="15.75" thickBot="1">
      <c r="A10" s="248" t="s">
        <v>114</v>
      </c>
      <c r="B10" s="348" t="s">
        <v>331</v>
      </c>
      <c r="C10" s="349" t="s">
        <v>332</v>
      </c>
      <c r="D10" s="489" t="s">
        <v>334</v>
      </c>
      <c r="E10" s="348" t="s">
        <v>331</v>
      </c>
      <c r="F10" s="349" t="s">
        <v>332</v>
      </c>
      <c r="G10" s="348" t="s">
        <v>331</v>
      </c>
      <c r="H10" s="349" t="s">
        <v>332</v>
      </c>
      <c r="I10" s="348" t="s">
        <v>335</v>
      </c>
      <c r="J10" s="350" t="s">
        <v>336</v>
      </c>
      <c r="K10" s="116" t="s">
        <v>337</v>
      </c>
    </row>
    <row r="11" spans="1:11" s="354" customFormat="1" ht="18" customHeight="1" thickBot="1">
      <c r="A11" s="315" t="s">
        <v>80</v>
      </c>
      <c r="B11" s="408">
        <v>22428.783999999985</v>
      </c>
      <c r="C11" s="316">
        <v>21424.185000000012</v>
      </c>
      <c r="D11" s="351">
        <f>C11-B11</f>
        <v>-1004.5989999999729</v>
      </c>
      <c r="E11" s="413">
        <v>14917.46600580356</v>
      </c>
      <c r="F11" s="320">
        <v>16474.272347100694</v>
      </c>
      <c r="G11" s="319">
        <v>15654.687943887016</v>
      </c>
      <c r="H11" s="320">
        <v>17330.48943881325</v>
      </c>
      <c r="I11" s="352">
        <f>G11-E11</f>
        <v>737.2219380834558</v>
      </c>
      <c r="J11" s="320">
        <f>H11-F11</f>
        <v>856.217091712555</v>
      </c>
      <c r="K11" s="353">
        <f>J11-I11</f>
        <v>118.99515362909915</v>
      </c>
    </row>
    <row r="12" spans="1:11" s="83" customFormat="1" ht="18" customHeight="1">
      <c r="A12" s="321" t="s">
        <v>81</v>
      </c>
      <c r="B12" s="409">
        <v>2119.1259999999984</v>
      </c>
      <c r="C12" s="323">
        <v>1936.191999999999</v>
      </c>
      <c r="D12" s="324">
        <f>C12-B12</f>
        <v>-182.9339999999993</v>
      </c>
      <c r="E12" s="414">
        <v>15077.872557830922</v>
      </c>
      <c r="F12" s="328">
        <v>16762.687564379576</v>
      </c>
      <c r="G12" s="355">
        <v>16026.277748135375</v>
      </c>
      <c r="H12" s="328">
        <v>17707.562898275715</v>
      </c>
      <c r="I12" s="356">
        <f>G12-E12</f>
        <v>948.4051903044528</v>
      </c>
      <c r="J12" s="357">
        <f>H12-F12</f>
        <v>944.8753338961396</v>
      </c>
      <c r="K12" s="268">
        <f>J12-I12</f>
        <v>-3.529856408313208</v>
      </c>
    </row>
    <row r="13" spans="1:11" s="83" customFormat="1" ht="18" customHeight="1">
      <c r="A13" s="268" t="s">
        <v>82</v>
      </c>
      <c r="B13" s="410">
        <v>2413.195</v>
      </c>
      <c r="C13" s="359">
        <v>2393.693000000003</v>
      </c>
      <c r="D13" s="323">
        <f aca="true" t="shared" si="0" ref="D13:D25">C13-B13</f>
        <v>-19.501999999997224</v>
      </c>
      <c r="E13" s="415">
        <v>15023.192660029874</v>
      </c>
      <c r="F13" s="361">
        <v>16595.280555343215</v>
      </c>
      <c r="G13" s="362">
        <v>15822.206873060497</v>
      </c>
      <c r="H13" s="361">
        <v>17465.31759668098</v>
      </c>
      <c r="I13" s="266">
        <f aca="true" t="shared" si="1" ref="I13:J25">G13-E13</f>
        <v>799.0142130306231</v>
      </c>
      <c r="J13" s="363">
        <f t="shared" si="1"/>
        <v>870.0370413377641</v>
      </c>
      <c r="K13" s="268">
        <f aca="true" t="shared" si="2" ref="K13:K25">J13-I13</f>
        <v>71.02282830714103</v>
      </c>
    </row>
    <row r="14" spans="1:11" s="267" customFormat="1" ht="20.25" customHeight="1">
      <c r="A14" s="272" t="s">
        <v>83</v>
      </c>
      <c r="B14" s="411">
        <v>1404.182999999999</v>
      </c>
      <c r="C14" s="330">
        <v>1356.1690000000017</v>
      </c>
      <c r="D14" s="323">
        <f t="shared" si="0"/>
        <v>-48.013999999997395</v>
      </c>
      <c r="E14" s="416">
        <v>15036.389533257148</v>
      </c>
      <c r="F14" s="333">
        <v>16574.07510815976</v>
      </c>
      <c r="G14" s="365">
        <v>15786.700069751974</v>
      </c>
      <c r="H14" s="333">
        <v>17453.04196219088</v>
      </c>
      <c r="I14" s="266">
        <f t="shared" si="1"/>
        <v>750.310536494826</v>
      </c>
      <c r="J14" s="363">
        <f t="shared" si="1"/>
        <v>878.9668540311213</v>
      </c>
      <c r="K14" s="268">
        <f t="shared" si="2"/>
        <v>128.65631753629532</v>
      </c>
    </row>
    <row r="15" spans="1:11" s="83" customFormat="1" ht="18" customHeight="1">
      <c r="A15" s="272" t="s">
        <v>84</v>
      </c>
      <c r="B15" s="409">
        <v>1091.721999999998</v>
      </c>
      <c r="C15" s="323">
        <v>1070.6660000000002</v>
      </c>
      <c r="D15" s="323">
        <f t="shared" si="0"/>
        <v>-21.055999999997766</v>
      </c>
      <c r="E15" s="414">
        <v>15026.330628928328</v>
      </c>
      <c r="F15" s="328">
        <v>16551.737597921445</v>
      </c>
      <c r="G15" s="355">
        <v>15692.27888319251</v>
      </c>
      <c r="H15" s="328">
        <v>17389.07270495421</v>
      </c>
      <c r="I15" s="266">
        <f>G15-E15</f>
        <v>665.9482542641817</v>
      </c>
      <c r="J15" s="363">
        <f t="shared" si="1"/>
        <v>837.3351070327662</v>
      </c>
      <c r="K15" s="268">
        <f t="shared" si="2"/>
        <v>171.3868527685845</v>
      </c>
    </row>
    <row r="16" spans="1:11" s="83" customFormat="1" ht="18" customHeight="1">
      <c r="A16" s="272" t="s">
        <v>85</v>
      </c>
      <c r="B16" s="411">
        <v>699.2780000000007</v>
      </c>
      <c r="C16" s="330">
        <v>647.1340000000009</v>
      </c>
      <c r="D16" s="323">
        <f t="shared" si="0"/>
        <v>-52.14399999999978</v>
      </c>
      <c r="E16" s="416">
        <v>15006.815687729222</v>
      </c>
      <c r="F16" s="333">
        <v>16716.67603764741</v>
      </c>
      <c r="G16" s="365">
        <v>15778.941315457198</v>
      </c>
      <c r="H16" s="333">
        <v>17615.75972424416</v>
      </c>
      <c r="I16" s="266">
        <f t="shared" si="1"/>
        <v>772.1256277279754</v>
      </c>
      <c r="J16" s="363">
        <f t="shared" si="1"/>
        <v>899.0836865967503</v>
      </c>
      <c r="K16" s="268">
        <f t="shared" si="2"/>
        <v>126.95805886877497</v>
      </c>
    </row>
    <row r="17" spans="1:11" s="83" customFormat="1" ht="18" customHeight="1">
      <c r="A17" s="272" t="s">
        <v>86</v>
      </c>
      <c r="B17" s="411">
        <v>1885.25</v>
      </c>
      <c r="C17" s="330">
        <v>1586.4430000000011</v>
      </c>
      <c r="D17" s="323">
        <f t="shared" si="0"/>
        <v>-298.8069999999989</v>
      </c>
      <c r="E17" s="416">
        <v>14962.388310895372</v>
      </c>
      <c r="F17" s="333">
        <v>16437.497029404272</v>
      </c>
      <c r="G17" s="365">
        <v>15729.46282410025</v>
      </c>
      <c r="H17" s="333">
        <v>17256.7268909244</v>
      </c>
      <c r="I17" s="266">
        <f t="shared" si="1"/>
        <v>767.0745132048778</v>
      </c>
      <c r="J17" s="363">
        <f t="shared" si="1"/>
        <v>819.2298615201289</v>
      </c>
      <c r="K17" s="268">
        <f t="shared" si="2"/>
        <v>52.1553483152511</v>
      </c>
    </row>
    <row r="18" spans="1:11" s="83" customFormat="1" ht="18" customHeight="1">
      <c r="A18" s="272" t="s">
        <v>87</v>
      </c>
      <c r="B18" s="411">
        <v>953.0449999999983</v>
      </c>
      <c r="C18" s="330">
        <v>946.3349999999991</v>
      </c>
      <c r="D18" s="323">
        <f t="shared" si="0"/>
        <v>-6.709999999999127</v>
      </c>
      <c r="E18" s="416">
        <v>14788.034954496283</v>
      </c>
      <c r="F18" s="333">
        <v>16272.137662038087</v>
      </c>
      <c r="G18" s="365">
        <v>15496.463237239454</v>
      </c>
      <c r="H18" s="333">
        <v>17113.92717897785</v>
      </c>
      <c r="I18" s="266">
        <f t="shared" si="1"/>
        <v>708.4282827431707</v>
      </c>
      <c r="J18" s="363">
        <f t="shared" si="1"/>
        <v>841.7895169397634</v>
      </c>
      <c r="K18" s="268">
        <f t="shared" si="2"/>
        <v>133.3612341965927</v>
      </c>
    </row>
    <row r="19" spans="1:11" s="83" customFormat="1" ht="18" customHeight="1">
      <c r="A19" s="272" t="s">
        <v>88</v>
      </c>
      <c r="B19" s="411">
        <v>1400.5589999999993</v>
      </c>
      <c r="C19" s="330">
        <v>1329.6989999999987</v>
      </c>
      <c r="D19" s="323">
        <f t="shared" si="0"/>
        <v>-70.86000000000058</v>
      </c>
      <c r="E19" s="416">
        <v>14757.268328299611</v>
      </c>
      <c r="F19" s="333">
        <v>16272.549603121326</v>
      </c>
      <c r="G19" s="365">
        <v>15426.513188154579</v>
      </c>
      <c r="H19" s="333">
        <v>17115.716782993517</v>
      </c>
      <c r="I19" s="266">
        <f t="shared" si="1"/>
        <v>669.2448598549672</v>
      </c>
      <c r="J19" s="363">
        <f t="shared" si="1"/>
        <v>843.1671798721909</v>
      </c>
      <c r="K19" s="268">
        <f t="shared" si="2"/>
        <v>173.92232001722368</v>
      </c>
    </row>
    <row r="20" spans="1:11" s="83" customFormat="1" ht="18" customHeight="1">
      <c r="A20" s="272" t="s">
        <v>89</v>
      </c>
      <c r="B20" s="411">
        <v>1247.0970000000016</v>
      </c>
      <c r="C20" s="330">
        <v>1194.2759999999998</v>
      </c>
      <c r="D20" s="323">
        <f t="shared" si="0"/>
        <v>-52.82100000000173</v>
      </c>
      <c r="E20" s="416">
        <v>14876.567728636051</v>
      </c>
      <c r="F20" s="333">
        <v>16343.516345592881</v>
      </c>
      <c r="G20" s="365">
        <v>15565.32177375566</v>
      </c>
      <c r="H20" s="333">
        <v>17182.475166226446</v>
      </c>
      <c r="I20" s="266">
        <f t="shared" si="1"/>
        <v>688.7540451196091</v>
      </c>
      <c r="J20" s="363">
        <f t="shared" si="1"/>
        <v>838.9588206335648</v>
      </c>
      <c r="K20" s="268">
        <f t="shared" si="2"/>
        <v>150.2047755139556</v>
      </c>
    </row>
    <row r="21" spans="1:11" s="83" customFormat="1" ht="18" customHeight="1">
      <c r="A21" s="272" t="s">
        <v>90</v>
      </c>
      <c r="B21" s="411">
        <v>1268.8379999999988</v>
      </c>
      <c r="C21" s="330">
        <v>1239.1279999999979</v>
      </c>
      <c r="D21" s="323">
        <f t="shared" si="0"/>
        <v>-29.710000000000946</v>
      </c>
      <c r="E21" s="416">
        <v>14684.957165905835</v>
      </c>
      <c r="F21" s="333">
        <v>16369.202696484088</v>
      </c>
      <c r="G21" s="365">
        <v>15380.621726248117</v>
      </c>
      <c r="H21" s="333">
        <v>17181.550350587055</v>
      </c>
      <c r="I21" s="266">
        <f t="shared" si="1"/>
        <v>695.6645603422821</v>
      </c>
      <c r="J21" s="363">
        <f t="shared" si="1"/>
        <v>812.3476541029668</v>
      </c>
      <c r="K21" s="268">
        <f t="shared" si="2"/>
        <v>116.68309376068464</v>
      </c>
    </row>
    <row r="22" spans="1:11" s="83" customFormat="1" ht="18" customHeight="1">
      <c r="A22" s="272" t="s">
        <v>91</v>
      </c>
      <c r="B22" s="411">
        <v>2402.56</v>
      </c>
      <c r="C22" s="330">
        <v>2371.2079999999933</v>
      </c>
      <c r="D22" s="323">
        <f t="shared" si="0"/>
        <v>-31.352000000006683</v>
      </c>
      <c r="E22" s="416">
        <v>14771.93596996755</v>
      </c>
      <c r="F22" s="333">
        <v>16296.489123894125</v>
      </c>
      <c r="G22" s="365">
        <v>15495.31269481186</v>
      </c>
      <c r="H22" s="333">
        <v>17183.997200935857</v>
      </c>
      <c r="I22" s="266">
        <f t="shared" si="1"/>
        <v>723.376724844311</v>
      </c>
      <c r="J22" s="363">
        <f t="shared" si="1"/>
        <v>887.5080770417317</v>
      </c>
      <c r="K22" s="268">
        <f t="shared" si="2"/>
        <v>164.1313521974207</v>
      </c>
    </row>
    <row r="23" spans="1:11" s="83" customFormat="1" ht="18" customHeight="1">
      <c r="A23" s="272" t="s">
        <v>92</v>
      </c>
      <c r="B23" s="411">
        <v>1522.190999999997</v>
      </c>
      <c r="C23" s="330">
        <v>1490.9439999999995</v>
      </c>
      <c r="D23" s="323">
        <f t="shared" si="0"/>
        <v>-31.24699999999757</v>
      </c>
      <c r="E23" s="416">
        <v>14708.873916440882</v>
      </c>
      <c r="F23" s="333">
        <v>16325.403317532686</v>
      </c>
      <c r="G23" s="365">
        <v>15401.610282405849</v>
      </c>
      <c r="H23" s="333">
        <v>17171.127119011933</v>
      </c>
      <c r="I23" s="266">
        <f t="shared" si="1"/>
        <v>692.7363659649673</v>
      </c>
      <c r="J23" s="363">
        <f t="shared" si="1"/>
        <v>845.7238014792474</v>
      </c>
      <c r="K23" s="268">
        <f t="shared" si="2"/>
        <v>152.98743551428015</v>
      </c>
    </row>
    <row r="24" spans="1:11" s="83" customFormat="1" ht="18" customHeight="1">
      <c r="A24" s="272" t="s">
        <v>93</v>
      </c>
      <c r="B24" s="411">
        <v>1312.3089999999984</v>
      </c>
      <c r="C24" s="330">
        <v>1263.3310000000001</v>
      </c>
      <c r="D24" s="323">
        <f t="shared" si="0"/>
        <v>-48.97799999999825</v>
      </c>
      <c r="E24" s="416">
        <v>15171.523896382641</v>
      </c>
      <c r="F24" s="333">
        <v>16683.191230715587</v>
      </c>
      <c r="G24" s="365">
        <v>15927.020171462187</v>
      </c>
      <c r="H24" s="333">
        <v>17586.210108981104</v>
      </c>
      <c r="I24" s="266">
        <f t="shared" si="1"/>
        <v>755.4962750795457</v>
      </c>
      <c r="J24" s="363">
        <f t="shared" si="1"/>
        <v>903.0188782655168</v>
      </c>
      <c r="K24" s="268">
        <f t="shared" si="2"/>
        <v>147.5226031859711</v>
      </c>
    </row>
    <row r="25" spans="1:11" s="83" customFormat="1" ht="18" customHeight="1" thickBot="1">
      <c r="A25" s="273" t="s">
        <v>94</v>
      </c>
      <c r="B25" s="412">
        <v>2709.4310000000005</v>
      </c>
      <c r="C25" s="335">
        <v>2598.967000000004</v>
      </c>
      <c r="D25" s="336">
        <f t="shared" si="0"/>
        <v>-110.4639999999963</v>
      </c>
      <c r="E25" s="417">
        <v>14905.177012712746</v>
      </c>
      <c r="F25" s="339">
        <v>16436.724689602386</v>
      </c>
      <c r="G25" s="367">
        <v>15533.108478294189</v>
      </c>
      <c r="H25" s="339">
        <v>17218.81412029937</v>
      </c>
      <c r="I25" s="277">
        <f t="shared" si="1"/>
        <v>627.9314655814433</v>
      </c>
      <c r="J25" s="368">
        <f t="shared" si="1"/>
        <v>782.0894306969822</v>
      </c>
      <c r="K25" s="369">
        <f t="shared" si="2"/>
        <v>154.1579651155389</v>
      </c>
    </row>
    <row r="26" spans="2:11" ht="6.75" customHeight="1">
      <c r="B26" s="95"/>
      <c r="C26" s="47"/>
      <c r="D26" s="47"/>
      <c r="E26" s="96"/>
      <c r="G26" s="96"/>
      <c r="I26" s="370"/>
      <c r="J26" s="370"/>
      <c r="K26" s="370"/>
    </row>
    <row r="27" spans="1:11" ht="15">
      <c r="A27" s="46">
        <v>37955</v>
      </c>
      <c r="E27" s="20"/>
      <c r="F27" s="20"/>
      <c r="H27" s="20"/>
      <c r="I27" s="96"/>
      <c r="J27" s="96"/>
      <c r="K27" s="96"/>
    </row>
  </sheetData>
  <printOptions/>
  <pageMargins left="0.5905511811023623" right="0" top="0.7874015748031497" bottom="0" header="0.5118110236220472" footer="0"/>
  <pageSetup fitToHeight="1" fitToWidth="1"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5" zoomScaleNormal="75" workbookViewId="0" topLeftCell="E1">
      <selection activeCell="H11" sqref="H11:H25"/>
    </sheetView>
  </sheetViews>
  <sheetFormatPr defaultColWidth="9.00390625" defaultRowHeight="12.75"/>
  <cols>
    <col min="1" max="1" width="36.625" style="0" customWidth="1"/>
    <col min="2" max="2" width="11.00390625" style="341" customWidth="1"/>
    <col min="3" max="3" width="11.00390625" style="233" customWidth="1"/>
    <col min="4" max="4" width="19.375" style="233" bestFit="1" customWidth="1"/>
    <col min="5" max="5" width="14.125" style="341" customWidth="1"/>
    <col min="6" max="6" width="13.125" style="96" customWidth="1"/>
    <col min="7" max="7" width="13.25390625" style="20" customWidth="1"/>
    <col min="8" max="8" width="14.75390625" style="96" customWidth="1"/>
    <col min="9" max="10" width="21.125" style="0" bestFit="1" customWidth="1"/>
    <col min="11" max="11" width="20.625" style="0" bestFit="1" customWidth="1"/>
  </cols>
  <sheetData>
    <row r="1" spans="1:11" s="2" customFormat="1" ht="15.75">
      <c r="A1" s="97" t="s">
        <v>24</v>
      </c>
      <c r="B1" s="233"/>
      <c r="C1" s="233"/>
      <c r="D1" s="233"/>
      <c r="E1" s="233"/>
      <c r="F1" s="20"/>
      <c r="G1" s="20"/>
      <c r="K1" s="99" t="s">
        <v>260</v>
      </c>
    </row>
    <row r="2" spans="2:7" s="2" customFormat="1" ht="12.75">
      <c r="B2" s="233"/>
      <c r="C2" s="233"/>
      <c r="D2" s="233"/>
      <c r="E2" s="233"/>
      <c r="F2" s="20"/>
      <c r="G2" s="20"/>
    </row>
    <row r="3" spans="1:8" s="2" customFormat="1" ht="26.25">
      <c r="A3" s="206" t="s">
        <v>228</v>
      </c>
      <c r="B3" s="233"/>
      <c r="C3" s="233"/>
      <c r="D3" s="233"/>
      <c r="E3" s="233"/>
      <c r="F3" s="20"/>
      <c r="G3" s="20"/>
      <c r="H3" s="20"/>
    </row>
    <row r="4" spans="2:8" s="2" customFormat="1" ht="4.5" customHeight="1">
      <c r="B4" s="233"/>
      <c r="C4" s="233"/>
      <c r="D4" s="233"/>
      <c r="E4" s="233"/>
      <c r="F4" s="20"/>
      <c r="G4" s="20"/>
      <c r="H4" s="20"/>
    </row>
    <row r="5" spans="1:11" s="2" customFormat="1" ht="20.25" customHeight="1">
      <c r="A5" s="45" t="s">
        <v>330</v>
      </c>
      <c r="B5" s="233"/>
      <c r="C5" s="233"/>
      <c r="D5" s="233"/>
      <c r="E5" s="20"/>
      <c r="F5" s="20"/>
      <c r="G5" s="20"/>
      <c r="H5" s="20"/>
      <c r="I5" s="20"/>
      <c r="J5" s="20"/>
      <c r="K5" s="20"/>
    </row>
    <row r="6" spans="1:15" s="344" customFormat="1" ht="26.25" customHeight="1" thickBot="1">
      <c r="A6" s="343" t="s">
        <v>71</v>
      </c>
      <c r="B6" s="189"/>
      <c r="C6" s="189"/>
      <c r="D6" s="189"/>
      <c r="E6" s="189"/>
      <c r="F6" s="190"/>
      <c r="G6" s="190"/>
      <c r="H6" s="189"/>
      <c r="I6" s="190"/>
      <c r="J6" s="190"/>
      <c r="K6" s="191"/>
      <c r="L6" s="190"/>
      <c r="M6" s="190"/>
      <c r="N6" s="190"/>
      <c r="O6" s="192"/>
    </row>
    <row r="7" spans="1:11" s="2" customFormat="1" ht="15" customHeight="1">
      <c r="A7" s="195"/>
      <c r="B7" s="301" t="s">
        <v>146</v>
      </c>
      <c r="C7" s="301" t="s">
        <v>146</v>
      </c>
      <c r="D7" s="345" t="s">
        <v>147</v>
      </c>
      <c r="E7" s="309" t="s">
        <v>25</v>
      </c>
      <c r="F7" s="111" t="s">
        <v>25</v>
      </c>
      <c r="G7" s="309" t="s">
        <v>25</v>
      </c>
      <c r="H7" s="111" t="s">
        <v>25</v>
      </c>
      <c r="I7" s="346" t="s">
        <v>139</v>
      </c>
      <c r="J7" s="111" t="s">
        <v>139</v>
      </c>
      <c r="K7" s="105" t="s">
        <v>140</v>
      </c>
    </row>
    <row r="8" spans="1:11" s="2" customFormat="1" ht="15">
      <c r="A8" s="248" t="s">
        <v>61</v>
      </c>
      <c r="B8" s="305" t="s">
        <v>141</v>
      </c>
      <c r="C8" s="347" t="s">
        <v>141</v>
      </c>
      <c r="D8" s="347" t="s">
        <v>142</v>
      </c>
      <c r="E8" s="311" t="s">
        <v>129</v>
      </c>
      <c r="F8" s="115" t="s">
        <v>129</v>
      </c>
      <c r="G8" s="311" t="s">
        <v>129</v>
      </c>
      <c r="H8" s="115" t="s">
        <v>129</v>
      </c>
      <c r="I8" s="306" t="s">
        <v>143</v>
      </c>
      <c r="J8" s="115" t="s">
        <v>143</v>
      </c>
      <c r="K8" s="108" t="s">
        <v>144</v>
      </c>
    </row>
    <row r="9" spans="1:11" s="2" customFormat="1" ht="15">
      <c r="A9" s="248" t="s">
        <v>296</v>
      </c>
      <c r="B9" s="305" t="s">
        <v>132</v>
      </c>
      <c r="C9" s="347" t="s">
        <v>132</v>
      </c>
      <c r="D9" s="347" t="s">
        <v>333</v>
      </c>
      <c r="E9" s="311" t="s">
        <v>128</v>
      </c>
      <c r="F9" s="115" t="s">
        <v>128</v>
      </c>
      <c r="G9" s="311" t="s">
        <v>148</v>
      </c>
      <c r="H9" s="311" t="s">
        <v>148</v>
      </c>
      <c r="I9" s="306" t="s">
        <v>145</v>
      </c>
      <c r="J9" s="115" t="s">
        <v>145</v>
      </c>
      <c r="K9" s="108" t="s">
        <v>338</v>
      </c>
    </row>
    <row r="10" spans="1:11" s="2" customFormat="1" ht="15.75" thickBot="1">
      <c r="A10" s="248" t="s">
        <v>114</v>
      </c>
      <c r="B10" s="348" t="s">
        <v>331</v>
      </c>
      <c r="C10" s="349" t="s">
        <v>332</v>
      </c>
      <c r="D10" s="489" t="s">
        <v>334</v>
      </c>
      <c r="E10" s="348" t="s">
        <v>331</v>
      </c>
      <c r="F10" s="349" t="s">
        <v>332</v>
      </c>
      <c r="G10" s="348" t="s">
        <v>331</v>
      </c>
      <c r="H10" s="349" t="s">
        <v>332</v>
      </c>
      <c r="I10" s="348" t="s">
        <v>335</v>
      </c>
      <c r="J10" s="350" t="s">
        <v>336</v>
      </c>
      <c r="K10" s="116" t="s">
        <v>337</v>
      </c>
    </row>
    <row r="11" spans="1:11" s="354" customFormat="1" ht="18" customHeight="1" thickBot="1">
      <c r="A11" s="315" t="s">
        <v>80</v>
      </c>
      <c r="B11" s="408">
        <v>11598.262999999999</v>
      </c>
      <c r="C11" s="316">
        <v>10366.053000000014</v>
      </c>
      <c r="D11" s="351">
        <f>C11-B11</f>
        <v>-1232.2099999999846</v>
      </c>
      <c r="E11" s="413">
        <v>8243.168831839694</v>
      </c>
      <c r="F11" s="320">
        <v>9100.706034833434</v>
      </c>
      <c r="G11" s="319">
        <v>8885.673585725513</v>
      </c>
      <c r="H11" s="320">
        <v>9770.657187378365</v>
      </c>
      <c r="I11" s="352">
        <f>G11-E11</f>
        <v>642.5047538858198</v>
      </c>
      <c r="J11" s="320">
        <f>H11-F11</f>
        <v>669.9511525449307</v>
      </c>
      <c r="K11" s="353">
        <f>J11-I11</f>
        <v>27.446398659110855</v>
      </c>
    </row>
    <row r="12" spans="1:11" s="83" customFormat="1" ht="18" customHeight="1">
      <c r="A12" s="321" t="s">
        <v>81</v>
      </c>
      <c r="B12" s="409">
        <v>1371.487000000002</v>
      </c>
      <c r="C12" s="323">
        <v>1198.098</v>
      </c>
      <c r="D12" s="324">
        <f>C12-B12</f>
        <v>-173.38900000000194</v>
      </c>
      <c r="E12" s="414">
        <v>8434.444610305512</v>
      </c>
      <c r="F12" s="328">
        <v>9242.592484605155</v>
      </c>
      <c r="G12" s="355">
        <v>9233.394405224984</v>
      </c>
      <c r="H12" s="328">
        <v>10097.418539225753</v>
      </c>
      <c r="I12" s="356">
        <f>G12-E12</f>
        <v>798.949794919472</v>
      </c>
      <c r="J12" s="357">
        <f>H12-F12</f>
        <v>854.8260546205984</v>
      </c>
      <c r="K12" s="268">
        <f>J12-I12</f>
        <v>55.8762597011264</v>
      </c>
    </row>
    <row r="13" spans="1:11" s="83" customFormat="1" ht="18" customHeight="1">
      <c r="A13" s="268" t="s">
        <v>82</v>
      </c>
      <c r="B13" s="410">
        <v>1251.4439999999986</v>
      </c>
      <c r="C13" s="359">
        <v>1030.37</v>
      </c>
      <c r="D13" s="323">
        <f aca="true" t="shared" si="0" ref="D13:D25">C13-B13</f>
        <v>-221.0739999999987</v>
      </c>
      <c r="E13" s="415">
        <v>8293.105166562213</v>
      </c>
      <c r="F13" s="361">
        <v>9098.5146693943</v>
      </c>
      <c r="G13" s="362">
        <v>8936.531268162316</v>
      </c>
      <c r="H13" s="361">
        <v>9767.838610648128</v>
      </c>
      <c r="I13" s="266">
        <f aca="true" t="shared" si="1" ref="I13:J25">G13-E13</f>
        <v>643.4261016001037</v>
      </c>
      <c r="J13" s="363">
        <f t="shared" si="1"/>
        <v>669.3239412538278</v>
      </c>
      <c r="K13" s="268">
        <f aca="true" t="shared" si="2" ref="K13:K25">J13-I13</f>
        <v>25.897839653724077</v>
      </c>
    </row>
    <row r="14" spans="1:11" s="267" customFormat="1" ht="20.25" customHeight="1">
      <c r="A14" s="272" t="s">
        <v>83</v>
      </c>
      <c r="B14" s="411">
        <v>821.3370000000009</v>
      </c>
      <c r="C14" s="330">
        <v>793.485000000001</v>
      </c>
      <c r="D14" s="323">
        <f t="shared" si="0"/>
        <v>-27.85199999999986</v>
      </c>
      <c r="E14" s="416">
        <v>8255.400018548724</v>
      </c>
      <c r="F14" s="333">
        <v>9160.128166900136</v>
      </c>
      <c r="G14" s="365">
        <v>8979.648760696324</v>
      </c>
      <c r="H14" s="333">
        <v>9894.122627368144</v>
      </c>
      <c r="I14" s="266">
        <f t="shared" si="1"/>
        <v>724.2487421475998</v>
      </c>
      <c r="J14" s="363">
        <f t="shared" si="1"/>
        <v>733.9944604680077</v>
      </c>
      <c r="K14" s="268">
        <f t="shared" si="2"/>
        <v>9.745718320407832</v>
      </c>
    </row>
    <row r="15" spans="1:11" s="83" customFormat="1" ht="18" customHeight="1">
      <c r="A15" s="272" t="s">
        <v>84</v>
      </c>
      <c r="B15" s="409">
        <v>477.59300000000167</v>
      </c>
      <c r="C15" s="323">
        <v>484.6270000000004</v>
      </c>
      <c r="D15" s="323">
        <f t="shared" si="0"/>
        <v>7.033999999998741</v>
      </c>
      <c r="E15" s="414">
        <v>8341.831042023481</v>
      </c>
      <c r="F15" s="328">
        <v>9101.350634064305</v>
      </c>
      <c r="G15" s="355">
        <v>8861.309841939043</v>
      </c>
      <c r="H15" s="328">
        <v>9687.443449019063</v>
      </c>
      <c r="I15" s="266">
        <f>G15-E15</f>
        <v>519.4787999155615</v>
      </c>
      <c r="J15" s="363">
        <f t="shared" si="1"/>
        <v>586.0928149547581</v>
      </c>
      <c r="K15" s="268">
        <f t="shared" si="2"/>
        <v>66.6140150391966</v>
      </c>
    </row>
    <row r="16" spans="1:11" s="83" customFormat="1" ht="18" customHeight="1">
      <c r="A16" s="272" t="s">
        <v>85</v>
      </c>
      <c r="B16" s="411">
        <v>351.19699999999943</v>
      </c>
      <c r="C16" s="330">
        <v>324.8059999999998</v>
      </c>
      <c r="D16" s="323">
        <f t="shared" si="0"/>
        <v>-26.39099999999962</v>
      </c>
      <c r="E16" s="416">
        <v>8272.102658989268</v>
      </c>
      <c r="F16" s="333">
        <v>9204.758291484937</v>
      </c>
      <c r="G16" s="365">
        <v>8971.376366367915</v>
      </c>
      <c r="H16" s="333">
        <v>9885.07213704142</v>
      </c>
      <c r="I16" s="266">
        <f t="shared" si="1"/>
        <v>699.2737073786466</v>
      </c>
      <c r="J16" s="363">
        <f t="shared" si="1"/>
        <v>680.3138455564822</v>
      </c>
      <c r="K16" s="268">
        <f t="shared" si="2"/>
        <v>-18.959861822164385</v>
      </c>
    </row>
    <row r="17" spans="1:11" s="83" customFormat="1" ht="18" customHeight="1">
      <c r="A17" s="272" t="s">
        <v>86</v>
      </c>
      <c r="B17" s="411">
        <v>1006.2160000000003</v>
      </c>
      <c r="C17" s="330">
        <v>821.286000000001</v>
      </c>
      <c r="D17" s="323">
        <f t="shared" si="0"/>
        <v>-184.92999999999938</v>
      </c>
      <c r="E17" s="416">
        <v>8273.463534200038</v>
      </c>
      <c r="F17" s="333">
        <v>9116.33420646664</v>
      </c>
      <c r="G17" s="365">
        <v>8912.746038232586</v>
      </c>
      <c r="H17" s="333">
        <v>9804.771849664212</v>
      </c>
      <c r="I17" s="266">
        <f t="shared" si="1"/>
        <v>639.2825040325479</v>
      </c>
      <c r="J17" s="363">
        <f t="shared" si="1"/>
        <v>688.4376431975725</v>
      </c>
      <c r="K17" s="268">
        <f t="shared" si="2"/>
        <v>49.15513916502459</v>
      </c>
    </row>
    <row r="18" spans="1:11" s="83" customFormat="1" ht="18" customHeight="1">
      <c r="A18" s="272" t="s">
        <v>87</v>
      </c>
      <c r="B18" s="411">
        <v>496.80600000000004</v>
      </c>
      <c r="C18" s="330">
        <v>490.795</v>
      </c>
      <c r="D18" s="323">
        <f t="shared" si="0"/>
        <v>-6.011000000000024</v>
      </c>
      <c r="E18" s="416">
        <v>8228.196223576711</v>
      </c>
      <c r="F18" s="333">
        <v>9100.791664785946</v>
      </c>
      <c r="G18" s="365">
        <v>8833.438858137795</v>
      </c>
      <c r="H18" s="333">
        <v>9700.852882914523</v>
      </c>
      <c r="I18" s="266">
        <f t="shared" si="1"/>
        <v>605.2426345610838</v>
      </c>
      <c r="J18" s="363">
        <f t="shared" si="1"/>
        <v>600.0612181285778</v>
      </c>
      <c r="K18" s="268">
        <f t="shared" si="2"/>
        <v>-5.181416432506012</v>
      </c>
    </row>
    <row r="19" spans="1:11" s="83" customFormat="1" ht="18" customHeight="1">
      <c r="A19" s="272" t="s">
        <v>88</v>
      </c>
      <c r="B19" s="411">
        <v>681.7360000000008</v>
      </c>
      <c r="C19" s="330">
        <v>657.9540000000006</v>
      </c>
      <c r="D19" s="323">
        <f t="shared" si="0"/>
        <v>-23.782000000000153</v>
      </c>
      <c r="E19" s="416">
        <v>8010.731306765605</v>
      </c>
      <c r="F19" s="333">
        <v>8922.360461027716</v>
      </c>
      <c r="G19" s="365">
        <v>8729.181902156477</v>
      </c>
      <c r="H19" s="333">
        <v>9657.63054164826</v>
      </c>
      <c r="I19" s="266">
        <f t="shared" si="1"/>
        <v>718.450595390872</v>
      </c>
      <c r="J19" s="363">
        <f t="shared" si="1"/>
        <v>735.270080620543</v>
      </c>
      <c r="K19" s="268">
        <f t="shared" si="2"/>
        <v>16.819485229671045</v>
      </c>
    </row>
    <row r="20" spans="1:11" s="83" customFormat="1" ht="18" customHeight="1">
      <c r="A20" s="272" t="s">
        <v>89</v>
      </c>
      <c r="B20" s="411">
        <v>630.705</v>
      </c>
      <c r="C20" s="330">
        <v>609.495</v>
      </c>
      <c r="D20" s="323">
        <f t="shared" si="0"/>
        <v>-21.210000000000036</v>
      </c>
      <c r="E20" s="416">
        <v>8186.752556449101</v>
      </c>
      <c r="F20" s="333">
        <v>9003.773197168615</v>
      </c>
      <c r="G20" s="365">
        <v>8798.831194637794</v>
      </c>
      <c r="H20" s="333">
        <v>9632.3715931792</v>
      </c>
      <c r="I20" s="266">
        <f t="shared" si="1"/>
        <v>612.0786381886937</v>
      </c>
      <c r="J20" s="363">
        <f t="shared" si="1"/>
        <v>628.5983960105841</v>
      </c>
      <c r="K20" s="268">
        <f t="shared" si="2"/>
        <v>16.51975782189038</v>
      </c>
    </row>
    <row r="21" spans="1:11" s="83" customFormat="1" ht="18" customHeight="1">
      <c r="A21" s="272" t="s">
        <v>90</v>
      </c>
      <c r="B21" s="411">
        <v>672.0739999999992</v>
      </c>
      <c r="C21" s="330">
        <v>516.21</v>
      </c>
      <c r="D21" s="323">
        <f t="shared" si="0"/>
        <v>-155.86399999999912</v>
      </c>
      <c r="E21" s="416">
        <v>8103.524196054631</v>
      </c>
      <c r="F21" s="333">
        <v>9089.41906594873</v>
      </c>
      <c r="G21" s="365">
        <v>8698.71861359292</v>
      </c>
      <c r="H21" s="333">
        <v>9658.29882737191</v>
      </c>
      <c r="I21" s="266">
        <f t="shared" si="1"/>
        <v>595.1944175382896</v>
      </c>
      <c r="J21" s="363">
        <f t="shared" si="1"/>
        <v>568.8797614231789</v>
      </c>
      <c r="K21" s="268">
        <f t="shared" si="2"/>
        <v>-26.314656115110665</v>
      </c>
    </row>
    <row r="22" spans="1:11" s="83" customFormat="1" ht="18" customHeight="1">
      <c r="A22" s="272" t="s">
        <v>91</v>
      </c>
      <c r="B22" s="411">
        <v>1123.4690000000037</v>
      </c>
      <c r="C22" s="330">
        <v>1003.1890000000021</v>
      </c>
      <c r="D22" s="323">
        <f t="shared" si="0"/>
        <v>-120.28000000000156</v>
      </c>
      <c r="E22" s="416">
        <v>8414.570881142454</v>
      </c>
      <c r="F22" s="333">
        <v>9264.452976341401</v>
      </c>
      <c r="G22" s="365">
        <v>8984.94564308824</v>
      </c>
      <c r="H22" s="333">
        <v>9878.700684752235</v>
      </c>
      <c r="I22" s="266">
        <f t="shared" si="1"/>
        <v>570.3747619457863</v>
      </c>
      <c r="J22" s="363">
        <f t="shared" si="1"/>
        <v>614.2477084108341</v>
      </c>
      <c r="K22" s="268">
        <f t="shared" si="2"/>
        <v>43.87294646504779</v>
      </c>
    </row>
    <row r="23" spans="1:11" s="83" customFormat="1" ht="18" customHeight="1">
      <c r="A23" s="272" t="s">
        <v>92</v>
      </c>
      <c r="B23" s="411">
        <v>694.963999999999</v>
      </c>
      <c r="C23" s="330">
        <v>680.565</v>
      </c>
      <c r="D23" s="323">
        <f t="shared" si="0"/>
        <v>-14.398999999998978</v>
      </c>
      <c r="E23" s="416">
        <v>8097.521363770305</v>
      </c>
      <c r="F23" s="333">
        <v>8903.547869655535</v>
      </c>
      <c r="G23" s="365">
        <v>8719.15289351459</v>
      </c>
      <c r="H23" s="333">
        <v>9589.086203063838</v>
      </c>
      <c r="I23" s="266">
        <f t="shared" si="1"/>
        <v>621.6315297442861</v>
      </c>
      <c r="J23" s="363">
        <f t="shared" si="1"/>
        <v>685.5383334083035</v>
      </c>
      <c r="K23" s="268">
        <f t="shared" si="2"/>
        <v>63.90680366401739</v>
      </c>
    </row>
    <row r="24" spans="1:11" s="83" customFormat="1" ht="18" customHeight="1">
      <c r="A24" s="272" t="s">
        <v>93</v>
      </c>
      <c r="B24" s="411">
        <v>741.7000000000012</v>
      </c>
      <c r="C24" s="330">
        <v>560.4090000000006</v>
      </c>
      <c r="D24" s="323">
        <f t="shared" si="0"/>
        <v>-181.29100000000062</v>
      </c>
      <c r="E24" s="416">
        <v>8265.308580460036</v>
      </c>
      <c r="F24" s="333">
        <v>9042.456125090683</v>
      </c>
      <c r="G24" s="365">
        <v>8915.819203718956</v>
      </c>
      <c r="H24" s="333">
        <v>9756.08320884889</v>
      </c>
      <c r="I24" s="266">
        <f t="shared" si="1"/>
        <v>650.5106232589205</v>
      </c>
      <c r="J24" s="363">
        <f t="shared" si="1"/>
        <v>713.6270837582069</v>
      </c>
      <c r="K24" s="268">
        <f t="shared" si="2"/>
        <v>63.116460499286404</v>
      </c>
    </row>
    <row r="25" spans="1:11" s="83" customFormat="1" ht="18" customHeight="1" thickBot="1">
      <c r="A25" s="273" t="s">
        <v>94</v>
      </c>
      <c r="B25" s="412">
        <v>1277.535</v>
      </c>
      <c r="C25" s="335">
        <v>1194.7640000000001</v>
      </c>
      <c r="D25" s="336">
        <f t="shared" si="0"/>
        <v>-82.77099999999996</v>
      </c>
      <c r="E25" s="417">
        <v>8097.7762262087335</v>
      </c>
      <c r="F25" s="339">
        <v>9037.5701904287</v>
      </c>
      <c r="G25" s="367">
        <v>8694.632731543355</v>
      </c>
      <c r="H25" s="339">
        <v>9634.75921180899</v>
      </c>
      <c r="I25" s="277">
        <f t="shared" si="1"/>
        <v>596.8565053346219</v>
      </c>
      <c r="J25" s="368">
        <f t="shared" si="1"/>
        <v>597.1890213802908</v>
      </c>
      <c r="K25" s="369">
        <f t="shared" si="2"/>
        <v>0.3325160456688536</v>
      </c>
    </row>
    <row r="26" spans="2:11" ht="6.75" customHeight="1">
      <c r="B26" s="95"/>
      <c r="C26" s="47"/>
      <c r="D26" s="47"/>
      <c r="E26" s="96"/>
      <c r="G26" s="96"/>
      <c r="I26" s="370"/>
      <c r="J26" s="370"/>
      <c r="K26" s="370"/>
    </row>
    <row r="27" spans="1:11" ht="15">
      <c r="A27" s="46">
        <v>37955</v>
      </c>
      <c r="E27" s="20"/>
      <c r="F27" s="20"/>
      <c r="H27" s="20"/>
      <c r="I27" s="96"/>
      <c r="J27" s="96"/>
      <c r="K27" s="96"/>
    </row>
  </sheetData>
  <printOptions/>
  <pageMargins left="0.5905511811023623" right="0" top="0.7874015748031497" bottom="0" header="0.5118110236220472" footer="0"/>
  <pageSetup fitToHeight="1" fitToWidth="1"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5" zoomScaleNormal="75" workbookViewId="0" topLeftCell="D1">
      <selection activeCell="H11" sqref="H11:H25"/>
    </sheetView>
  </sheetViews>
  <sheetFormatPr defaultColWidth="9.00390625" defaultRowHeight="12.75"/>
  <cols>
    <col min="1" max="1" width="38.00390625" style="0" customWidth="1"/>
    <col min="2" max="2" width="11.00390625" style="341" customWidth="1"/>
    <col min="3" max="3" width="11.00390625" style="233" customWidth="1"/>
    <col min="4" max="4" width="19.375" style="233" bestFit="1" customWidth="1"/>
    <col min="5" max="5" width="14.125" style="341" customWidth="1"/>
    <col min="6" max="6" width="13.125" style="96" customWidth="1"/>
    <col min="7" max="7" width="13.25390625" style="20" customWidth="1"/>
    <col min="8" max="8" width="14.75390625" style="96" customWidth="1"/>
    <col min="9" max="10" width="21.125" style="0" bestFit="1" customWidth="1"/>
    <col min="11" max="11" width="20.625" style="0" bestFit="1" customWidth="1"/>
  </cols>
  <sheetData>
    <row r="1" spans="1:11" s="2" customFormat="1" ht="15.75">
      <c r="A1" s="97" t="s">
        <v>24</v>
      </c>
      <c r="B1" s="233"/>
      <c r="C1" s="233"/>
      <c r="D1" s="233"/>
      <c r="E1" s="233"/>
      <c r="F1" s="20"/>
      <c r="G1" s="20"/>
      <c r="K1" s="99" t="s">
        <v>261</v>
      </c>
    </row>
    <row r="2" spans="2:7" s="2" customFormat="1" ht="12.75">
      <c r="B2" s="233"/>
      <c r="C2" s="233"/>
      <c r="D2" s="233"/>
      <c r="E2" s="233"/>
      <c r="F2" s="20"/>
      <c r="G2" s="20"/>
    </row>
    <row r="3" spans="1:8" s="2" customFormat="1" ht="26.25">
      <c r="A3" s="206" t="s">
        <v>227</v>
      </c>
      <c r="B3" s="233"/>
      <c r="C3" s="233"/>
      <c r="D3" s="233"/>
      <c r="E3" s="233"/>
      <c r="F3" s="20"/>
      <c r="G3" s="20"/>
      <c r="H3" s="20"/>
    </row>
    <row r="4" spans="2:8" s="2" customFormat="1" ht="4.5" customHeight="1">
      <c r="B4" s="233"/>
      <c r="C4" s="233"/>
      <c r="D4" s="233"/>
      <c r="E4" s="233"/>
      <c r="F4" s="20"/>
      <c r="G4" s="20"/>
      <c r="H4" s="20"/>
    </row>
    <row r="5" spans="1:11" s="2" customFormat="1" ht="20.25" customHeight="1">
      <c r="A5" s="45" t="s">
        <v>330</v>
      </c>
      <c r="B5" s="233"/>
      <c r="C5" s="233"/>
      <c r="D5" s="233"/>
      <c r="E5" s="20"/>
      <c r="F5" s="20"/>
      <c r="G5" s="20"/>
      <c r="H5" s="20"/>
      <c r="I5" s="20"/>
      <c r="J5" s="20"/>
      <c r="K5" s="20"/>
    </row>
    <row r="6" spans="1:15" s="344" customFormat="1" ht="26.25" customHeight="1" thickBot="1">
      <c r="A6" s="343" t="s">
        <v>149</v>
      </c>
      <c r="B6" s="189"/>
      <c r="C6" s="189"/>
      <c r="D6" s="189"/>
      <c r="E6" s="189"/>
      <c r="F6" s="190"/>
      <c r="G6" s="190"/>
      <c r="H6" s="189"/>
      <c r="I6" s="190"/>
      <c r="J6" s="190"/>
      <c r="K6" s="191"/>
      <c r="L6" s="190"/>
      <c r="M6" s="190"/>
      <c r="N6" s="190"/>
      <c r="O6" s="192"/>
    </row>
    <row r="7" spans="1:11" s="2" customFormat="1" ht="15" customHeight="1">
      <c r="A7" s="195"/>
      <c r="B7" s="301" t="s">
        <v>146</v>
      </c>
      <c r="C7" s="301" t="s">
        <v>146</v>
      </c>
      <c r="D7" s="345" t="s">
        <v>147</v>
      </c>
      <c r="E7" s="309" t="s">
        <v>25</v>
      </c>
      <c r="F7" s="111" t="s">
        <v>25</v>
      </c>
      <c r="G7" s="309" t="s">
        <v>25</v>
      </c>
      <c r="H7" s="111" t="s">
        <v>25</v>
      </c>
      <c r="I7" s="346" t="s">
        <v>139</v>
      </c>
      <c r="J7" s="111" t="s">
        <v>139</v>
      </c>
      <c r="K7" s="105" t="s">
        <v>140</v>
      </c>
    </row>
    <row r="8" spans="1:11" s="2" customFormat="1" ht="15">
      <c r="A8" s="248" t="s">
        <v>61</v>
      </c>
      <c r="B8" s="305" t="s">
        <v>141</v>
      </c>
      <c r="C8" s="347" t="s">
        <v>141</v>
      </c>
      <c r="D8" s="347" t="s">
        <v>142</v>
      </c>
      <c r="E8" s="311" t="s">
        <v>129</v>
      </c>
      <c r="F8" s="115" t="s">
        <v>129</v>
      </c>
      <c r="G8" s="311" t="s">
        <v>129</v>
      </c>
      <c r="H8" s="115" t="s">
        <v>129</v>
      </c>
      <c r="I8" s="306" t="s">
        <v>143</v>
      </c>
      <c r="J8" s="115" t="s">
        <v>143</v>
      </c>
      <c r="K8" s="108" t="s">
        <v>144</v>
      </c>
    </row>
    <row r="9" spans="1:11" s="2" customFormat="1" ht="15">
      <c r="A9" s="248" t="s">
        <v>296</v>
      </c>
      <c r="B9" s="305" t="s">
        <v>132</v>
      </c>
      <c r="C9" s="347" t="s">
        <v>132</v>
      </c>
      <c r="D9" s="347" t="s">
        <v>333</v>
      </c>
      <c r="E9" s="311" t="s">
        <v>128</v>
      </c>
      <c r="F9" s="115" t="s">
        <v>128</v>
      </c>
      <c r="G9" s="311" t="s">
        <v>148</v>
      </c>
      <c r="H9" s="311" t="s">
        <v>148</v>
      </c>
      <c r="I9" s="306" t="s">
        <v>145</v>
      </c>
      <c r="J9" s="115" t="s">
        <v>145</v>
      </c>
      <c r="K9" s="108" t="s">
        <v>338</v>
      </c>
    </row>
    <row r="10" spans="1:11" s="2" customFormat="1" ht="15.75" thickBot="1">
      <c r="A10" s="248" t="s">
        <v>114</v>
      </c>
      <c r="B10" s="348" t="s">
        <v>331</v>
      </c>
      <c r="C10" s="349" t="s">
        <v>332</v>
      </c>
      <c r="D10" s="489" t="s">
        <v>334</v>
      </c>
      <c r="E10" s="348" t="s">
        <v>331</v>
      </c>
      <c r="F10" s="349" t="s">
        <v>332</v>
      </c>
      <c r="G10" s="348" t="s">
        <v>331</v>
      </c>
      <c r="H10" s="349" t="s">
        <v>332</v>
      </c>
      <c r="I10" s="348" t="s">
        <v>335</v>
      </c>
      <c r="J10" s="350" t="s">
        <v>336</v>
      </c>
      <c r="K10" s="116" t="s">
        <v>337</v>
      </c>
    </row>
    <row r="11" spans="1:11" s="354" customFormat="1" ht="18" customHeight="1" thickBot="1">
      <c r="A11" s="315" t="s">
        <v>80</v>
      </c>
      <c r="B11" s="259">
        <v>7680.662999999891</v>
      </c>
      <c r="C11" s="316">
        <v>7195.155999999995</v>
      </c>
      <c r="D11" s="351">
        <f>C11-B11</f>
        <v>-485.5069999998959</v>
      </c>
      <c r="E11" s="352">
        <v>16120.24419883194</v>
      </c>
      <c r="F11" s="320">
        <v>17825.677224676005</v>
      </c>
      <c r="G11" s="319">
        <v>16951.93232863334</v>
      </c>
      <c r="H11" s="320">
        <v>18723.888513118847</v>
      </c>
      <c r="I11" s="352">
        <f>G11-E11</f>
        <v>831.6881298013977</v>
      </c>
      <c r="J11" s="320">
        <f>H11-F11</f>
        <v>898.2112884428425</v>
      </c>
      <c r="K11" s="353">
        <f>J11-I11</f>
        <v>66.52315864144475</v>
      </c>
    </row>
    <row r="12" spans="1:11" s="83" customFormat="1" ht="18" customHeight="1">
      <c r="A12" s="321" t="s">
        <v>81</v>
      </c>
      <c r="B12" s="322">
        <v>746.7329999999993</v>
      </c>
      <c r="C12" s="323">
        <v>780.9329999999991</v>
      </c>
      <c r="D12" s="324">
        <f>C12-B12</f>
        <v>34.19999999999982</v>
      </c>
      <c r="E12" s="266">
        <v>16396.174807111747</v>
      </c>
      <c r="F12" s="328">
        <v>18401.81621031907</v>
      </c>
      <c r="G12" s="355">
        <v>17448.715830612593</v>
      </c>
      <c r="H12" s="328">
        <v>19420.147180694967</v>
      </c>
      <c r="I12" s="356">
        <f>G12-E12</f>
        <v>1052.5410235008458</v>
      </c>
      <c r="J12" s="357">
        <f>H12-F12</f>
        <v>1018.3309703758969</v>
      </c>
      <c r="K12" s="268">
        <f>J12-I12</f>
        <v>-34.2100531249489</v>
      </c>
    </row>
    <row r="13" spans="1:11" s="83" customFormat="1" ht="18" customHeight="1">
      <c r="A13" s="268" t="s">
        <v>82</v>
      </c>
      <c r="B13" s="358">
        <v>732.4819999999991</v>
      </c>
      <c r="C13" s="359">
        <v>624.2690000000002</v>
      </c>
      <c r="D13" s="323">
        <f aca="true" t="shared" si="0" ref="D13:D25">C13-B13</f>
        <v>-108.21299999999883</v>
      </c>
      <c r="E13" s="360">
        <v>16219.32686748305</v>
      </c>
      <c r="F13" s="361">
        <v>17972.745101398763</v>
      </c>
      <c r="G13" s="362">
        <v>17146.20858501146</v>
      </c>
      <c r="H13" s="361">
        <v>18855.801438025017</v>
      </c>
      <c r="I13" s="266">
        <f aca="true" t="shared" si="1" ref="I13:J25">G13-E13</f>
        <v>926.8817175284094</v>
      </c>
      <c r="J13" s="363">
        <f t="shared" si="1"/>
        <v>883.056336626254</v>
      </c>
      <c r="K13" s="268">
        <f aca="true" t="shared" si="2" ref="K13:K25">J13-I13</f>
        <v>-43.8253809021553</v>
      </c>
    </row>
    <row r="14" spans="1:11" s="267" customFormat="1" ht="20.25" customHeight="1">
      <c r="A14" s="272" t="s">
        <v>83</v>
      </c>
      <c r="B14" s="329">
        <v>535.8909999999987</v>
      </c>
      <c r="C14" s="330">
        <v>508.0279999999989</v>
      </c>
      <c r="D14" s="323">
        <f t="shared" si="0"/>
        <v>-27.86299999999983</v>
      </c>
      <c r="E14" s="364">
        <v>16159.489491124918</v>
      </c>
      <c r="F14" s="333">
        <v>17854.548431640284</v>
      </c>
      <c r="G14" s="365">
        <v>17051.628096813783</v>
      </c>
      <c r="H14" s="333">
        <v>18840.273584102753</v>
      </c>
      <c r="I14" s="266">
        <f t="shared" si="1"/>
        <v>892.1386056888659</v>
      </c>
      <c r="J14" s="363">
        <f t="shared" si="1"/>
        <v>985.7251524624699</v>
      </c>
      <c r="K14" s="268">
        <f t="shared" si="2"/>
        <v>93.58654677360391</v>
      </c>
    </row>
    <row r="15" spans="1:11" s="83" customFormat="1" ht="18" customHeight="1">
      <c r="A15" s="272" t="s">
        <v>84</v>
      </c>
      <c r="B15" s="322">
        <v>376.4079999999999</v>
      </c>
      <c r="C15" s="323">
        <v>373.8369999999991</v>
      </c>
      <c r="D15" s="323">
        <f t="shared" si="0"/>
        <v>-2.571000000000822</v>
      </c>
      <c r="E15" s="266">
        <v>16378.182370623186</v>
      </c>
      <c r="F15" s="328">
        <v>17860.72796419556</v>
      </c>
      <c r="G15" s="355">
        <v>17095.282383299644</v>
      </c>
      <c r="H15" s="328">
        <v>18711.630537628633</v>
      </c>
      <c r="I15" s="266">
        <f>G15-E15</f>
        <v>717.1000126764575</v>
      </c>
      <c r="J15" s="363">
        <f t="shared" si="1"/>
        <v>850.9025734330717</v>
      </c>
      <c r="K15" s="268">
        <f t="shared" si="2"/>
        <v>133.80256075661418</v>
      </c>
    </row>
    <row r="16" spans="1:11" s="83" customFormat="1" ht="18" customHeight="1">
      <c r="A16" s="272" t="s">
        <v>85</v>
      </c>
      <c r="B16" s="329">
        <v>233.135</v>
      </c>
      <c r="C16" s="330">
        <v>205.51</v>
      </c>
      <c r="D16" s="323">
        <f t="shared" si="0"/>
        <v>-27.625</v>
      </c>
      <c r="E16" s="364">
        <v>16564.49665806053</v>
      </c>
      <c r="F16" s="333">
        <v>18360.867320047262</v>
      </c>
      <c r="G16" s="365">
        <v>17457.99024545639</v>
      </c>
      <c r="H16" s="333">
        <v>19264.15120857722</v>
      </c>
      <c r="I16" s="266">
        <f t="shared" si="1"/>
        <v>893.4935873958602</v>
      </c>
      <c r="J16" s="363">
        <f t="shared" si="1"/>
        <v>903.283888529957</v>
      </c>
      <c r="K16" s="268">
        <f t="shared" si="2"/>
        <v>9.790301134096808</v>
      </c>
    </row>
    <row r="17" spans="1:11" s="83" customFormat="1" ht="18" customHeight="1">
      <c r="A17" s="272" t="s">
        <v>86</v>
      </c>
      <c r="B17" s="329">
        <v>708.194</v>
      </c>
      <c r="C17" s="330">
        <v>519.5969999999998</v>
      </c>
      <c r="D17" s="323">
        <f t="shared" si="0"/>
        <v>-188.5970000000002</v>
      </c>
      <c r="E17" s="364">
        <v>16079.440078966836</v>
      </c>
      <c r="F17" s="333">
        <v>17738.530251214186</v>
      </c>
      <c r="G17" s="365">
        <v>16974.84054957156</v>
      </c>
      <c r="H17" s="333">
        <v>18587.135953534053</v>
      </c>
      <c r="I17" s="266">
        <f t="shared" si="1"/>
        <v>895.4004706047235</v>
      </c>
      <c r="J17" s="363">
        <f t="shared" si="1"/>
        <v>848.6057023198664</v>
      </c>
      <c r="K17" s="268">
        <f t="shared" si="2"/>
        <v>-46.79476828485713</v>
      </c>
    </row>
    <row r="18" spans="1:11" s="83" customFormat="1" ht="18" customHeight="1">
      <c r="A18" s="272" t="s">
        <v>87</v>
      </c>
      <c r="B18" s="329">
        <v>281.29800000000023</v>
      </c>
      <c r="C18" s="330">
        <v>273.9670000000001</v>
      </c>
      <c r="D18" s="323">
        <f t="shared" si="0"/>
        <v>-7.331000000000131</v>
      </c>
      <c r="E18" s="364">
        <v>16017.622363455346</v>
      </c>
      <c r="F18" s="333">
        <v>17690.45928654388</v>
      </c>
      <c r="G18" s="365">
        <v>16837.22810719382</v>
      </c>
      <c r="H18" s="333">
        <v>18624.08949686197</v>
      </c>
      <c r="I18" s="266">
        <f t="shared" si="1"/>
        <v>819.6057437384734</v>
      </c>
      <c r="J18" s="363">
        <f t="shared" si="1"/>
        <v>933.6302103180897</v>
      </c>
      <c r="K18" s="268">
        <f t="shared" si="2"/>
        <v>114.02446657961627</v>
      </c>
    </row>
    <row r="19" spans="1:11" s="83" customFormat="1" ht="18" customHeight="1">
      <c r="A19" s="272" t="s">
        <v>88</v>
      </c>
      <c r="B19" s="329">
        <v>447.0130000000013</v>
      </c>
      <c r="C19" s="330">
        <v>428.8450000000007</v>
      </c>
      <c r="D19" s="323">
        <f t="shared" si="0"/>
        <v>-18.168000000000575</v>
      </c>
      <c r="E19" s="364">
        <v>16020.833113450084</v>
      </c>
      <c r="F19" s="333">
        <v>17721.205276547586</v>
      </c>
      <c r="G19" s="365">
        <v>16823.47559902529</v>
      </c>
      <c r="H19" s="333">
        <v>18659.390281384218</v>
      </c>
      <c r="I19" s="266">
        <f t="shared" si="1"/>
        <v>802.6424855752048</v>
      </c>
      <c r="J19" s="363">
        <f t="shared" si="1"/>
        <v>938.1850048366323</v>
      </c>
      <c r="K19" s="268">
        <f t="shared" si="2"/>
        <v>135.54251926142751</v>
      </c>
    </row>
    <row r="20" spans="1:11" s="83" customFormat="1" ht="18" customHeight="1">
      <c r="A20" s="272" t="s">
        <v>89</v>
      </c>
      <c r="B20" s="329">
        <v>400.9940000000006</v>
      </c>
      <c r="C20" s="330">
        <v>379.1760000000004</v>
      </c>
      <c r="D20" s="323">
        <f t="shared" si="0"/>
        <v>-21.81800000000021</v>
      </c>
      <c r="E20" s="364">
        <v>15879.425382685768</v>
      </c>
      <c r="F20" s="333">
        <v>17645.500653235344</v>
      </c>
      <c r="G20" s="365">
        <v>16690.63709646222</v>
      </c>
      <c r="H20" s="333">
        <v>18363.128409622357</v>
      </c>
      <c r="I20" s="266">
        <f t="shared" si="1"/>
        <v>811.2117137764508</v>
      </c>
      <c r="J20" s="363">
        <f t="shared" si="1"/>
        <v>717.6277563870135</v>
      </c>
      <c r="K20" s="268">
        <f t="shared" si="2"/>
        <v>-93.58395738943727</v>
      </c>
    </row>
    <row r="21" spans="1:11" s="83" customFormat="1" ht="18" customHeight="1">
      <c r="A21" s="272" t="s">
        <v>90</v>
      </c>
      <c r="B21" s="329">
        <v>380.8359999999998</v>
      </c>
      <c r="C21" s="330">
        <v>382.59599999999955</v>
      </c>
      <c r="D21" s="323">
        <f t="shared" si="0"/>
        <v>1.7599999999997635</v>
      </c>
      <c r="E21" s="364">
        <v>15972.859403553657</v>
      </c>
      <c r="F21" s="333">
        <v>17963.701396823813</v>
      </c>
      <c r="G21" s="365">
        <v>16819.224029963152</v>
      </c>
      <c r="H21" s="333">
        <v>18796.491428990015</v>
      </c>
      <c r="I21" s="266">
        <f t="shared" si="1"/>
        <v>846.364626409495</v>
      </c>
      <c r="J21" s="363">
        <f t="shared" si="1"/>
        <v>832.7900321662019</v>
      </c>
      <c r="K21" s="268">
        <f t="shared" si="2"/>
        <v>-13.574594243293177</v>
      </c>
    </row>
    <row r="22" spans="1:11" s="83" customFormat="1" ht="18" customHeight="1">
      <c r="A22" s="272" t="s">
        <v>91</v>
      </c>
      <c r="B22" s="329">
        <v>795.97</v>
      </c>
      <c r="C22" s="330">
        <v>781.3859999999995</v>
      </c>
      <c r="D22" s="323">
        <f t="shared" si="0"/>
        <v>-14.584000000000515</v>
      </c>
      <c r="E22" s="364">
        <v>15881.667323084423</v>
      </c>
      <c r="F22" s="333">
        <v>17440.85181290238</v>
      </c>
      <c r="G22" s="365">
        <v>16632.55254187794</v>
      </c>
      <c r="H22" s="333">
        <v>18387.40233237629</v>
      </c>
      <c r="I22" s="266">
        <f t="shared" si="1"/>
        <v>750.8852187935172</v>
      </c>
      <c r="J22" s="363">
        <f t="shared" si="1"/>
        <v>946.5505194739089</v>
      </c>
      <c r="K22" s="268">
        <f t="shared" si="2"/>
        <v>195.66530068039174</v>
      </c>
    </row>
    <row r="23" spans="1:11" s="83" customFormat="1" ht="18" customHeight="1">
      <c r="A23" s="272" t="s">
        <v>92</v>
      </c>
      <c r="B23" s="329">
        <v>495.41200000000026</v>
      </c>
      <c r="C23" s="330">
        <v>504.3320000000008</v>
      </c>
      <c r="D23" s="323">
        <f t="shared" si="0"/>
        <v>8.920000000000528</v>
      </c>
      <c r="E23" s="364">
        <v>15668.130471690394</v>
      </c>
      <c r="F23" s="333">
        <v>17417.718457217958</v>
      </c>
      <c r="G23" s="365">
        <v>16448.162953505842</v>
      </c>
      <c r="H23" s="333">
        <v>18327.935372428532</v>
      </c>
      <c r="I23" s="266">
        <f t="shared" si="1"/>
        <v>780.0324818154477</v>
      </c>
      <c r="J23" s="363">
        <f t="shared" si="1"/>
        <v>910.2169152105744</v>
      </c>
      <c r="K23" s="268">
        <f t="shared" si="2"/>
        <v>130.1844333951267</v>
      </c>
    </row>
    <row r="24" spans="1:11" s="83" customFormat="1" ht="18" customHeight="1">
      <c r="A24" s="272" t="s">
        <v>93</v>
      </c>
      <c r="B24" s="329">
        <v>500.735</v>
      </c>
      <c r="C24" s="330">
        <v>491.7760000000003</v>
      </c>
      <c r="D24" s="323">
        <f t="shared" si="0"/>
        <v>-8.958999999999719</v>
      </c>
      <c r="E24" s="364">
        <v>16501.471686539287</v>
      </c>
      <c r="F24" s="333">
        <v>18197.069767481753</v>
      </c>
      <c r="G24" s="365">
        <v>17319.817999021074</v>
      </c>
      <c r="H24" s="333">
        <v>19093.36631086755</v>
      </c>
      <c r="I24" s="266">
        <f t="shared" si="1"/>
        <v>818.3463124817863</v>
      </c>
      <c r="J24" s="363">
        <f t="shared" si="1"/>
        <v>896.2965433857971</v>
      </c>
      <c r="K24" s="268">
        <f t="shared" si="2"/>
        <v>77.95023090401082</v>
      </c>
    </row>
    <row r="25" spans="1:11" s="83" customFormat="1" ht="18" customHeight="1" thickBot="1">
      <c r="A25" s="273" t="s">
        <v>94</v>
      </c>
      <c r="B25" s="334">
        <v>1045.5620000000008</v>
      </c>
      <c r="C25" s="335">
        <v>940.9039999999995</v>
      </c>
      <c r="D25" s="336">
        <f t="shared" si="0"/>
        <v>-104.65800000000127</v>
      </c>
      <c r="E25" s="366">
        <v>16135.345474090846</v>
      </c>
      <c r="F25" s="339">
        <v>17671.725391805052</v>
      </c>
      <c r="G25" s="367">
        <v>16810.031895192304</v>
      </c>
      <c r="H25" s="339">
        <v>18492.933733796006</v>
      </c>
      <c r="I25" s="277">
        <f t="shared" si="1"/>
        <v>674.6864211014581</v>
      </c>
      <c r="J25" s="368">
        <f t="shared" si="1"/>
        <v>821.2083419909541</v>
      </c>
      <c r="K25" s="369">
        <f t="shared" si="2"/>
        <v>146.52192088949596</v>
      </c>
    </row>
    <row r="26" spans="2:11" ht="6.75" customHeight="1">
      <c r="B26" s="95"/>
      <c r="C26" s="47"/>
      <c r="D26" s="47"/>
      <c r="E26" s="96"/>
      <c r="G26" s="96"/>
      <c r="I26" s="370"/>
      <c r="J26" s="370"/>
      <c r="K26" s="370"/>
    </row>
    <row r="27" spans="1:11" ht="15">
      <c r="A27" s="46">
        <v>37955</v>
      </c>
      <c r="E27" s="20"/>
      <c r="F27" s="20"/>
      <c r="H27" s="20"/>
      <c r="I27" s="96"/>
      <c r="J27" s="96"/>
      <c r="K27" s="96"/>
    </row>
  </sheetData>
  <printOptions/>
  <pageMargins left="0.5905511811023623" right="0" top="0.7874015748031497" bottom="0" header="0.5118110236220472" footer="0"/>
  <pageSetup fitToHeight="1" fitToWidth="1" horizontalDpi="300" verticalDpi="300" orientation="landscape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5" zoomScaleNormal="75" workbookViewId="0" topLeftCell="D1">
      <selection activeCell="H11" sqref="H11:H25"/>
    </sheetView>
  </sheetViews>
  <sheetFormatPr defaultColWidth="9.00390625" defaultRowHeight="12.75"/>
  <cols>
    <col min="1" max="1" width="36.75390625" style="0" customWidth="1"/>
    <col min="2" max="2" width="11.00390625" style="341" customWidth="1"/>
    <col min="3" max="3" width="11.00390625" style="233" customWidth="1"/>
    <col min="4" max="4" width="19.375" style="233" bestFit="1" customWidth="1"/>
    <col min="5" max="5" width="14.125" style="341" customWidth="1"/>
    <col min="6" max="6" width="13.125" style="96" customWidth="1"/>
    <col min="7" max="7" width="13.25390625" style="20" customWidth="1"/>
    <col min="8" max="8" width="14.75390625" style="96" customWidth="1"/>
    <col min="9" max="10" width="21.125" style="0" bestFit="1" customWidth="1"/>
    <col min="11" max="11" width="20.625" style="0" bestFit="1" customWidth="1"/>
  </cols>
  <sheetData>
    <row r="1" spans="1:11" s="2" customFormat="1" ht="15.75">
      <c r="A1" s="97" t="s">
        <v>24</v>
      </c>
      <c r="B1" s="233"/>
      <c r="C1" s="233"/>
      <c r="D1" s="233"/>
      <c r="E1" s="233"/>
      <c r="F1" s="20"/>
      <c r="G1" s="20"/>
      <c r="K1" s="99" t="s">
        <v>262</v>
      </c>
    </row>
    <row r="2" spans="2:7" s="2" customFormat="1" ht="12.75">
      <c r="B2" s="233"/>
      <c r="C2" s="233"/>
      <c r="D2" s="233"/>
      <c r="E2" s="233"/>
      <c r="F2" s="20"/>
      <c r="G2" s="20"/>
    </row>
    <row r="3" spans="1:8" s="2" customFormat="1" ht="26.25">
      <c r="A3" s="206" t="s">
        <v>228</v>
      </c>
      <c r="B3" s="233"/>
      <c r="C3" s="233"/>
      <c r="D3" s="233"/>
      <c r="E3" s="233"/>
      <c r="F3" s="20"/>
      <c r="G3" s="20"/>
      <c r="H3" s="20"/>
    </row>
    <row r="4" spans="2:8" s="2" customFormat="1" ht="4.5" customHeight="1">
      <c r="B4" s="233"/>
      <c r="C4" s="233"/>
      <c r="D4" s="233"/>
      <c r="E4" s="233"/>
      <c r="F4" s="20"/>
      <c r="G4" s="20"/>
      <c r="H4" s="20"/>
    </row>
    <row r="5" spans="1:11" s="2" customFormat="1" ht="20.25" customHeight="1">
      <c r="A5" s="45" t="s">
        <v>330</v>
      </c>
      <c r="B5" s="233"/>
      <c r="C5" s="233"/>
      <c r="D5" s="233"/>
      <c r="E5" s="20"/>
      <c r="F5" s="20"/>
      <c r="G5" s="20"/>
      <c r="H5" s="20"/>
      <c r="I5" s="20"/>
      <c r="J5" s="20"/>
      <c r="K5" s="20"/>
    </row>
    <row r="6" spans="1:15" s="344" customFormat="1" ht="26.25" customHeight="1" thickBot="1">
      <c r="A6" s="343" t="s">
        <v>149</v>
      </c>
      <c r="B6" s="189"/>
      <c r="C6" s="189"/>
      <c r="D6" s="189"/>
      <c r="E6" s="189"/>
      <c r="F6" s="190"/>
      <c r="G6" s="190"/>
      <c r="H6" s="189"/>
      <c r="I6" s="190"/>
      <c r="J6" s="190"/>
      <c r="K6" s="191"/>
      <c r="L6" s="190"/>
      <c r="M6" s="190"/>
      <c r="N6" s="190"/>
      <c r="O6" s="192"/>
    </row>
    <row r="7" spans="1:11" s="2" customFormat="1" ht="15" customHeight="1">
      <c r="A7" s="195"/>
      <c r="B7" s="301" t="s">
        <v>146</v>
      </c>
      <c r="C7" s="301" t="s">
        <v>146</v>
      </c>
      <c r="D7" s="345" t="s">
        <v>147</v>
      </c>
      <c r="E7" s="309" t="s">
        <v>25</v>
      </c>
      <c r="F7" s="111" t="s">
        <v>25</v>
      </c>
      <c r="G7" s="309" t="s">
        <v>25</v>
      </c>
      <c r="H7" s="111" t="s">
        <v>25</v>
      </c>
      <c r="I7" s="346" t="s">
        <v>139</v>
      </c>
      <c r="J7" s="111" t="s">
        <v>139</v>
      </c>
      <c r="K7" s="105" t="s">
        <v>140</v>
      </c>
    </row>
    <row r="8" spans="1:11" s="2" customFormat="1" ht="15">
      <c r="A8" s="248" t="s">
        <v>61</v>
      </c>
      <c r="B8" s="305" t="s">
        <v>141</v>
      </c>
      <c r="C8" s="347" t="s">
        <v>141</v>
      </c>
      <c r="D8" s="347" t="s">
        <v>142</v>
      </c>
      <c r="E8" s="311" t="s">
        <v>129</v>
      </c>
      <c r="F8" s="115" t="s">
        <v>129</v>
      </c>
      <c r="G8" s="311" t="s">
        <v>129</v>
      </c>
      <c r="H8" s="115" t="s">
        <v>129</v>
      </c>
      <c r="I8" s="306" t="s">
        <v>143</v>
      </c>
      <c r="J8" s="115" t="s">
        <v>143</v>
      </c>
      <c r="K8" s="108" t="s">
        <v>144</v>
      </c>
    </row>
    <row r="9" spans="1:11" s="2" customFormat="1" ht="15">
      <c r="A9" s="248" t="s">
        <v>296</v>
      </c>
      <c r="B9" s="305" t="s">
        <v>132</v>
      </c>
      <c r="C9" s="347" t="s">
        <v>132</v>
      </c>
      <c r="D9" s="347" t="s">
        <v>333</v>
      </c>
      <c r="E9" s="311" t="s">
        <v>128</v>
      </c>
      <c r="F9" s="115" t="s">
        <v>128</v>
      </c>
      <c r="G9" s="311" t="s">
        <v>148</v>
      </c>
      <c r="H9" s="311" t="s">
        <v>148</v>
      </c>
      <c r="I9" s="306" t="s">
        <v>145</v>
      </c>
      <c r="J9" s="115" t="s">
        <v>145</v>
      </c>
      <c r="K9" s="108" t="s">
        <v>338</v>
      </c>
    </row>
    <row r="10" spans="1:11" s="2" customFormat="1" ht="15.75" thickBot="1">
      <c r="A10" s="248" t="s">
        <v>114</v>
      </c>
      <c r="B10" s="348" t="s">
        <v>331</v>
      </c>
      <c r="C10" s="349" t="s">
        <v>332</v>
      </c>
      <c r="D10" s="489" t="s">
        <v>334</v>
      </c>
      <c r="E10" s="348" t="s">
        <v>331</v>
      </c>
      <c r="F10" s="349" t="s">
        <v>332</v>
      </c>
      <c r="G10" s="348" t="s">
        <v>331</v>
      </c>
      <c r="H10" s="349" t="s">
        <v>332</v>
      </c>
      <c r="I10" s="348" t="s">
        <v>335</v>
      </c>
      <c r="J10" s="350" t="s">
        <v>336</v>
      </c>
      <c r="K10" s="116" t="s">
        <v>337</v>
      </c>
    </row>
    <row r="11" spans="1:11" s="354" customFormat="1" ht="18" customHeight="1" thickBot="1">
      <c r="A11" s="315" t="s">
        <v>80</v>
      </c>
      <c r="B11" s="259">
        <v>3931.047000000006</v>
      </c>
      <c r="C11" s="316">
        <v>3558.4890000000014</v>
      </c>
      <c r="D11" s="351">
        <f>C11-B11</f>
        <v>-372.55800000000454</v>
      </c>
      <c r="E11" s="352">
        <v>9305.245056392867</v>
      </c>
      <c r="F11" s="320">
        <v>10193.067300164517</v>
      </c>
      <c r="G11" s="319">
        <v>10130.364037569921</v>
      </c>
      <c r="H11" s="320">
        <v>11048.496459567963</v>
      </c>
      <c r="I11" s="352">
        <f>G11-E11</f>
        <v>825.1189811770546</v>
      </c>
      <c r="J11" s="320">
        <f>H11-F11</f>
        <v>855.4291594034457</v>
      </c>
      <c r="K11" s="353">
        <f>J11-I11</f>
        <v>30.310178226391145</v>
      </c>
    </row>
    <row r="12" spans="1:11" s="83" customFormat="1" ht="18" customHeight="1">
      <c r="A12" s="321" t="s">
        <v>81</v>
      </c>
      <c r="B12" s="322">
        <v>369.4690000000003</v>
      </c>
      <c r="C12" s="323">
        <v>347.8789999999999</v>
      </c>
      <c r="D12" s="324">
        <f>C12-B12</f>
        <v>-21.590000000000373</v>
      </c>
      <c r="E12" s="266">
        <v>9721.815218595231</v>
      </c>
      <c r="F12" s="328">
        <v>10681.268579109614</v>
      </c>
      <c r="G12" s="355">
        <v>10569.790373227146</v>
      </c>
      <c r="H12" s="328">
        <v>11548.127683336701</v>
      </c>
      <c r="I12" s="356">
        <f>G12-E12</f>
        <v>847.9751546319148</v>
      </c>
      <c r="J12" s="357">
        <f>H12-F12</f>
        <v>866.8591042270873</v>
      </c>
      <c r="K12" s="268">
        <f>J12-I12</f>
        <v>18.883949595172453</v>
      </c>
    </row>
    <row r="13" spans="1:11" s="83" customFormat="1" ht="18" customHeight="1">
      <c r="A13" s="268" t="s">
        <v>82</v>
      </c>
      <c r="B13" s="358">
        <v>397.8159999999998</v>
      </c>
      <c r="C13" s="359">
        <v>301.9609999999998</v>
      </c>
      <c r="D13" s="323">
        <f aca="true" t="shared" si="0" ref="D13:D25">C13-B13</f>
        <v>-95.85500000000002</v>
      </c>
      <c r="E13" s="360">
        <v>9470.27494639396</v>
      </c>
      <c r="F13" s="361">
        <v>10197.80605143439</v>
      </c>
      <c r="G13" s="362">
        <v>10368.325189832121</v>
      </c>
      <c r="H13" s="361">
        <v>11184.563045782319</v>
      </c>
      <c r="I13" s="266">
        <f aca="true" t="shared" si="1" ref="I13:J25">G13-E13</f>
        <v>898.0502434381615</v>
      </c>
      <c r="J13" s="363">
        <f t="shared" si="1"/>
        <v>986.7569943479284</v>
      </c>
      <c r="K13" s="268">
        <f aca="true" t="shared" si="2" ref="K13:K25">J13-I13</f>
        <v>88.70675090976692</v>
      </c>
    </row>
    <row r="14" spans="1:11" s="267" customFormat="1" ht="20.25" customHeight="1">
      <c r="A14" s="272" t="s">
        <v>83</v>
      </c>
      <c r="B14" s="329">
        <v>307.922</v>
      </c>
      <c r="C14" s="330">
        <v>299.15599999999995</v>
      </c>
      <c r="D14" s="323">
        <f t="shared" si="0"/>
        <v>-8.766000000000076</v>
      </c>
      <c r="E14" s="364">
        <v>9260.261740386033</v>
      </c>
      <c r="F14" s="333">
        <v>10245.863120203676</v>
      </c>
      <c r="G14" s="365">
        <v>10198.686737182341</v>
      </c>
      <c r="H14" s="333">
        <v>11187.371230968432</v>
      </c>
      <c r="I14" s="266">
        <f t="shared" si="1"/>
        <v>938.4249967963078</v>
      </c>
      <c r="J14" s="363">
        <f t="shared" si="1"/>
        <v>941.5081107647566</v>
      </c>
      <c r="K14" s="268">
        <f t="shared" si="2"/>
        <v>3.0831139684487425</v>
      </c>
    </row>
    <row r="15" spans="1:11" s="83" customFormat="1" ht="18" customHeight="1">
      <c r="A15" s="272" t="s">
        <v>84</v>
      </c>
      <c r="B15" s="322">
        <v>183.39300000000003</v>
      </c>
      <c r="C15" s="323">
        <v>179.71900000000005</v>
      </c>
      <c r="D15" s="323">
        <f t="shared" si="0"/>
        <v>-3.673999999999978</v>
      </c>
      <c r="E15" s="266">
        <v>9524.35334783152</v>
      </c>
      <c r="F15" s="328">
        <v>10332.689793074138</v>
      </c>
      <c r="G15" s="355">
        <v>10203.416395477767</v>
      </c>
      <c r="H15" s="328">
        <v>11084.397229634202</v>
      </c>
      <c r="I15" s="266">
        <f>G15-E15</f>
        <v>679.0630476462466</v>
      </c>
      <c r="J15" s="363">
        <f t="shared" si="1"/>
        <v>751.7074365600638</v>
      </c>
      <c r="K15" s="268">
        <f t="shared" si="2"/>
        <v>72.64438891381724</v>
      </c>
    </row>
    <row r="16" spans="1:11" s="83" customFormat="1" ht="18" customHeight="1">
      <c r="A16" s="272" t="s">
        <v>85</v>
      </c>
      <c r="B16" s="329">
        <v>109.48599999999999</v>
      </c>
      <c r="C16" s="330">
        <v>103.85299999999984</v>
      </c>
      <c r="D16" s="323">
        <f t="shared" si="0"/>
        <v>-5.633000000000152</v>
      </c>
      <c r="E16" s="364">
        <v>9207.135270856214</v>
      </c>
      <c r="F16" s="333">
        <v>10264.326060499649</v>
      </c>
      <c r="G16" s="365">
        <v>10301.30890027876</v>
      </c>
      <c r="H16" s="333">
        <v>11110.951230603345</v>
      </c>
      <c r="I16" s="266">
        <f t="shared" si="1"/>
        <v>1094.1736294225466</v>
      </c>
      <c r="J16" s="363">
        <f t="shared" si="1"/>
        <v>846.6251701036963</v>
      </c>
      <c r="K16" s="268">
        <f t="shared" si="2"/>
        <v>-247.5484593188503</v>
      </c>
    </row>
    <row r="17" spans="1:11" s="83" customFormat="1" ht="18" customHeight="1">
      <c r="A17" s="272" t="s">
        <v>86</v>
      </c>
      <c r="B17" s="329">
        <v>364.1629999999998</v>
      </c>
      <c r="C17" s="330">
        <v>273.06899999999996</v>
      </c>
      <c r="D17" s="323">
        <f t="shared" si="0"/>
        <v>-91.09399999999982</v>
      </c>
      <c r="E17" s="364">
        <v>9495.163684349838</v>
      </c>
      <c r="F17" s="333">
        <v>10189.808595562508</v>
      </c>
      <c r="G17" s="365">
        <v>10238.97548821773</v>
      </c>
      <c r="H17" s="333">
        <v>11146.261492134057</v>
      </c>
      <c r="I17" s="266">
        <f t="shared" si="1"/>
        <v>743.8118038678913</v>
      </c>
      <c r="J17" s="363">
        <f t="shared" si="1"/>
        <v>956.452896571549</v>
      </c>
      <c r="K17" s="268">
        <f t="shared" si="2"/>
        <v>212.6410927036577</v>
      </c>
    </row>
    <row r="18" spans="1:11" s="83" customFormat="1" ht="18" customHeight="1">
      <c r="A18" s="272" t="s">
        <v>87</v>
      </c>
      <c r="B18" s="329">
        <v>169.275</v>
      </c>
      <c r="C18" s="330">
        <v>168.894</v>
      </c>
      <c r="D18" s="323">
        <f t="shared" si="0"/>
        <v>-0.3810000000000002</v>
      </c>
      <c r="E18" s="364">
        <v>9535.696892894863</v>
      </c>
      <c r="F18" s="333">
        <v>10341.858287478395</v>
      </c>
      <c r="G18" s="365">
        <v>10425.645259175799</v>
      </c>
      <c r="H18" s="333">
        <v>11159.897925867555</v>
      </c>
      <c r="I18" s="266">
        <f t="shared" si="1"/>
        <v>889.9483662809362</v>
      </c>
      <c r="J18" s="363">
        <f t="shared" si="1"/>
        <v>818.0396383891602</v>
      </c>
      <c r="K18" s="268">
        <f t="shared" si="2"/>
        <v>-71.90872789177592</v>
      </c>
    </row>
    <row r="19" spans="1:11" s="83" customFormat="1" ht="18" customHeight="1">
      <c r="A19" s="272" t="s">
        <v>88</v>
      </c>
      <c r="B19" s="329">
        <v>260.46</v>
      </c>
      <c r="C19" s="330">
        <v>247.356</v>
      </c>
      <c r="D19" s="323">
        <f t="shared" si="0"/>
        <v>-13.103999999999985</v>
      </c>
      <c r="E19" s="364">
        <v>9028.754516132713</v>
      </c>
      <c r="F19" s="333">
        <v>10042.229686584467</v>
      </c>
      <c r="G19" s="365">
        <v>10087.419152866536</v>
      </c>
      <c r="H19" s="333">
        <v>11081.999945277545</v>
      </c>
      <c r="I19" s="266">
        <f t="shared" si="1"/>
        <v>1058.6646367338235</v>
      </c>
      <c r="J19" s="363">
        <f t="shared" si="1"/>
        <v>1039.7702586930773</v>
      </c>
      <c r="K19" s="268">
        <f t="shared" si="2"/>
        <v>-18.894378040746233</v>
      </c>
    </row>
    <row r="20" spans="1:11" s="83" customFormat="1" ht="18" customHeight="1">
      <c r="A20" s="272" t="s">
        <v>89</v>
      </c>
      <c r="B20" s="329">
        <v>226.43799999999987</v>
      </c>
      <c r="C20" s="330">
        <v>209.58399999999983</v>
      </c>
      <c r="D20" s="323">
        <f t="shared" si="0"/>
        <v>-16.854000000000042</v>
      </c>
      <c r="E20" s="364">
        <v>8979.669409218952</v>
      </c>
      <c r="F20" s="333">
        <v>10013.839182593589</v>
      </c>
      <c r="G20" s="365">
        <v>9686.377875444174</v>
      </c>
      <c r="H20" s="333">
        <v>10669.159527262229</v>
      </c>
      <c r="I20" s="266">
        <f t="shared" si="1"/>
        <v>706.7084662252219</v>
      </c>
      <c r="J20" s="363">
        <f t="shared" si="1"/>
        <v>655.3203446686402</v>
      </c>
      <c r="K20" s="268">
        <f t="shared" si="2"/>
        <v>-51.38812155658161</v>
      </c>
    </row>
    <row r="21" spans="1:11" s="83" customFormat="1" ht="18" customHeight="1">
      <c r="A21" s="272" t="s">
        <v>90</v>
      </c>
      <c r="B21" s="329">
        <v>201.3760000000002</v>
      </c>
      <c r="C21" s="330">
        <v>182.33299999999986</v>
      </c>
      <c r="D21" s="323">
        <f t="shared" si="0"/>
        <v>-19.043000000000347</v>
      </c>
      <c r="E21" s="364">
        <v>9112.295372872906</v>
      </c>
      <c r="F21" s="333">
        <v>10239.806541019427</v>
      </c>
      <c r="G21" s="365">
        <v>9905.689278774487</v>
      </c>
      <c r="H21" s="333">
        <v>11003.076635834335</v>
      </c>
      <c r="I21" s="266">
        <f t="shared" si="1"/>
        <v>793.3939059015811</v>
      </c>
      <c r="J21" s="363">
        <f t="shared" si="1"/>
        <v>763.2700948149086</v>
      </c>
      <c r="K21" s="268">
        <f t="shared" si="2"/>
        <v>-30.123811086672504</v>
      </c>
    </row>
    <row r="22" spans="1:11" s="83" customFormat="1" ht="18" customHeight="1">
      <c r="A22" s="272" t="s">
        <v>91</v>
      </c>
      <c r="B22" s="329">
        <v>381.8890000000001</v>
      </c>
      <c r="C22" s="330">
        <v>367.2310000000002</v>
      </c>
      <c r="D22" s="323">
        <f t="shared" si="0"/>
        <v>-14.657999999999902</v>
      </c>
      <c r="E22" s="364">
        <v>9359.14517566992</v>
      </c>
      <c r="F22" s="333">
        <v>10212.144534866517</v>
      </c>
      <c r="G22" s="365">
        <v>10110.081399306577</v>
      </c>
      <c r="H22" s="333">
        <v>11016.063808311847</v>
      </c>
      <c r="I22" s="266">
        <f t="shared" si="1"/>
        <v>750.936223636656</v>
      </c>
      <c r="J22" s="363">
        <f t="shared" si="1"/>
        <v>803.91927344533</v>
      </c>
      <c r="K22" s="268">
        <f t="shared" si="2"/>
        <v>52.98304980867397</v>
      </c>
    </row>
    <row r="23" spans="1:11" s="83" customFormat="1" ht="18" customHeight="1">
      <c r="A23" s="272" t="s">
        <v>92</v>
      </c>
      <c r="B23" s="329">
        <v>251.47199999999975</v>
      </c>
      <c r="C23" s="330">
        <v>252.16299999999978</v>
      </c>
      <c r="D23" s="323">
        <f t="shared" si="0"/>
        <v>0.6910000000000309</v>
      </c>
      <c r="E23" s="364">
        <v>8928.406646348029</v>
      </c>
      <c r="F23" s="333">
        <v>9776.409130766142</v>
      </c>
      <c r="G23" s="365">
        <v>9686.764313865411</v>
      </c>
      <c r="H23" s="333">
        <v>10615.42882080781</v>
      </c>
      <c r="I23" s="266">
        <f t="shared" si="1"/>
        <v>758.3576675173827</v>
      </c>
      <c r="J23" s="363">
        <f t="shared" si="1"/>
        <v>839.0196900416686</v>
      </c>
      <c r="K23" s="268">
        <f t="shared" si="2"/>
        <v>80.66202252428593</v>
      </c>
    </row>
    <row r="24" spans="1:11" s="83" customFormat="1" ht="18" customHeight="1">
      <c r="A24" s="272" t="s">
        <v>93</v>
      </c>
      <c r="B24" s="329">
        <v>227.05600000000004</v>
      </c>
      <c r="C24" s="330">
        <v>217.16899999999987</v>
      </c>
      <c r="D24" s="323">
        <f t="shared" si="0"/>
        <v>-9.887000000000171</v>
      </c>
      <c r="E24" s="364">
        <v>9508.19500586701</v>
      </c>
      <c r="F24" s="333">
        <v>10229.333456573278</v>
      </c>
      <c r="G24" s="365">
        <v>10383.960625503018</v>
      </c>
      <c r="H24" s="333">
        <v>11201.303740131136</v>
      </c>
      <c r="I24" s="266">
        <f t="shared" si="1"/>
        <v>875.7656196360076</v>
      </c>
      <c r="J24" s="363">
        <f t="shared" si="1"/>
        <v>971.9702835578573</v>
      </c>
      <c r="K24" s="268">
        <f t="shared" si="2"/>
        <v>96.20466392184971</v>
      </c>
    </row>
    <row r="25" spans="1:11" s="83" customFormat="1" ht="18" customHeight="1" thickBot="1">
      <c r="A25" s="273" t="s">
        <v>94</v>
      </c>
      <c r="B25" s="334">
        <v>480.87100000000055</v>
      </c>
      <c r="C25" s="335">
        <v>408.1219999999994</v>
      </c>
      <c r="D25" s="336">
        <f t="shared" si="0"/>
        <v>-72.74900000000116</v>
      </c>
      <c r="E25" s="366">
        <v>9054.440596465682</v>
      </c>
      <c r="F25" s="339">
        <v>9991.33880400903</v>
      </c>
      <c r="G25" s="367">
        <v>9812.228883846723</v>
      </c>
      <c r="H25" s="339">
        <v>10739.764865924091</v>
      </c>
      <c r="I25" s="277">
        <f t="shared" si="1"/>
        <v>757.7882873810413</v>
      </c>
      <c r="J25" s="368">
        <f t="shared" si="1"/>
        <v>748.4260619150609</v>
      </c>
      <c r="K25" s="369">
        <f t="shared" si="2"/>
        <v>-9.362225465980373</v>
      </c>
    </row>
    <row r="26" spans="2:11" ht="6.75" customHeight="1">
      <c r="B26" s="95"/>
      <c r="C26" s="47"/>
      <c r="D26" s="47"/>
      <c r="E26" s="96"/>
      <c r="G26" s="96"/>
      <c r="I26" s="370"/>
      <c r="J26" s="370"/>
      <c r="K26" s="370"/>
    </row>
    <row r="27" spans="1:11" ht="15">
      <c r="A27" s="46">
        <v>37955</v>
      </c>
      <c r="E27" s="20"/>
      <c r="F27" s="20"/>
      <c r="H27" s="20"/>
      <c r="I27" s="96"/>
      <c r="J27" s="96"/>
      <c r="K27" s="96"/>
    </row>
  </sheetData>
  <printOptions/>
  <pageMargins left="0.5905511811023623" right="0" top="0.7874015748031497" bottom="0" header="0.5118110236220472" footer="0"/>
  <pageSetup fitToHeight="1" fitToWidth="1" horizontalDpi="300" verticalDpi="300" orientation="landscape" paperSize="9" scale="7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5" zoomScaleNormal="75" workbookViewId="0" topLeftCell="E1">
      <selection activeCell="H11" sqref="H11:H25"/>
    </sheetView>
  </sheetViews>
  <sheetFormatPr defaultColWidth="9.00390625" defaultRowHeight="12.75"/>
  <cols>
    <col min="1" max="1" width="37.375" style="0" customWidth="1"/>
    <col min="2" max="2" width="11.00390625" style="341" customWidth="1"/>
    <col min="3" max="3" width="11.00390625" style="233" customWidth="1"/>
    <col min="4" max="4" width="19.375" style="233" bestFit="1" customWidth="1"/>
    <col min="5" max="5" width="14.125" style="341" customWidth="1"/>
    <col min="6" max="6" width="13.125" style="96" customWidth="1"/>
    <col min="7" max="7" width="13.25390625" style="20" customWidth="1"/>
    <col min="8" max="8" width="14.75390625" style="96" customWidth="1"/>
    <col min="9" max="10" width="21.125" style="0" bestFit="1" customWidth="1"/>
    <col min="11" max="11" width="20.625" style="0" bestFit="1" customWidth="1"/>
  </cols>
  <sheetData>
    <row r="1" spans="1:11" s="2" customFormat="1" ht="15.75">
      <c r="A1" s="97" t="s">
        <v>24</v>
      </c>
      <c r="B1" s="233"/>
      <c r="C1" s="233"/>
      <c r="D1" s="233"/>
      <c r="E1" s="233"/>
      <c r="F1" s="20"/>
      <c r="G1" s="20"/>
      <c r="K1" s="99" t="s">
        <v>263</v>
      </c>
    </row>
    <row r="2" spans="2:7" s="2" customFormat="1" ht="12.75">
      <c r="B2" s="233"/>
      <c r="C2" s="233"/>
      <c r="D2" s="233"/>
      <c r="E2" s="233"/>
      <c r="F2" s="20"/>
      <c r="G2" s="20"/>
    </row>
    <row r="3" spans="1:8" s="2" customFormat="1" ht="26.25">
      <c r="A3" s="206" t="s">
        <v>227</v>
      </c>
      <c r="B3" s="233"/>
      <c r="C3" s="233"/>
      <c r="D3" s="233"/>
      <c r="E3" s="233"/>
      <c r="F3" s="20"/>
      <c r="G3" s="20"/>
      <c r="H3" s="20"/>
    </row>
    <row r="4" spans="2:8" s="2" customFormat="1" ht="4.5" customHeight="1">
      <c r="B4" s="233"/>
      <c r="C4" s="233"/>
      <c r="D4" s="233"/>
      <c r="E4" s="233"/>
      <c r="F4" s="20"/>
      <c r="G4" s="20"/>
      <c r="H4" s="20"/>
    </row>
    <row r="5" spans="1:11" s="2" customFormat="1" ht="20.25" customHeight="1">
      <c r="A5" s="45" t="s">
        <v>330</v>
      </c>
      <c r="B5" s="233"/>
      <c r="C5" s="233"/>
      <c r="D5" s="233"/>
      <c r="E5" s="20"/>
      <c r="F5" s="20"/>
      <c r="G5" s="20"/>
      <c r="H5" s="20"/>
      <c r="I5" s="20"/>
      <c r="J5" s="20"/>
      <c r="K5" s="20"/>
    </row>
    <row r="6" spans="1:15" s="344" customFormat="1" ht="26.25" customHeight="1" thickBot="1">
      <c r="A6" s="343" t="s">
        <v>138</v>
      </c>
      <c r="B6" s="189"/>
      <c r="C6" s="189"/>
      <c r="D6" s="189"/>
      <c r="E6" s="189"/>
      <c r="F6" s="190"/>
      <c r="G6" s="190"/>
      <c r="H6" s="189"/>
      <c r="I6" s="190"/>
      <c r="J6" s="190"/>
      <c r="K6" s="191"/>
      <c r="L6" s="190"/>
      <c r="M6" s="190"/>
      <c r="N6" s="190"/>
      <c r="O6" s="192"/>
    </row>
    <row r="7" spans="1:11" s="2" customFormat="1" ht="15" customHeight="1">
      <c r="A7" s="195"/>
      <c r="B7" s="301" t="s">
        <v>146</v>
      </c>
      <c r="C7" s="301" t="s">
        <v>146</v>
      </c>
      <c r="D7" s="345" t="s">
        <v>147</v>
      </c>
      <c r="E7" s="309" t="s">
        <v>25</v>
      </c>
      <c r="F7" s="111" t="s">
        <v>25</v>
      </c>
      <c r="G7" s="309" t="s">
        <v>25</v>
      </c>
      <c r="H7" s="111" t="s">
        <v>25</v>
      </c>
      <c r="I7" s="346" t="s">
        <v>139</v>
      </c>
      <c r="J7" s="111" t="s">
        <v>139</v>
      </c>
      <c r="K7" s="105" t="s">
        <v>140</v>
      </c>
    </row>
    <row r="8" spans="1:11" s="2" customFormat="1" ht="15">
      <c r="A8" s="248" t="s">
        <v>61</v>
      </c>
      <c r="B8" s="305" t="s">
        <v>141</v>
      </c>
      <c r="C8" s="347" t="s">
        <v>141</v>
      </c>
      <c r="D8" s="347" t="s">
        <v>142</v>
      </c>
      <c r="E8" s="311" t="s">
        <v>129</v>
      </c>
      <c r="F8" s="115" t="s">
        <v>129</v>
      </c>
      <c r="G8" s="311" t="s">
        <v>129</v>
      </c>
      <c r="H8" s="115" t="s">
        <v>129</v>
      </c>
      <c r="I8" s="306" t="s">
        <v>143</v>
      </c>
      <c r="J8" s="115" t="s">
        <v>143</v>
      </c>
      <c r="K8" s="108" t="s">
        <v>144</v>
      </c>
    </row>
    <row r="9" spans="1:11" s="2" customFormat="1" ht="15">
      <c r="A9" s="248" t="s">
        <v>296</v>
      </c>
      <c r="B9" s="305" t="s">
        <v>132</v>
      </c>
      <c r="C9" s="347" t="s">
        <v>132</v>
      </c>
      <c r="D9" s="347" t="s">
        <v>333</v>
      </c>
      <c r="E9" s="311" t="s">
        <v>128</v>
      </c>
      <c r="F9" s="115" t="s">
        <v>128</v>
      </c>
      <c r="G9" s="311" t="s">
        <v>148</v>
      </c>
      <c r="H9" s="311" t="s">
        <v>148</v>
      </c>
      <c r="I9" s="306" t="s">
        <v>145</v>
      </c>
      <c r="J9" s="115" t="s">
        <v>145</v>
      </c>
      <c r="K9" s="108" t="s">
        <v>338</v>
      </c>
    </row>
    <row r="10" spans="1:11" s="2" customFormat="1" ht="15.75" thickBot="1">
      <c r="A10" s="248" t="s">
        <v>114</v>
      </c>
      <c r="B10" s="348" t="s">
        <v>331</v>
      </c>
      <c r="C10" s="349" t="s">
        <v>332</v>
      </c>
      <c r="D10" s="489" t="s">
        <v>334</v>
      </c>
      <c r="E10" s="348" t="s">
        <v>331</v>
      </c>
      <c r="F10" s="349" t="s">
        <v>332</v>
      </c>
      <c r="G10" s="348" t="s">
        <v>331</v>
      </c>
      <c r="H10" s="349" t="s">
        <v>332</v>
      </c>
      <c r="I10" s="348" t="s">
        <v>335</v>
      </c>
      <c r="J10" s="350" t="s">
        <v>336</v>
      </c>
      <c r="K10" s="116" t="s">
        <v>337</v>
      </c>
    </row>
    <row r="11" spans="1:11" s="354" customFormat="1" ht="18" customHeight="1" thickBot="1">
      <c r="A11" s="315" t="s">
        <v>80</v>
      </c>
      <c r="B11" s="259">
        <v>14748.121000000145</v>
      </c>
      <c r="C11" s="316">
        <v>14229.028999999995</v>
      </c>
      <c r="D11" s="351">
        <f>C11-B11</f>
        <v>-519.0920000001497</v>
      </c>
      <c r="E11" s="352">
        <v>14175</v>
      </c>
      <c r="F11" s="320">
        <v>15611.586881031655</v>
      </c>
      <c r="G11" s="319">
        <v>14873.63083952425</v>
      </c>
      <c r="H11" s="320">
        <v>16469.34030359888</v>
      </c>
      <c r="I11" s="352">
        <f>G11-E11</f>
        <v>698.6308395242504</v>
      </c>
      <c r="J11" s="320">
        <f>H11-F11</f>
        <v>857.7534225672262</v>
      </c>
      <c r="K11" s="353">
        <f>J11-I11</f>
        <v>159.12258304297575</v>
      </c>
    </row>
    <row r="12" spans="1:11" s="83" customFormat="1" ht="18" customHeight="1">
      <c r="A12" s="321" t="s">
        <v>81</v>
      </c>
      <c r="B12" s="322">
        <v>1372.3929999999991</v>
      </c>
      <c r="C12" s="323">
        <v>1155.2589999999982</v>
      </c>
      <c r="D12" s="324">
        <f>C12-B12</f>
        <v>-217.13400000000092</v>
      </c>
      <c r="E12" s="266">
        <v>14150.661010389938</v>
      </c>
      <c r="F12" s="328">
        <v>15596.477285611023</v>
      </c>
      <c r="G12" s="355">
        <v>15060.853046763827</v>
      </c>
      <c r="H12" s="328">
        <v>16497.300090345052</v>
      </c>
      <c r="I12" s="356">
        <f>G12-E12</f>
        <v>910.1920363738882</v>
      </c>
      <c r="J12" s="357">
        <f>H12-F12</f>
        <v>900.822804734029</v>
      </c>
      <c r="K12" s="268">
        <f>J12-I12</f>
        <v>-9.369231639859208</v>
      </c>
    </row>
    <row r="13" spans="1:11" s="83" customFormat="1" ht="18" customHeight="1">
      <c r="A13" s="268" t="s">
        <v>82</v>
      </c>
      <c r="B13" s="358">
        <v>1680.7129999999997</v>
      </c>
      <c r="C13" s="359">
        <v>1769.424000000001</v>
      </c>
      <c r="D13" s="323">
        <f aca="true" t="shared" si="0" ref="D13:D25">C13-B13</f>
        <v>88.71100000000115</v>
      </c>
      <c r="E13" s="360">
        <v>14435.638657936785</v>
      </c>
      <c r="F13" s="361">
        <v>15895.06556976912</v>
      </c>
      <c r="G13" s="362">
        <v>15184.079060233753</v>
      </c>
      <c r="H13" s="361">
        <v>16796.32340577167</v>
      </c>
      <c r="I13" s="266">
        <f aca="true" t="shared" si="1" ref="I13:J25">G13-E13</f>
        <v>748.4404022969684</v>
      </c>
      <c r="J13" s="363">
        <f t="shared" si="1"/>
        <v>901.2578360025491</v>
      </c>
      <c r="K13" s="268">
        <f aca="true" t="shared" si="2" ref="K13:K25">J13-I13</f>
        <v>152.8174337055807</v>
      </c>
    </row>
    <row r="14" spans="1:11" s="267" customFormat="1" ht="20.25" customHeight="1">
      <c r="A14" s="272" t="s">
        <v>83</v>
      </c>
      <c r="B14" s="329">
        <v>868.2920000000004</v>
      </c>
      <c r="C14" s="330">
        <v>848.1410000000005</v>
      </c>
      <c r="D14" s="323">
        <f t="shared" si="0"/>
        <v>-20.15099999999984</v>
      </c>
      <c r="E14" s="364">
        <v>14243.05683007293</v>
      </c>
      <c r="F14" s="333">
        <v>15637.168343869576</v>
      </c>
      <c r="G14" s="365">
        <v>14909.903653064259</v>
      </c>
      <c r="H14" s="333">
        <v>16465.321571032247</v>
      </c>
      <c r="I14" s="266">
        <f t="shared" si="1"/>
        <v>666.8468229913287</v>
      </c>
      <c r="J14" s="363">
        <f t="shared" si="1"/>
        <v>828.1532271626711</v>
      </c>
      <c r="K14" s="268">
        <f t="shared" si="2"/>
        <v>161.30640417134236</v>
      </c>
    </row>
    <row r="15" spans="1:11" s="83" customFormat="1" ht="18" customHeight="1">
      <c r="A15" s="272" t="s">
        <v>84</v>
      </c>
      <c r="B15" s="322">
        <v>715.3140000000003</v>
      </c>
      <c r="C15" s="323">
        <v>696.8290000000006</v>
      </c>
      <c r="D15" s="323">
        <f t="shared" si="0"/>
        <v>-18.484999999999673</v>
      </c>
      <c r="E15" s="266">
        <v>14191.926994042926</v>
      </c>
      <c r="F15" s="328">
        <v>15710.7847631684</v>
      </c>
      <c r="G15" s="355">
        <v>14844.697838799713</v>
      </c>
      <c r="H15" s="328">
        <v>16559.48350771644</v>
      </c>
      <c r="I15" s="266">
        <f>G15-E15</f>
        <v>652.7708447567875</v>
      </c>
      <c r="J15" s="363">
        <f t="shared" si="1"/>
        <v>848.698744548039</v>
      </c>
      <c r="K15" s="268">
        <f t="shared" si="2"/>
        <v>195.92789979125155</v>
      </c>
    </row>
    <row r="16" spans="1:11" s="83" customFormat="1" ht="18" customHeight="1">
      <c r="A16" s="272" t="s">
        <v>85</v>
      </c>
      <c r="B16" s="329">
        <v>466.14300000000003</v>
      </c>
      <c r="C16" s="330">
        <v>441.6240000000007</v>
      </c>
      <c r="D16" s="323">
        <f t="shared" si="0"/>
        <v>-24.518999999999323</v>
      </c>
      <c r="E16" s="364">
        <v>14255</v>
      </c>
      <c r="F16" s="333">
        <v>15852.096767041709</v>
      </c>
      <c r="G16" s="365">
        <v>14964.692779255754</v>
      </c>
      <c r="H16" s="333">
        <v>16763.588325378176</v>
      </c>
      <c r="I16" s="266">
        <f t="shared" si="1"/>
        <v>709.6927792557544</v>
      </c>
      <c r="J16" s="363">
        <f t="shared" si="1"/>
        <v>911.4915583364673</v>
      </c>
      <c r="K16" s="268">
        <f t="shared" si="2"/>
        <v>201.79877908071285</v>
      </c>
    </row>
    <row r="17" spans="1:11" s="83" customFormat="1" ht="18" customHeight="1">
      <c r="A17" s="272" t="s">
        <v>86</v>
      </c>
      <c r="B17" s="329">
        <v>1177.0560000000014</v>
      </c>
      <c r="C17" s="330">
        <v>1066.8460000000005</v>
      </c>
      <c r="D17" s="323">
        <f t="shared" si="0"/>
        <v>-110.21000000000095</v>
      </c>
      <c r="E17" s="364">
        <v>14347</v>
      </c>
      <c r="F17" s="333">
        <v>15670.629227531877</v>
      </c>
      <c r="G17" s="365">
        <v>15033.828893550408</v>
      </c>
      <c r="H17" s="333">
        <v>16491.500503139345</v>
      </c>
      <c r="I17" s="266">
        <f t="shared" si="1"/>
        <v>686.8288935504079</v>
      </c>
      <c r="J17" s="363">
        <f t="shared" si="1"/>
        <v>820.8712756074674</v>
      </c>
      <c r="K17" s="268">
        <f t="shared" si="2"/>
        <v>134.0423820570595</v>
      </c>
    </row>
    <row r="18" spans="1:11" s="83" customFormat="1" ht="18" customHeight="1">
      <c r="A18" s="272" t="s">
        <v>87</v>
      </c>
      <c r="B18" s="329">
        <v>671.7469999999994</v>
      </c>
      <c r="C18" s="330">
        <v>672.3680000000004</v>
      </c>
      <c r="D18" s="323">
        <f t="shared" si="0"/>
        <v>0.6210000000010041</v>
      </c>
      <c r="E18" s="364">
        <v>14169.962206012491</v>
      </c>
      <c r="F18" s="333">
        <v>15536.928833902968</v>
      </c>
      <c r="G18" s="365">
        <v>14839.334897942259</v>
      </c>
      <c r="H18" s="333">
        <v>16356.466271320485</v>
      </c>
      <c r="I18" s="266">
        <f t="shared" si="1"/>
        <v>669.3726919297678</v>
      </c>
      <c r="J18" s="363">
        <f t="shared" si="1"/>
        <v>819.5374374175171</v>
      </c>
      <c r="K18" s="268">
        <f t="shared" si="2"/>
        <v>150.16474548774931</v>
      </c>
    </row>
    <row r="19" spans="1:11" s="83" customFormat="1" ht="18" customHeight="1">
      <c r="A19" s="272" t="s">
        <v>88</v>
      </c>
      <c r="B19" s="329">
        <v>953.5459999999985</v>
      </c>
      <c r="C19" s="330">
        <v>900.8539999999985</v>
      </c>
      <c r="D19" s="323">
        <f t="shared" si="0"/>
        <v>-52.69200000000001</v>
      </c>
      <c r="E19" s="364">
        <v>13990</v>
      </c>
      <c r="F19" s="333">
        <v>15392.112033249756</v>
      </c>
      <c r="G19" s="365">
        <v>14611.516840194401</v>
      </c>
      <c r="H19" s="333">
        <v>16210.631521383042</v>
      </c>
      <c r="I19" s="266">
        <f t="shared" si="1"/>
        <v>621.5168401944011</v>
      </c>
      <c r="J19" s="363">
        <f t="shared" si="1"/>
        <v>818.5194881332864</v>
      </c>
      <c r="K19" s="268">
        <f t="shared" si="2"/>
        <v>197.00264793888527</v>
      </c>
    </row>
    <row r="20" spans="1:11" s="83" customFormat="1" ht="18" customHeight="1">
      <c r="A20" s="272" t="s">
        <v>89</v>
      </c>
      <c r="B20" s="329">
        <v>846.1029999999992</v>
      </c>
      <c r="C20" s="330">
        <v>815.1</v>
      </c>
      <c r="D20" s="323">
        <f t="shared" si="0"/>
        <v>-31.002999999999133</v>
      </c>
      <c r="E20" s="364">
        <v>14276.527718823856</v>
      </c>
      <c r="F20" s="333">
        <v>15527.075498167855</v>
      </c>
      <c r="G20" s="365">
        <v>14915</v>
      </c>
      <c r="H20" s="333">
        <v>16473.332151201943</v>
      </c>
      <c r="I20" s="266">
        <f t="shared" si="1"/>
        <v>638.472281176144</v>
      </c>
      <c r="J20" s="363">
        <f t="shared" si="1"/>
        <v>946.2566530340882</v>
      </c>
      <c r="K20" s="268">
        <f t="shared" si="2"/>
        <v>307.7843718579443</v>
      </c>
    </row>
    <row r="21" spans="1:11" s="83" customFormat="1" ht="18" customHeight="1">
      <c r="A21" s="272" t="s">
        <v>90</v>
      </c>
      <c r="B21" s="329">
        <v>888.0020000000004</v>
      </c>
      <c r="C21" s="330">
        <v>856.5320000000002</v>
      </c>
      <c r="D21" s="323">
        <f t="shared" si="0"/>
        <v>-31.470000000000255</v>
      </c>
      <c r="E21" s="364">
        <v>13973.914210748924</v>
      </c>
      <c r="F21" s="333">
        <v>15467.107993868125</v>
      </c>
      <c r="G21" s="365">
        <v>14615.832481054334</v>
      </c>
      <c r="H21" s="333">
        <v>16299.246318460202</v>
      </c>
      <c r="I21" s="266">
        <f t="shared" si="1"/>
        <v>641.9182703054103</v>
      </c>
      <c r="J21" s="363">
        <f t="shared" si="1"/>
        <v>832.138324592077</v>
      </c>
      <c r="K21" s="268">
        <f t="shared" si="2"/>
        <v>190.2200542866667</v>
      </c>
    </row>
    <row r="22" spans="1:11" s="83" customFormat="1" ht="18" customHeight="1">
      <c r="A22" s="272" t="s">
        <v>91</v>
      </c>
      <c r="B22" s="329">
        <v>1606.59</v>
      </c>
      <c r="C22" s="330">
        <v>1589.8220000000001</v>
      </c>
      <c r="D22" s="323">
        <f t="shared" si="0"/>
        <v>-16.7679999999998</v>
      </c>
      <c r="E22" s="364">
        <v>13978</v>
      </c>
      <c r="F22" s="333">
        <v>15457.71893285254</v>
      </c>
      <c r="G22" s="365">
        <v>14721.873443087905</v>
      </c>
      <c r="H22" s="333">
        <v>16348.362967236035</v>
      </c>
      <c r="I22" s="266">
        <f t="shared" si="1"/>
        <v>743.8734430879049</v>
      </c>
      <c r="J22" s="363">
        <f t="shared" si="1"/>
        <v>890.6440343834947</v>
      </c>
      <c r="K22" s="268">
        <f t="shared" si="2"/>
        <v>146.77059129558984</v>
      </c>
    </row>
    <row r="23" spans="1:11" s="83" customFormat="1" ht="18" customHeight="1">
      <c r="A23" s="272" t="s">
        <v>92</v>
      </c>
      <c r="B23" s="329">
        <v>1026.7789999999986</v>
      </c>
      <c r="C23" s="330">
        <v>986.6120000000001</v>
      </c>
      <c r="D23" s="323">
        <f t="shared" si="0"/>
        <v>-40.16699999999855</v>
      </c>
      <c r="E23" s="364">
        <v>14074</v>
      </c>
      <c r="F23" s="333">
        <v>15588.077395577395</v>
      </c>
      <c r="G23" s="365">
        <v>14740.709549246243</v>
      </c>
      <c r="H23" s="333">
        <v>16421.259976941736</v>
      </c>
      <c r="I23" s="266">
        <f t="shared" si="1"/>
        <v>666.7095492462431</v>
      </c>
      <c r="J23" s="363">
        <f t="shared" si="1"/>
        <v>833.1825813643409</v>
      </c>
      <c r="K23" s="268">
        <f t="shared" si="2"/>
        <v>166.47303211809776</v>
      </c>
    </row>
    <row r="24" spans="1:11" s="83" customFormat="1" ht="18" customHeight="1">
      <c r="A24" s="272" t="s">
        <v>93</v>
      </c>
      <c r="B24" s="329">
        <v>811.5740000000005</v>
      </c>
      <c r="C24" s="330">
        <v>771.5550000000012</v>
      </c>
      <c r="D24" s="323">
        <f t="shared" si="0"/>
        <v>-40.01899999999932</v>
      </c>
      <c r="E24" s="364">
        <v>14229.91331758683</v>
      </c>
      <c r="F24" s="333">
        <v>15582.123226799045</v>
      </c>
      <c r="G24" s="365">
        <v>14960.19018030833</v>
      </c>
      <c r="H24" s="333">
        <v>16510.049037857665</v>
      </c>
      <c r="I24" s="266">
        <f t="shared" si="1"/>
        <v>730.2768627214991</v>
      </c>
      <c r="J24" s="363">
        <f t="shared" si="1"/>
        <v>927.9258110586197</v>
      </c>
      <c r="K24" s="268">
        <f t="shared" si="2"/>
        <v>197.6489483371206</v>
      </c>
    </row>
    <row r="25" spans="1:11" s="83" customFormat="1" ht="18" customHeight="1" thickBot="1">
      <c r="A25" s="273" t="s">
        <v>94</v>
      </c>
      <c r="B25" s="334">
        <v>1663.868999999997</v>
      </c>
      <c r="C25" s="335">
        <v>1658.0629999999983</v>
      </c>
      <c r="D25" s="336">
        <f t="shared" si="0"/>
        <v>-5.805999999998676</v>
      </c>
      <c r="E25" s="366">
        <v>14127</v>
      </c>
      <c r="F25" s="339">
        <v>15614.02174046218</v>
      </c>
      <c r="G25" s="367">
        <v>14726.55815575279</v>
      </c>
      <c r="H25" s="339">
        <v>16388.241334956325</v>
      </c>
      <c r="I25" s="277">
        <f t="shared" si="1"/>
        <v>599.5581557527894</v>
      </c>
      <c r="J25" s="368">
        <f t="shared" si="1"/>
        <v>774.219594494145</v>
      </c>
      <c r="K25" s="369">
        <f t="shared" si="2"/>
        <v>174.6614387413556</v>
      </c>
    </row>
    <row r="26" spans="2:11" ht="6.75" customHeight="1">
      <c r="B26" s="95"/>
      <c r="C26" s="47"/>
      <c r="D26" s="47"/>
      <c r="E26" s="96"/>
      <c r="G26" s="96"/>
      <c r="I26" s="370"/>
      <c r="J26" s="370"/>
      <c r="K26" s="370"/>
    </row>
    <row r="27" spans="1:11" ht="15">
      <c r="A27" s="46">
        <v>37955</v>
      </c>
      <c r="E27" s="20"/>
      <c r="F27" s="20"/>
      <c r="H27" s="20"/>
      <c r="I27" s="96"/>
      <c r="J27" s="96"/>
      <c r="K27" s="96"/>
    </row>
  </sheetData>
  <printOptions/>
  <pageMargins left="0.5905511811023623" right="0" top="0.7874015748031497" bottom="0" header="0.5118110236220472" footer="0"/>
  <pageSetup fitToHeight="1" fitToWidth="1" horizontalDpi="300" verticalDpi="300" orientation="landscape" paperSize="9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5" zoomScaleNormal="75" workbookViewId="0" topLeftCell="A8">
      <selection activeCell="D28" sqref="D28:D29"/>
    </sheetView>
  </sheetViews>
  <sheetFormatPr defaultColWidth="9.00390625" defaultRowHeight="12.75"/>
  <cols>
    <col min="1" max="1" width="36.625" style="0" customWidth="1"/>
    <col min="2" max="2" width="11.00390625" style="341" customWidth="1"/>
    <col min="3" max="3" width="11.00390625" style="233" customWidth="1"/>
    <col min="4" max="4" width="19.375" style="233" bestFit="1" customWidth="1"/>
    <col min="5" max="5" width="14.125" style="341" customWidth="1"/>
    <col min="6" max="6" width="13.125" style="96" customWidth="1"/>
    <col min="7" max="7" width="13.25390625" style="20" customWidth="1"/>
    <col min="8" max="8" width="14.75390625" style="96" customWidth="1"/>
    <col min="9" max="10" width="21.125" style="0" bestFit="1" customWidth="1"/>
    <col min="11" max="11" width="20.625" style="0" bestFit="1" customWidth="1"/>
  </cols>
  <sheetData>
    <row r="1" spans="1:11" s="2" customFormat="1" ht="15.75">
      <c r="A1" s="97" t="s">
        <v>24</v>
      </c>
      <c r="B1" s="233"/>
      <c r="C1" s="233"/>
      <c r="D1" s="233"/>
      <c r="E1" s="233"/>
      <c r="F1" s="20"/>
      <c r="G1" s="20"/>
      <c r="K1" s="99" t="s">
        <v>264</v>
      </c>
    </row>
    <row r="2" spans="2:7" s="2" customFormat="1" ht="12.75">
      <c r="B2" s="233"/>
      <c r="C2" s="233"/>
      <c r="D2" s="233"/>
      <c r="E2" s="233"/>
      <c r="F2" s="20"/>
      <c r="G2" s="20"/>
    </row>
    <row r="3" spans="1:8" s="2" customFormat="1" ht="26.25">
      <c r="A3" s="206" t="s">
        <v>228</v>
      </c>
      <c r="B3" s="233"/>
      <c r="C3" s="233"/>
      <c r="D3" s="233"/>
      <c r="E3" s="233"/>
      <c r="F3" s="20"/>
      <c r="G3" s="20"/>
      <c r="H3" s="20"/>
    </row>
    <row r="4" spans="2:8" s="2" customFormat="1" ht="4.5" customHeight="1">
      <c r="B4" s="233"/>
      <c r="C4" s="233"/>
      <c r="D4" s="233"/>
      <c r="E4" s="233"/>
      <c r="F4" s="20"/>
      <c r="G4" s="20"/>
      <c r="H4" s="20"/>
    </row>
    <row r="5" spans="1:11" s="2" customFormat="1" ht="20.25" customHeight="1">
      <c r="A5" s="45" t="s">
        <v>330</v>
      </c>
      <c r="B5" s="233"/>
      <c r="C5" s="233"/>
      <c r="D5" s="233"/>
      <c r="E5" s="20"/>
      <c r="F5" s="20"/>
      <c r="G5" s="20"/>
      <c r="H5" s="20"/>
      <c r="I5" s="20"/>
      <c r="J5" s="20"/>
      <c r="K5" s="20"/>
    </row>
    <row r="6" spans="1:15" s="344" customFormat="1" ht="26.25" customHeight="1" thickBot="1">
      <c r="A6" s="343" t="s">
        <v>138</v>
      </c>
      <c r="B6" s="189"/>
      <c r="C6" s="189"/>
      <c r="D6" s="189"/>
      <c r="E6" s="189"/>
      <c r="F6" s="190"/>
      <c r="G6" s="190"/>
      <c r="H6" s="189"/>
      <c r="I6" s="190"/>
      <c r="J6" s="190"/>
      <c r="K6" s="191"/>
      <c r="L6" s="190"/>
      <c r="M6" s="190"/>
      <c r="N6" s="190"/>
      <c r="O6" s="192"/>
    </row>
    <row r="7" spans="1:11" s="2" customFormat="1" ht="15" customHeight="1">
      <c r="A7" s="195"/>
      <c r="B7" s="301" t="s">
        <v>146</v>
      </c>
      <c r="C7" s="307" t="s">
        <v>146</v>
      </c>
      <c r="D7" s="345" t="s">
        <v>147</v>
      </c>
      <c r="E7" s="309" t="s">
        <v>25</v>
      </c>
      <c r="F7" s="111" t="s">
        <v>25</v>
      </c>
      <c r="G7" s="309" t="s">
        <v>25</v>
      </c>
      <c r="H7" s="111" t="s">
        <v>25</v>
      </c>
      <c r="I7" s="346" t="s">
        <v>139</v>
      </c>
      <c r="J7" s="111" t="s">
        <v>139</v>
      </c>
      <c r="K7" s="105" t="s">
        <v>140</v>
      </c>
    </row>
    <row r="8" spans="1:11" s="2" customFormat="1" ht="15">
      <c r="A8" s="248" t="s">
        <v>61</v>
      </c>
      <c r="B8" s="305" t="s">
        <v>141</v>
      </c>
      <c r="C8" s="347" t="s">
        <v>141</v>
      </c>
      <c r="D8" s="347" t="s">
        <v>142</v>
      </c>
      <c r="E8" s="311" t="s">
        <v>129</v>
      </c>
      <c r="F8" s="115" t="s">
        <v>129</v>
      </c>
      <c r="G8" s="311" t="s">
        <v>129</v>
      </c>
      <c r="H8" s="115" t="s">
        <v>129</v>
      </c>
      <c r="I8" s="306" t="s">
        <v>143</v>
      </c>
      <c r="J8" s="115" t="s">
        <v>143</v>
      </c>
      <c r="K8" s="108" t="s">
        <v>144</v>
      </c>
    </row>
    <row r="9" spans="1:11" s="2" customFormat="1" ht="15">
      <c r="A9" s="248" t="s">
        <v>296</v>
      </c>
      <c r="B9" s="305" t="s">
        <v>132</v>
      </c>
      <c r="C9" s="347" t="s">
        <v>132</v>
      </c>
      <c r="D9" s="347" t="s">
        <v>333</v>
      </c>
      <c r="E9" s="311" t="s">
        <v>128</v>
      </c>
      <c r="F9" s="115" t="s">
        <v>128</v>
      </c>
      <c r="G9" s="311" t="s">
        <v>148</v>
      </c>
      <c r="H9" s="311" t="s">
        <v>148</v>
      </c>
      <c r="I9" s="306" t="s">
        <v>145</v>
      </c>
      <c r="J9" s="115" t="s">
        <v>145</v>
      </c>
      <c r="K9" s="108" t="s">
        <v>338</v>
      </c>
    </row>
    <row r="10" spans="1:11" s="2" customFormat="1" ht="15.75" thickBot="1">
      <c r="A10" s="248" t="s">
        <v>114</v>
      </c>
      <c r="B10" s="348" t="s">
        <v>331</v>
      </c>
      <c r="C10" s="349" t="s">
        <v>332</v>
      </c>
      <c r="D10" s="489" t="s">
        <v>334</v>
      </c>
      <c r="E10" s="348" t="s">
        <v>331</v>
      </c>
      <c r="F10" s="349" t="s">
        <v>332</v>
      </c>
      <c r="G10" s="348" t="s">
        <v>331</v>
      </c>
      <c r="H10" s="349" t="s">
        <v>332</v>
      </c>
      <c r="I10" s="348" t="s">
        <v>335</v>
      </c>
      <c r="J10" s="350" t="s">
        <v>336</v>
      </c>
      <c r="K10" s="116" t="s">
        <v>337</v>
      </c>
    </row>
    <row r="11" spans="1:11" s="354" customFormat="1" ht="18" customHeight="1" thickBot="1">
      <c r="A11" s="315" t="s">
        <v>80</v>
      </c>
      <c r="B11" s="259">
        <v>7667.176999999996</v>
      </c>
      <c r="C11" s="316">
        <v>6807.564000000006</v>
      </c>
      <c r="D11" s="351">
        <f>C11-B11</f>
        <v>-859.6129999999903</v>
      </c>
      <c r="E11" s="352">
        <v>7708.779693930366</v>
      </c>
      <c r="F11" s="320">
        <v>8545.294066665627</v>
      </c>
      <c r="G11" s="319">
        <v>8257.517667971902</v>
      </c>
      <c r="H11" s="320">
        <v>9118.337103956634</v>
      </c>
      <c r="I11" s="352">
        <f>G11-E11</f>
        <v>548.7379740415363</v>
      </c>
      <c r="J11" s="320">
        <f>H11-F11</f>
        <v>573.0430372910068</v>
      </c>
      <c r="K11" s="353">
        <f>J11-I11</f>
        <v>24.30506324947055</v>
      </c>
    </row>
    <row r="12" spans="1:11" s="83" customFormat="1" ht="18" customHeight="1">
      <c r="A12" s="321" t="s">
        <v>81</v>
      </c>
      <c r="B12" s="322">
        <v>1002.018</v>
      </c>
      <c r="C12" s="323">
        <v>850.2190000000005</v>
      </c>
      <c r="D12" s="324">
        <f>C12-B12</f>
        <v>-151.79899999999952</v>
      </c>
      <c r="E12" s="266">
        <v>7787.257751389869</v>
      </c>
      <c r="F12" s="328">
        <v>8513.381004289637</v>
      </c>
      <c r="G12" s="355">
        <v>8599.151118021568</v>
      </c>
      <c r="H12" s="328">
        <v>9388.142971235176</v>
      </c>
      <c r="I12" s="356">
        <f>G12-E12</f>
        <v>811.8933666316989</v>
      </c>
      <c r="J12" s="357">
        <f>H12-F12</f>
        <v>874.7619669455398</v>
      </c>
      <c r="K12" s="268">
        <f>J12-I12</f>
        <v>62.86860031384094</v>
      </c>
    </row>
    <row r="13" spans="1:11" s="83" customFormat="1" ht="18" customHeight="1">
      <c r="A13" s="268" t="s">
        <v>82</v>
      </c>
      <c r="B13" s="358">
        <v>853.6280000000015</v>
      </c>
      <c r="C13" s="359">
        <v>728.4090000000006</v>
      </c>
      <c r="D13" s="323">
        <f aca="true" t="shared" si="0" ref="D13:D25">C13-B13</f>
        <v>-125.21900000000096</v>
      </c>
      <c r="E13" s="360">
        <v>7835</v>
      </c>
      <c r="F13" s="361">
        <v>8654.65132863492</v>
      </c>
      <c r="G13" s="362">
        <v>8361.72375493323</v>
      </c>
      <c r="H13" s="361">
        <v>9193.644022710725</v>
      </c>
      <c r="I13" s="266">
        <f aca="true" t="shared" si="1" ref="I13:J25">G13-E13</f>
        <v>526.7237549332294</v>
      </c>
      <c r="J13" s="363">
        <f t="shared" si="1"/>
        <v>538.992694075805</v>
      </c>
      <c r="K13" s="268">
        <f aca="true" t="shared" si="2" ref="K13:K25">J13-I13</f>
        <v>12.268939142575618</v>
      </c>
    </row>
    <row r="14" spans="1:11" s="267" customFormat="1" ht="20.25" customHeight="1">
      <c r="A14" s="272" t="s">
        <v>83</v>
      </c>
      <c r="B14" s="329">
        <v>513.415</v>
      </c>
      <c r="C14" s="330">
        <v>494.3290000000002</v>
      </c>
      <c r="D14" s="323">
        <f t="shared" si="0"/>
        <v>-19.085999999999785</v>
      </c>
      <c r="E14" s="364">
        <v>7662.756804777937</v>
      </c>
      <c r="F14" s="333">
        <v>8503.907631425027</v>
      </c>
      <c r="G14" s="365">
        <v>8258.592555576302</v>
      </c>
      <c r="H14" s="333">
        <v>9112.311584884746</v>
      </c>
      <c r="I14" s="266">
        <f t="shared" si="1"/>
        <v>595.8357507983656</v>
      </c>
      <c r="J14" s="363">
        <f t="shared" si="1"/>
        <v>608.4039534597196</v>
      </c>
      <c r="K14" s="268">
        <f t="shared" si="2"/>
        <v>12.568202661354007</v>
      </c>
    </row>
    <row r="15" spans="1:11" s="83" customFormat="1" ht="18" customHeight="1">
      <c r="A15" s="272" t="s">
        <v>84</v>
      </c>
      <c r="B15" s="322">
        <v>294.2</v>
      </c>
      <c r="C15" s="323">
        <v>304.9079999999999</v>
      </c>
      <c r="D15" s="323">
        <f t="shared" si="0"/>
        <v>10.707999999999913</v>
      </c>
      <c r="E15" s="266">
        <v>7730.836857110822</v>
      </c>
      <c r="F15" s="328">
        <v>8458.709552390686</v>
      </c>
      <c r="G15" s="355">
        <v>8151.106541220062</v>
      </c>
      <c r="H15" s="328">
        <v>8946.836242162113</v>
      </c>
      <c r="I15" s="266">
        <f>G15-E15</f>
        <v>420.2696841092402</v>
      </c>
      <c r="J15" s="363">
        <f t="shared" si="1"/>
        <v>488.12668977142675</v>
      </c>
      <c r="K15" s="268">
        <f t="shared" si="2"/>
        <v>67.85700566218657</v>
      </c>
    </row>
    <row r="16" spans="1:11" s="83" customFormat="1" ht="18" customHeight="1">
      <c r="A16" s="272" t="s">
        <v>85</v>
      </c>
      <c r="B16" s="329">
        <v>241.71100000000024</v>
      </c>
      <c r="C16" s="330">
        <v>220.9530000000002</v>
      </c>
      <c r="D16" s="323">
        <f t="shared" si="0"/>
        <v>-20.758000000000038</v>
      </c>
      <c r="E16" s="364">
        <v>7841.79937113985</v>
      </c>
      <c r="F16" s="333">
        <v>8678.04240368713</v>
      </c>
      <c r="G16" s="365">
        <v>8360.838062186542</v>
      </c>
      <c r="H16" s="333">
        <v>9280.685841843182</v>
      </c>
      <c r="I16" s="266">
        <f t="shared" si="1"/>
        <v>519.0386910466914</v>
      </c>
      <c r="J16" s="363">
        <f t="shared" si="1"/>
        <v>602.6434381560521</v>
      </c>
      <c r="K16" s="268">
        <f t="shared" si="2"/>
        <v>83.60474710936069</v>
      </c>
    </row>
    <row r="17" spans="1:11" s="83" customFormat="1" ht="18" customHeight="1">
      <c r="A17" s="272" t="s">
        <v>86</v>
      </c>
      <c r="B17" s="329">
        <v>642.0530000000012</v>
      </c>
      <c r="C17" s="330">
        <v>548.2170000000006</v>
      </c>
      <c r="D17" s="323">
        <f t="shared" si="0"/>
        <v>-93.8360000000007</v>
      </c>
      <c r="E17" s="364">
        <v>7693</v>
      </c>
      <c r="F17" s="333">
        <v>8605.713376359061</v>
      </c>
      <c r="G17" s="365">
        <v>8262.765790442636</v>
      </c>
      <c r="H17" s="333">
        <v>9162.39124988583</v>
      </c>
      <c r="I17" s="266">
        <f t="shared" si="1"/>
        <v>569.765790442636</v>
      </c>
      <c r="J17" s="363">
        <f t="shared" si="1"/>
        <v>556.677873526769</v>
      </c>
      <c r="K17" s="268">
        <f t="shared" si="2"/>
        <v>-13.087916915867027</v>
      </c>
    </row>
    <row r="18" spans="1:11" s="83" customFormat="1" ht="18" customHeight="1">
      <c r="A18" s="272" t="s">
        <v>87</v>
      </c>
      <c r="B18" s="329">
        <v>327.5310000000002</v>
      </c>
      <c r="C18" s="330">
        <v>321.9009999999994</v>
      </c>
      <c r="D18" s="323">
        <f t="shared" si="0"/>
        <v>-5.630000000000791</v>
      </c>
      <c r="E18" s="364">
        <v>7640.930954719769</v>
      </c>
      <c r="F18" s="333">
        <v>8504.499205411816</v>
      </c>
      <c r="G18" s="365">
        <v>8102.507752334549</v>
      </c>
      <c r="H18" s="333">
        <v>8990.227367184269</v>
      </c>
      <c r="I18" s="266">
        <f t="shared" si="1"/>
        <v>461.57679761477993</v>
      </c>
      <c r="J18" s="363">
        <f t="shared" si="1"/>
        <v>485.72816177245295</v>
      </c>
      <c r="K18" s="268">
        <f t="shared" si="2"/>
        <v>24.151364157673015</v>
      </c>
    </row>
    <row r="19" spans="1:11" s="83" customFormat="1" ht="18" customHeight="1">
      <c r="A19" s="272" t="s">
        <v>88</v>
      </c>
      <c r="B19" s="329">
        <v>421.2759999999994</v>
      </c>
      <c r="C19" s="330">
        <v>410.5980000000004</v>
      </c>
      <c r="D19" s="323">
        <f t="shared" si="0"/>
        <v>-10.677999999998974</v>
      </c>
      <c r="E19" s="364">
        <v>7505.899020213195</v>
      </c>
      <c r="F19" s="333">
        <v>8354.65236363162</v>
      </c>
      <c r="G19" s="365">
        <v>8030</v>
      </c>
      <c r="H19" s="333">
        <v>8914.954265526127</v>
      </c>
      <c r="I19" s="266">
        <f t="shared" si="1"/>
        <v>524.1009797868046</v>
      </c>
      <c r="J19" s="363">
        <f t="shared" si="1"/>
        <v>560.301901894507</v>
      </c>
      <c r="K19" s="268">
        <f t="shared" si="2"/>
        <v>36.200922107702354</v>
      </c>
    </row>
    <row r="20" spans="1:11" s="83" customFormat="1" ht="18" customHeight="1">
      <c r="A20" s="272" t="s">
        <v>89</v>
      </c>
      <c r="B20" s="329">
        <v>404.2670000000003</v>
      </c>
      <c r="C20" s="330">
        <v>399.9110000000005</v>
      </c>
      <c r="D20" s="323">
        <f t="shared" si="0"/>
        <v>-4.355999999999767</v>
      </c>
      <c r="E20" s="364">
        <v>7811</v>
      </c>
      <c r="F20" s="333">
        <v>8502.462844142327</v>
      </c>
      <c r="G20" s="365">
        <v>8366.634690644634</v>
      </c>
      <c r="H20" s="333">
        <v>9113.31630480393</v>
      </c>
      <c r="I20" s="266">
        <f t="shared" si="1"/>
        <v>555.6346906446342</v>
      </c>
      <c r="J20" s="363">
        <f t="shared" si="1"/>
        <v>610.8534606616031</v>
      </c>
      <c r="K20" s="268">
        <f t="shared" si="2"/>
        <v>55.21877001696885</v>
      </c>
    </row>
    <row r="21" spans="1:11" s="83" customFormat="1" ht="18" customHeight="1">
      <c r="A21" s="272" t="s">
        <v>90</v>
      </c>
      <c r="B21" s="329">
        <v>470.6980000000003</v>
      </c>
      <c r="C21" s="330">
        <v>333.87699999999995</v>
      </c>
      <c r="D21" s="323">
        <f t="shared" si="0"/>
        <v>-136.82100000000037</v>
      </c>
      <c r="E21" s="364">
        <v>7583</v>
      </c>
      <c r="F21" s="333">
        <v>8526.222248743823</v>
      </c>
      <c r="G21" s="365">
        <v>8094.689512779406</v>
      </c>
      <c r="H21" s="333">
        <v>8990.579123613748</v>
      </c>
      <c r="I21" s="266">
        <f t="shared" si="1"/>
        <v>511.68951277940596</v>
      </c>
      <c r="J21" s="363">
        <f t="shared" si="1"/>
        <v>464.3568748699254</v>
      </c>
      <c r="K21" s="268">
        <f t="shared" si="2"/>
        <v>-47.33263790948058</v>
      </c>
    </row>
    <row r="22" spans="1:11" s="83" customFormat="1" ht="18" customHeight="1">
      <c r="A22" s="272" t="s">
        <v>91</v>
      </c>
      <c r="B22" s="329">
        <v>741.58</v>
      </c>
      <c r="C22" s="330">
        <v>635.9579999999987</v>
      </c>
      <c r="D22" s="323">
        <f t="shared" si="0"/>
        <v>-105.62200000000132</v>
      </c>
      <c r="E22" s="364">
        <v>7888.82882536215</v>
      </c>
      <c r="F22" s="333">
        <v>8742.240389599992</v>
      </c>
      <c r="G22" s="365">
        <v>8365.324963893605</v>
      </c>
      <c r="H22" s="333">
        <v>9248.343719311746</v>
      </c>
      <c r="I22" s="266">
        <f t="shared" si="1"/>
        <v>476.49613853145456</v>
      </c>
      <c r="J22" s="363">
        <f t="shared" si="1"/>
        <v>506.10332971175376</v>
      </c>
      <c r="K22" s="268">
        <f t="shared" si="2"/>
        <v>29.607191180299196</v>
      </c>
    </row>
    <row r="23" spans="1:11" s="83" customFormat="1" ht="18" customHeight="1">
      <c r="A23" s="272" t="s">
        <v>92</v>
      </c>
      <c r="B23" s="329">
        <v>443.4919999999993</v>
      </c>
      <c r="C23" s="330">
        <v>428.40200000000004</v>
      </c>
      <c r="D23" s="323">
        <f t="shared" si="0"/>
        <v>-15.089999999999236</v>
      </c>
      <c r="E23" s="364">
        <v>7660.641999382404</v>
      </c>
      <c r="F23" s="333">
        <v>8439.109639156068</v>
      </c>
      <c r="G23" s="365">
        <v>8204.59537787717</v>
      </c>
      <c r="H23" s="333">
        <v>9034.733750883852</v>
      </c>
      <c r="I23" s="266">
        <f t="shared" si="1"/>
        <v>543.9533784947671</v>
      </c>
      <c r="J23" s="363">
        <f t="shared" si="1"/>
        <v>595.6241117277841</v>
      </c>
      <c r="K23" s="268">
        <f t="shared" si="2"/>
        <v>51.67073323301702</v>
      </c>
    </row>
    <row r="24" spans="1:11" s="83" customFormat="1" ht="18" customHeight="1">
      <c r="A24" s="272" t="s">
        <v>93</v>
      </c>
      <c r="B24" s="329">
        <v>514.6439999999993</v>
      </c>
      <c r="C24" s="330">
        <v>343.24</v>
      </c>
      <c r="D24" s="323">
        <f t="shared" si="0"/>
        <v>-171.40399999999931</v>
      </c>
      <c r="E24" s="364">
        <v>7568.4477079657845</v>
      </c>
      <c r="F24" s="333">
        <v>8423.582098216115</v>
      </c>
      <c r="G24" s="365">
        <v>8124.072349357117</v>
      </c>
      <c r="H24" s="333">
        <v>8983.112603252079</v>
      </c>
      <c r="I24" s="266">
        <f t="shared" si="1"/>
        <v>555.6246413913323</v>
      </c>
      <c r="J24" s="363">
        <f t="shared" si="1"/>
        <v>559.5305050359639</v>
      </c>
      <c r="K24" s="268">
        <f t="shared" si="2"/>
        <v>3.9058636446316086</v>
      </c>
    </row>
    <row r="25" spans="1:11" s="83" customFormat="1" ht="18" customHeight="1" thickBot="1">
      <c r="A25" s="273" t="s">
        <v>94</v>
      </c>
      <c r="B25" s="334">
        <v>796.6640000000016</v>
      </c>
      <c r="C25" s="335">
        <v>786.6419999999989</v>
      </c>
      <c r="D25" s="336">
        <f t="shared" si="0"/>
        <v>-10.022000000002663</v>
      </c>
      <c r="E25" s="366">
        <v>7593.155762768203</v>
      </c>
      <c r="F25" s="339">
        <v>8522.251024478543</v>
      </c>
      <c r="G25" s="367">
        <v>8093.750548272996</v>
      </c>
      <c r="H25" s="339">
        <v>9040.879185787899</v>
      </c>
      <c r="I25" s="277">
        <f t="shared" si="1"/>
        <v>500.5947855047925</v>
      </c>
      <c r="J25" s="368">
        <f t="shared" si="1"/>
        <v>518.6281613093561</v>
      </c>
      <c r="K25" s="369">
        <f t="shared" si="2"/>
        <v>18.033375804563548</v>
      </c>
    </row>
    <row r="26" spans="2:11" ht="6.75" customHeight="1">
      <c r="B26" s="95"/>
      <c r="C26" s="47"/>
      <c r="D26" s="47"/>
      <c r="E26" s="96"/>
      <c r="G26" s="96"/>
      <c r="I26" s="370"/>
      <c r="J26" s="370"/>
      <c r="K26" s="370"/>
    </row>
    <row r="27" spans="1:11" ht="15">
      <c r="A27" s="46">
        <v>37955</v>
      </c>
      <c r="E27" s="20"/>
      <c r="F27" s="20"/>
      <c r="H27" s="20"/>
      <c r="I27" s="96"/>
      <c r="J27" s="96"/>
      <c r="K27" s="96"/>
    </row>
    <row r="28" ht="12.75">
      <c r="D28" s="605"/>
    </row>
    <row r="29" ht="12.75">
      <c r="D29" s="605"/>
    </row>
  </sheetData>
  <printOptions/>
  <pageMargins left="0.5905511811023623" right="0" top="0.7874015748031497" bottom="0" header="0.5118110236220472" footer="0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5" zoomScaleNormal="75" workbookViewId="0" topLeftCell="A4">
      <selection activeCell="H11" sqref="H11:H25"/>
    </sheetView>
  </sheetViews>
  <sheetFormatPr defaultColWidth="9.00390625" defaultRowHeight="12.75"/>
  <cols>
    <col min="1" max="1" width="39.375" style="0" customWidth="1"/>
    <col min="2" max="2" width="20.00390625" style="95" customWidth="1"/>
    <col min="3" max="3" width="12.75390625" style="96" customWidth="1"/>
    <col min="4" max="4" width="11.875" style="96" customWidth="1"/>
    <col min="5" max="5" width="10.25390625" style="96" customWidth="1"/>
    <col min="6" max="6" width="10.75390625" style="96" customWidth="1"/>
    <col min="7" max="7" width="10.00390625" style="96" customWidth="1"/>
    <col min="8" max="8" width="11.125" style="96" customWidth="1"/>
    <col min="9" max="9" width="10.375" style="96" customWidth="1"/>
    <col min="10" max="10" width="13.00390625" style="96" customWidth="1"/>
    <col min="11" max="11" width="12.25390625" style="96" customWidth="1"/>
    <col min="12" max="12" width="10.25390625" style="96" customWidth="1"/>
    <col min="13" max="13" width="9.625" style="96" customWidth="1"/>
    <col min="14" max="14" width="13.75390625" style="96" customWidth="1"/>
    <col min="15" max="15" width="14.25390625" style="95" customWidth="1"/>
  </cols>
  <sheetData>
    <row r="1" spans="1:18" s="2" customFormat="1" ht="20.25">
      <c r="A1" s="1" t="s">
        <v>59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48"/>
      <c r="N1" s="49"/>
      <c r="O1" s="50" t="s">
        <v>60</v>
      </c>
      <c r="R1" s="51"/>
    </row>
    <row r="2" spans="2:18" s="2" customFormat="1" ht="18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R2" s="52"/>
    </row>
    <row r="3" spans="1:15" s="2" customFormat="1" ht="36.75" customHeight="1">
      <c r="A3" s="53" t="s">
        <v>316</v>
      </c>
      <c r="B3" s="54"/>
      <c r="C3" s="55"/>
      <c r="D3" s="55"/>
      <c r="E3" s="20"/>
      <c r="F3" s="20"/>
      <c r="G3" s="20"/>
      <c r="H3" s="20"/>
      <c r="I3" s="20"/>
      <c r="J3" s="20"/>
      <c r="K3" s="20"/>
      <c r="L3" s="20"/>
      <c r="M3" s="20"/>
      <c r="N3" s="20"/>
      <c r="O3" s="47"/>
    </row>
    <row r="4" spans="1:15" s="2" customFormat="1" ht="28.5" customHeight="1">
      <c r="A4" s="53"/>
      <c r="B4" s="54"/>
      <c r="C4" s="55"/>
      <c r="D4" s="55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3" s="2" customFormat="1" ht="24" customHeight="1" thickBot="1">
      <c r="A5" s="462" t="s">
        <v>265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5" ht="22.5" customHeight="1">
      <c r="A6" s="645" t="s">
        <v>295</v>
      </c>
      <c r="B6" s="56" t="s">
        <v>1</v>
      </c>
      <c r="C6" s="21" t="s">
        <v>25</v>
      </c>
      <c r="D6" s="648" t="s">
        <v>26</v>
      </c>
      <c r="E6" s="649"/>
      <c r="F6" s="649"/>
      <c r="G6" s="649"/>
      <c r="H6" s="649"/>
      <c r="I6" s="649"/>
      <c r="J6" s="649"/>
      <c r="K6" s="649"/>
      <c r="L6" s="649"/>
      <c r="M6" s="649"/>
      <c r="N6" s="650"/>
      <c r="O6" s="57" t="s">
        <v>27</v>
      </c>
    </row>
    <row r="7" spans="1:15" ht="15" customHeight="1">
      <c r="A7" s="646"/>
      <c r="B7" s="58" t="s">
        <v>28</v>
      </c>
      <c r="C7" s="22" t="s">
        <v>29</v>
      </c>
      <c r="D7" s="59" t="s">
        <v>30</v>
      </c>
      <c r="E7" s="60" t="s">
        <v>31</v>
      </c>
      <c r="F7" s="60" t="s">
        <v>32</v>
      </c>
      <c r="G7" s="60" t="s">
        <v>33</v>
      </c>
      <c r="H7" s="60" t="s">
        <v>34</v>
      </c>
      <c r="I7" s="60" t="s">
        <v>35</v>
      </c>
      <c r="J7" s="60" t="s">
        <v>36</v>
      </c>
      <c r="K7" s="60" t="s">
        <v>37</v>
      </c>
      <c r="L7" s="60" t="s">
        <v>38</v>
      </c>
      <c r="M7" s="60" t="s">
        <v>39</v>
      </c>
      <c r="N7" s="59" t="s">
        <v>40</v>
      </c>
      <c r="O7" s="58" t="s">
        <v>41</v>
      </c>
    </row>
    <row r="8" spans="1:15" ht="15" customHeight="1">
      <c r="A8" s="646"/>
      <c r="B8" s="58" t="s">
        <v>17</v>
      </c>
      <c r="C8" s="22" t="s">
        <v>42</v>
      </c>
      <c r="D8" s="59" t="s">
        <v>43</v>
      </c>
      <c r="E8" s="60" t="s">
        <v>44</v>
      </c>
      <c r="F8" s="60" t="s">
        <v>45</v>
      </c>
      <c r="G8" s="60" t="s">
        <v>46</v>
      </c>
      <c r="H8" s="60" t="s">
        <v>47</v>
      </c>
      <c r="I8" s="60" t="s">
        <v>48</v>
      </c>
      <c r="J8" s="60" t="s">
        <v>49</v>
      </c>
      <c r="K8" s="60" t="s">
        <v>50</v>
      </c>
      <c r="L8" s="60" t="s">
        <v>46</v>
      </c>
      <c r="M8" s="60"/>
      <c r="N8" s="59" t="s">
        <v>50</v>
      </c>
      <c r="O8" s="58" t="s">
        <v>51</v>
      </c>
    </row>
    <row r="9" spans="1:15" ht="15" customHeight="1" thickBot="1">
      <c r="A9" s="647"/>
      <c r="B9" s="61" t="s">
        <v>52</v>
      </c>
      <c r="C9" s="23" t="s">
        <v>53</v>
      </c>
      <c r="D9" s="62"/>
      <c r="E9" s="63"/>
      <c r="F9" s="63"/>
      <c r="G9" s="63"/>
      <c r="H9" s="63"/>
      <c r="I9" s="63"/>
      <c r="J9" s="63" t="s">
        <v>54</v>
      </c>
      <c r="K9" s="63" t="s">
        <v>44</v>
      </c>
      <c r="L9" s="63"/>
      <c r="M9" s="63"/>
      <c r="N9" s="62" t="s">
        <v>44</v>
      </c>
      <c r="O9" s="61" t="s">
        <v>55</v>
      </c>
    </row>
    <row r="10" spans="1:15" ht="21.75" customHeight="1">
      <c r="A10" s="651" t="s">
        <v>56</v>
      </c>
      <c r="B10" s="64"/>
      <c r="C10" s="65"/>
      <c r="D10" s="66"/>
      <c r="E10" s="67"/>
      <c r="F10" s="66"/>
      <c r="G10" s="67"/>
      <c r="H10" s="66"/>
      <c r="I10" s="67"/>
      <c r="J10" s="66"/>
      <c r="K10" s="67"/>
      <c r="L10" s="66"/>
      <c r="M10" s="67"/>
      <c r="N10" s="66"/>
      <c r="O10" s="64"/>
    </row>
    <row r="11" spans="1:15" s="72" customFormat="1" ht="49.5" customHeight="1">
      <c r="A11" s="651"/>
      <c r="B11" s="68">
        <v>222281.228</v>
      </c>
      <c r="C11" s="68">
        <v>14879</v>
      </c>
      <c r="D11" s="69">
        <v>9262</v>
      </c>
      <c r="E11" s="70">
        <v>2704</v>
      </c>
      <c r="F11" s="69">
        <v>310</v>
      </c>
      <c r="G11" s="70">
        <v>179</v>
      </c>
      <c r="H11" s="69">
        <v>759</v>
      </c>
      <c r="I11" s="70">
        <v>210</v>
      </c>
      <c r="J11" s="69">
        <v>48</v>
      </c>
      <c r="K11" s="70">
        <v>13472</v>
      </c>
      <c r="L11" s="69">
        <v>1137</v>
      </c>
      <c r="M11" s="70">
        <v>269</v>
      </c>
      <c r="N11" s="69">
        <v>1406</v>
      </c>
      <c r="O11" s="71">
        <v>15.2</v>
      </c>
    </row>
    <row r="12" spans="1:15" s="77" customFormat="1" ht="24" thickBot="1">
      <c r="A12" s="652"/>
      <c r="B12" s="73"/>
      <c r="C12" s="73"/>
      <c r="D12" s="74"/>
      <c r="E12" s="75"/>
      <c r="F12" s="74"/>
      <c r="G12" s="75"/>
      <c r="H12" s="74"/>
      <c r="I12" s="75"/>
      <c r="J12" s="74"/>
      <c r="K12" s="75"/>
      <c r="L12" s="74"/>
      <c r="M12" s="75"/>
      <c r="N12" s="74"/>
      <c r="O12" s="76"/>
    </row>
    <row r="13" spans="1:15" s="83" customFormat="1" ht="23.25" customHeight="1">
      <c r="A13" s="78" t="s">
        <v>3</v>
      </c>
      <c r="B13" s="79"/>
      <c r="C13" s="79"/>
      <c r="D13" s="80"/>
      <c r="E13" s="81"/>
      <c r="F13" s="80"/>
      <c r="G13" s="81"/>
      <c r="H13" s="80"/>
      <c r="I13" s="81"/>
      <c r="J13" s="80"/>
      <c r="K13" s="81"/>
      <c r="L13" s="80"/>
      <c r="M13" s="81"/>
      <c r="N13" s="80"/>
      <c r="O13" s="82"/>
    </row>
    <row r="14" spans="1:15" s="89" customFormat="1" ht="37.5" customHeight="1">
      <c r="A14" s="84" t="s">
        <v>57</v>
      </c>
      <c r="B14" s="85">
        <v>150185.989</v>
      </c>
      <c r="C14" s="85">
        <v>17330</v>
      </c>
      <c r="D14" s="86">
        <v>10473</v>
      </c>
      <c r="E14" s="87">
        <v>3439</v>
      </c>
      <c r="F14" s="86">
        <v>382</v>
      </c>
      <c r="G14" s="87">
        <v>260</v>
      </c>
      <c r="H14" s="86">
        <v>880</v>
      </c>
      <c r="I14" s="87">
        <v>294</v>
      </c>
      <c r="J14" s="86">
        <v>38</v>
      </c>
      <c r="K14" s="87">
        <v>15766</v>
      </c>
      <c r="L14" s="86">
        <v>1272</v>
      </c>
      <c r="M14" s="87">
        <v>292</v>
      </c>
      <c r="N14" s="86">
        <v>1564</v>
      </c>
      <c r="O14" s="88">
        <v>14.9</v>
      </c>
    </row>
    <row r="15" spans="1:15" s="89" customFormat="1" ht="37.5" customHeight="1" thickBot="1">
      <c r="A15" s="90" t="s">
        <v>58</v>
      </c>
      <c r="B15" s="91">
        <v>72095.239</v>
      </c>
      <c r="C15" s="91">
        <v>9771</v>
      </c>
      <c r="D15" s="92">
        <v>6738</v>
      </c>
      <c r="E15" s="93">
        <v>1173</v>
      </c>
      <c r="F15" s="92">
        <v>160</v>
      </c>
      <c r="G15" s="93">
        <v>12</v>
      </c>
      <c r="H15" s="92">
        <v>506</v>
      </c>
      <c r="I15" s="93">
        <v>37</v>
      </c>
      <c r="J15" s="92">
        <v>68</v>
      </c>
      <c r="K15" s="93">
        <v>8694</v>
      </c>
      <c r="L15" s="92">
        <v>857</v>
      </c>
      <c r="M15" s="93">
        <v>221</v>
      </c>
      <c r="N15" s="92">
        <v>1077</v>
      </c>
      <c r="O15" s="94">
        <v>16</v>
      </c>
    </row>
    <row r="17" ht="15">
      <c r="A17" s="46">
        <v>37955</v>
      </c>
    </row>
  </sheetData>
  <mergeCells count="3">
    <mergeCell ref="A6:A9"/>
    <mergeCell ref="D6:N6"/>
    <mergeCell ref="A10:A12"/>
  </mergeCells>
  <printOptions/>
  <pageMargins left="0.5905511811023623" right="0" top="1.3779527559055118" bottom="0" header="0.5118110236220472" footer="0"/>
  <pageSetup fitToHeight="1" fitToWidth="1"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zoomScaleNormal="75" workbookViewId="0" topLeftCell="A1">
      <selection activeCell="P10" sqref="P10:P12"/>
    </sheetView>
  </sheetViews>
  <sheetFormatPr defaultColWidth="9.00390625" defaultRowHeight="12.75"/>
  <cols>
    <col min="1" max="1" width="45.125" style="0" customWidth="1"/>
    <col min="2" max="2" width="15.125" style="95" customWidth="1"/>
    <col min="3" max="9" width="9.875" style="96" customWidth="1"/>
    <col min="10" max="10" width="10.625" style="96" customWidth="1"/>
    <col min="11" max="13" width="9.875" style="96" customWidth="1"/>
    <col min="14" max="14" width="10.375" style="96" customWidth="1"/>
    <col min="15" max="15" width="13.625" style="96" hidden="1" customWidth="1"/>
    <col min="16" max="16" width="10.875" style="0" customWidth="1"/>
  </cols>
  <sheetData>
    <row r="1" spans="1:15" ht="20.25">
      <c r="A1" s="97" t="s">
        <v>24</v>
      </c>
      <c r="B1" s="47"/>
      <c r="C1" s="98"/>
      <c r="D1" s="20"/>
      <c r="E1" s="20"/>
      <c r="F1" s="20"/>
      <c r="G1" s="20"/>
      <c r="H1" s="20"/>
      <c r="I1" s="20"/>
      <c r="J1" s="20"/>
      <c r="K1" s="20"/>
      <c r="L1" s="20"/>
      <c r="M1" s="20"/>
      <c r="N1" s="99" t="s">
        <v>230</v>
      </c>
      <c r="O1" s="100" t="s">
        <v>61</v>
      </c>
    </row>
    <row r="2" spans="1:15" ht="36" customHeight="1">
      <c r="A2" s="4" t="s">
        <v>317</v>
      </c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03" customFormat="1" ht="15.75">
      <c r="A3" s="45" t="s">
        <v>62</v>
      </c>
      <c r="B3" s="101"/>
      <c r="C3" s="102"/>
      <c r="D3" s="102"/>
      <c r="E3" s="567"/>
      <c r="F3" s="567"/>
      <c r="G3" s="568"/>
      <c r="H3" s="102"/>
      <c r="I3" s="102"/>
      <c r="J3" s="102"/>
      <c r="K3" s="102"/>
      <c r="L3" s="102"/>
      <c r="M3" s="102"/>
      <c r="N3" s="102"/>
      <c r="O3" s="102"/>
    </row>
    <row r="4" spans="1:15" s="103" customFormat="1" ht="15.75">
      <c r="A4" s="45"/>
      <c r="B4" s="101"/>
      <c r="C4" s="102"/>
      <c r="D4" s="569"/>
      <c r="E4" s="568"/>
      <c r="F4" s="568"/>
      <c r="G4" s="567"/>
      <c r="H4" s="568"/>
      <c r="I4" s="102"/>
      <c r="J4" s="102"/>
      <c r="K4" s="102"/>
      <c r="L4" s="102"/>
      <c r="M4" s="102"/>
      <c r="N4" s="102"/>
      <c r="O4" s="102"/>
    </row>
    <row r="5" spans="1:15" ht="21" thickBot="1">
      <c r="A5" s="460" t="s">
        <v>265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91"/>
      <c r="O5" s="20"/>
    </row>
    <row r="6" spans="1:15" ht="18" customHeight="1" thickBot="1">
      <c r="A6" s="645" t="s">
        <v>295</v>
      </c>
      <c r="B6" s="104" t="s">
        <v>1</v>
      </c>
      <c r="C6" s="105" t="s">
        <v>25</v>
      </c>
      <c r="D6" s="653" t="s">
        <v>26</v>
      </c>
      <c r="E6" s="653"/>
      <c r="F6" s="653"/>
      <c r="G6" s="653"/>
      <c r="H6" s="653"/>
      <c r="I6" s="653"/>
      <c r="J6" s="653"/>
      <c r="K6" s="653"/>
      <c r="L6" s="653"/>
      <c r="M6" s="653"/>
      <c r="N6" s="654"/>
      <c r="O6" s="106" t="s">
        <v>63</v>
      </c>
    </row>
    <row r="7" spans="1:15" ht="18" customHeight="1">
      <c r="A7" s="646"/>
      <c r="B7" s="107" t="s">
        <v>28</v>
      </c>
      <c r="C7" s="108" t="s">
        <v>29</v>
      </c>
      <c r="D7" s="109" t="s">
        <v>30</v>
      </c>
      <c r="E7" s="110" t="s">
        <v>31</v>
      </c>
      <c r="F7" s="110" t="s">
        <v>32</v>
      </c>
      <c r="G7" s="110" t="s">
        <v>33</v>
      </c>
      <c r="H7" s="110" t="s">
        <v>34</v>
      </c>
      <c r="I7" s="110" t="s">
        <v>35</v>
      </c>
      <c r="J7" s="110" t="s">
        <v>36</v>
      </c>
      <c r="K7" s="110" t="s">
        <v>37</v>
      </c>
      <c r="L7" s="110" t="s">
        <v>38</v>
      </c>
      <c r="M7" s="110" t="s">
        <v>39</v>
      </c>
      <c r="N7" s="111" t="s">
        <v>64</v>
      </c>
      <c r="O7" s="112" t="s">
        <v>41</v>
      </c>
    </row>
    <row r="8" spans="1:15" ht="18" customHeight="1">
      <c r="A8" s="646"/>
      <c r="B8" s="107" t="s">
        <v>17</v>
      </c>
      <c r="C8" s="108" t="s">
        <v>42</v>
      </c>
      <c r="D8" s="113" t="s">
        <v>43</v>
      </c>
      <c r="E8" s="114" t="s">
        <v>44</v>
      </c>
      <c r="F8" s="114" t="s">
        <v>45</v>
      </c>
      <c r="G8" s="114" t="s">
        <v>46</v>
      </c>
      <c r="H8" s="114" t="s">
        <v>47</v>
      </c>
      <c r="I8" s="114" t="s">
        <v>48</v>
      </c>
      <c r="J8" s="114" t="s">
        <v>49</v>
      </c>
      <c r="K8" s="114" t="s">
        <v>50</v>
      </c>
      <c r="L8" s="114" t="s">
        <v>46</v>
      </c>
      <c r="M8" s="114"/>
      <c r="N8" s="115" t="s">
        <v>50</v>
      </c>
      <c r="O8" s="112" t="s">
        <v>51</v>
      </c>
    </row>
    <row r="9" spans="1:15" ht="18" customHeight="1" thickBot="1">
      <c r="A9" s="647"/>
      <c r="B9" s="116" t="s">
        <v>52</v>
      </c>
      <c r="C9" s="117" t="s">
        <v>53</v>
      </c>
      <c r="D9" s="118"/>
      <c r="E9" s="119"/>
      <c r="F9" s="119"/>
      <c r="G9" s="119"/>
      <c r="H9" s="119"/>
      <c r="I9" s="119"/>
      <c r="J9" s="119" t="s">
        <v>54</v>
      </c>
      <c r="K9" s="119" t="s">
        <v>44</v>
      </c>
      <c r="L9" s="119"/>
      <c r="M9" s="119"/>
      <c r="N9" s="120" t="s">
        <v>44</v>
      </c>
      <c r="O9" s="121" t="s">
        <v>55</v>
      </c>
    </row>
    <row r="10" spans="1:14" ht="20.25">
      <c r="A10" s="122" t="s">
        <v>65</v>
      </c>
      <c r="B10" s="123"/>
      <c r="C10" s="124"/>
      <c r="D10" s="125"/>
      <c r="E10" s="126"/>
      <c r="F10" s="126"/>
      <c r="G10" s="126"/>
      <c r="H10" s="126"/>
      <c r="I10" s="126"/>
      <c r="J10" s="126"/>
      <c r="K10" s="126"/>
      <c r="L10" s="126"/>
      <c r="M10" s="126"/>
      <c r="N10" s="127"/>
    </row>
    <row r="11" spans="1:15" ht="18.75">
      <c r="A11" s="136" t="s">
        <v>318</v>
      </c>
      <c r="B11" s="424">
        <v>222281.228</v>
      </c>
      <c r="C11" s="419">
        <v>14879</v>
      </c>
      <c r="D11" s="420">
        <v>9262</v>
      </c>
      <c r="E11" s="421">
        <v>2704</v>
      </c>
      <c r="F11" s="421">
        <v>310</v>
      </c>
      <c r="G11" s="421">
        <v>179</v>
      </c>
      <c r="H11" s="422">
        <v>759</v>
      </c>
      <c r="I11" s="421">
        <v>210</v>
      </c>
      <c r="J11" s="421">
        <v>48</v>
      </c>
      <c r="K11" s="421">
        <v>13472</v>
      </c>
      <c r="L11" s="421">
        <v>1137</v>
      </c>
      <c r="M11" s="421">
        <v>269</v>
      </c>
      <c r="N11" s="423">
        <v>1406</v>
      </c>
      <c r="O11" s="96">
        <v>15.2</v>
      </c>
    </row>
    <row r="12" spans="1:15" s="135" customFormat="1" ht="18.75">
      <c r="A12" s="128" t="s">
        <v>319</v>
      </c>
      <c r="B12" s="129">
        <v>224276.89800000115</v>
      </c>
      <c r="C12" s="130">
        <v>13454.69443907376</v>
      </c>
      <c r="D12" s="131">
        <v>8240.821297905874</v>
      </c>
      <c r="E12" s="132">
        <v>2475.6602414058684</v>
      </c>
      <c r="F12" s="132">
        <v>268.14660400535524</v>
      </c>
      <c r="G12" s="132">
        <v>181.10005447125556</v>
      </c>
      <c r="H12" s="296">
        <v>694.5902837581629</v>
      </c>
      <c r="I12" s="132">
        <v>192.55706101897883</v>
      </c>
      <c r="J12" s="132">
        <v>46.19243237635853</v>
      </c>
      <c r="K12" s="132">
        <v>12099.067974941852</v>
      </c>
      <c r="L12" s="132">
        <v>1135.832274223398</v>
      </c>
      <c r="M12" s="132">
        <v>219.79418990854302</v>
      </c>
      <c r="N12" s="133">
        <v>1355.626464131941</v>
      </c>
      <c r="O12" s="134">
        <v>21.418177493521412</v>
      </c>
    </row>
    <row r="13" spans="1:15" s="144" customFormat="1" ht="15.75">
      <c r="A13" s="138" t="s">
        <v>321</v>
      </c>
      <c r="B13" s="145">
        <f>+B11-B12</f>
        <v>-1995.6700000011479</v>
      </c>
      <c r="C13" s="139">
        <f aca="true" t="shared" si="0" ref="C13:N13">+C11-C12</f>
        <v>1424.3055609262392</v>
      </c>
      <c r="D13" s="140">
        <f t="shared" si="0"/>
        <v>1021.1787020941265</v>
      </c>
      <c r="E13" s="141">
        <f t="shared" si="0"/>
        <v>228.33975859413158</v>
      </c>
      <c r="F13" s="141">
        <f t="shared" si="0"/>
        <v>41.85339599464476</v>
      </c>
      <c r="G13" s="141">
        <f t="shared" si="0"/>
        <v>-2.100054471255561</v>
      </c>
      <c r="H13" s="297">
        <f t="shared" si="0"/>
        <v>64.40971624183715</v>
      </c>
      <c r="I13" s="141">
        <f t="shared" si="0"/>
        <v>17.44293898102117</v>
      </c>
      <c r="J13" s="141">
        <f t="shared" si="0"/>
        <v>1.807567623641468</v>
      </c>
      <c r="K13" s="141">
        <f t="shared" si="0"/>
        <v>1372.9320250581477</v>
      </c>
      <c r="L13" s="141">
        <f t="shared" si="0"/>
        <v>1.167725776602083</v>
      </c>
      <c r="M13" s="141">
        <f t="shared" si="0"/>
        <v>49.20581009145698</v>
      </c>
      <c r="N13" s="142">
        <f t="shared" si="0"/>
        <v>50.37353586805898</v>
      </c>
      <c r="O13" s="143"/>
    </row>
    <row r="14" spans="1:15" s="144" customFormat="1" ht="15.75">
      <c r="A14" s="138" t="s">
        <v>322</v>
      </c>
      <c r="B14" s="145">
        <f>+B11/B12*100</f>
        <v>99.11017585056793</v>
      </c>
      <c r="C14" s="146">
        <f aca="true" t="shared" si="1" ref="C14:N14">+C11/C12*100</f>
        <v>110.58593762478853</v>
      </c>
      <c r="D14" s="147">
        <f t="shared" si="1"/>
        <v>112.3917103062728</v>
      </c>
      <c r="E14" s="148">
        <f t="shared" si="1"/>
        <v>109.2233883622279</v>
      </c>
      <c r="F14" s="148">
        <f t="shared" si="1"/>
        <v>115.60840054264081</v>
      </c>
      <c r="G14" s="148">
        <f t="shared" si="1"/>
        <v>98.84038992843655</v>
      </c>
      <c r="H14" s="298">
        <f>+H11/H12*100</f>
        <v>109.2730517181065</v>
      </c>
      <c r="I14" s="148">
        <f t="shared" si="1"/>
        <v>109.05858185034407</v>
      </c>
      <c r="J14" s="148">
        <f t="shared" si="1"/>
        <v>103.9131250091229</v>
      </c>
      <c r="K14" s="148">
        <f t="shared" si="1"/>
        <v>111.34741971779644</v>
      </c>
      <c r="L14" s="148">
        <f t="shared" si="1"/>
        <v>100.10280794119892</v>
      </c>
      <c r="M14" s="148">
        <f t="shared" si="1"/>
        <v>122.38722056844709</v>
      </c>
      <c r="N14" s="149">
        <f t="shared" si="1"/>
        <v>103.71588613831872</v>
      </c>
      <c r="O14" s="143"/>
    </row>
    <row r="15" spans="1:14" ht="12.75">
      <c r="A15" s="150"/>
      <c r="B15" s="151"/>
      <c r="C15" s="152"/>
      <c r="D15" s="153"/>
      <c r="E15" s="154"/>
      <c r="F15" s="154"/>
      <c r="G15" s="154"/>
      <c r="H15" s="292"/>
      <c r="I15" s="154"/>
      <c r="J15" s="154"/>
      <c r="K15" s="154"/>
      <c r="L15" s="154"/>
      <c r="M15" s="154"/>
      <c r="N15" s="155"/>
    </row>
    <row r="16" spans="1:14" ht="21.75" customHeight="1">
      <c r="A16" s="156" t="s">
        <v>66</v>
      </c>
      <c r="B16" s="151"/>
      <c r="C16" s="152"/>
      <c r="D16" s="153"/>
      <c r="E16" s="154"/>
      <c r="F16" s="154"/>
      <c r="G16" s="154"/>
      <c r="H16" s="292"/>
      <c r="I16" s="154"/>
      <c r="J16" s="154"/>
      <c r="K16" s="154"/>
      <c r="L16" s="154"/>
      <c r="M16" s="154"/>
      <c r="N16" s="155"/>
    </row>
    <row r="17" spans="1:15" s="144" customFormat="1" ht="15">
      <c r="A17" s="157" t="s">
        <v>318</v>
      </c>
      <c r="B17" s="158">
        <v>150185.989</v>
      </c>
      <c r="C17" s="159">
        <v>17330</v>
      </c>
      <c r="D17" s="160">
        <v>10473</v>
      </c>
      <c r="E17" s="161">
        <v>3439</v>
      </c>
      <c r="F17" s="161">
        <v>382</v>
      </c>
      <c r="G17" s="161">
        <v>260</v>
      </c>
      <c r="H17" s="293">
        <v>880</v>
      </c>
      <c r="I17" s="161">
        <v>294</v>
      </c>
      <c r="J17" s="161">
        <v>38</v>
      </c>
      <c r="K17" s="161">
        <v>15766</v>
      </c>
      <c r="L17" s="161">
        <v>1272</v>
      </c>
      <c r="M17" s="161">
        <v>292</v>
      </c>
      <c r="N17" s="162">
        <v>1564</v>
      </c>
      <c r="O17" s="143">
        <v>14.9</v>
      </c>
    </row>
    <row r="18" spans="1:15" s="144" customFormat="1" ht="15">
      <c r="A18" s="157" t="s">
        <v>319</v>
      </c>
      <c r="B18" s="158">
        <v>151384.7910000002</v>
      </c>
      <c r="C18" s="159">
        <v>15654.687943887</v>
      </c>
      <c r="D18" s="160">
        <v>9308.285595509034</v>
      </c>
      <c r="E18" s="161">
        <v>3138.718331795076</v>
      </c>
      <c r="F18" s="161">
        <v>322.27574374436944</v>
      </c>
      <c r="G18" s="161">
        <v>262.6476240051531</v>
      </c>
      <c r="H18" s="293">
        <v>804.5047177530217</v>
      </c>
      <c r="I18" s="161">
        <v>268.3995543808923</v>
      </c>
      <c r="J18" s="161">
        <v>36.193621179407415</v>
      </c>
      <c r="K18" s="161">
        <v>14141.025188366953</v>
      </c>
      <c r="L18" s="161">
        <v>1271.6350459978955</v>
      </c>
      <c r="M18" s="161">
        <v>242.02770952216812</v>
      </c>
      <c r="N18" s="162">
        <v>1513.6627555200637</v>
      </c>
      <c r="O18" s="143">
        <v>21.057341926067767</v>
      </c>
    </row>
    <row r="19" spans="1:15" s="171" customFormat="1" ht="15.75">
      <c r="A19" s="138" t="s">
        <v>321</v>
      </c>
      <c r="B19" s="172">
        <f>+B17-B18</f>
        <v>-1198.8020000001998</v>
      </c>
      <c r="C19" s="166">
        <f aca="true" t="shared" si="2" ref="C19:N19">+C17-C18</f>
        <v>1675.312056113</v>
      </c>
      <c r="D19" s="167">
        <f t="shared" si="2"/>
        <v>1164.7144044909655</v>
      </c>
      <c r="E19" s="168">
        <f t="shared" si="2"/>
        <v>300.2816682049238</v>
      </c>
      <c r="F19" s="168">
        <f t="shared" si="2"/>
        <v>59.724256255630564</v>
      </c>
      <c r="G19" s="168">
        <f t="shared" si="2"/>
        <v>-2.647624005153091</v>
      </c>
      <c r="H19" s="294">
        <f t="shared" si="2"/>
        <v>75.49528224697826</v>
      </c>
      <c r="I19" s="168">
        <f t="shared" si="2"/>
        <v>25.60044561910769</v>
      </c>
      <c r="J19" s="168">
        <f t="shared" si="2"/>
        <v>1.8063788205925846</v>
      </c>
      <c r="K19" s="168">
        <f t="shared" si="2"/>
        <v>1624.9748116330466</v>
      </c>
      <c r="L19" s="168">
        <f t="shared" si="2"/>
        <v>0.3649540021044686</v>
      </c>
      <c r="M19" s="168">
        <f t="shared" si="2"/>
        <v>49.972290477831876</v>
      </c>
      <c r="N19" s="169">
        <f t="shared" si="2"/>
        <v>50.33724447993632</v>
      </c>
      <c r="O19" s="170"/>
    </row>
    <row r="20" spans="1:15" s="171" customFormat="1" ht="15.75">
      <c r="A20" s="138" t="s">
        <v>320</v>
      </c>
      <c r="B20" s="172">
        <f>+B17/B18*100</f>
        <v>99.20810935360066</v>
      </c>
      <c r="C20" s="173">
        <f aca="true" t="shared" si="3" ref="C20:N20">+C17/C18*100</f>
        <v>110.70166369408336</v>
      </c>
      <c r="D20" s="174">
        <f t="shared" si="3"/>
        <v>112.512662966131</v>
      </c>
      <c r="E20" s="175">
        <f t="shared" si="3"/>
        <v>109.56701546497767</v>
      </c>
      <c r="F20" s="175">
        <f t="shared" si="3"/>
        <v>118.53203581557914</v>
      </c>
      <c r="G20" s="175">
        <f t="shared" si="3"/>
        <v>98.99194823666055</v>
      </c>
      <c r="H20" s="295">
        <f>+H17/H18*100</f>
        <v>109.38406955000045</v>
      </c>
      <c r="I20" s="175">
        <f t="shared" si="3"/>
        <v>109.53818484466538</v>
      </c>
      <c r="J20" s="175">
        <f t="shared" si="3"/>
        <v>104.99087618682469</v>
      </c>
      <c r="K20" s="175">
        <f t="shared" si="3"/>
        <v>111.49120937122596</v>
      </c>
      <c r="L20" s="175">
        <f t="shared" si="3"/>
        <v>100.02869958666625</v>
      </c>
      <c r="M20" s="175">
        <f t="shared" si="3"/>
        <v>120.64734264373756</v>
      </c>
      <c r="N20" s="176">
        <f t="shared" si="3"/>
        <v>103.32552573526468</v>
      </c>
      <c r="O20" s="170"/>
    </row>
    <row r="21" spans="1:14" ht="12.75">
      <c r="A21" s="150"/>
      <c r="B21" s="151"/>
      <c r="C21" s="152"/>
      <c r="D21" s="153"/>
      <c r="E21" s="154"/>
      <c r="F21" s="154"/>
      <c r="G21" s="154"/>
      <c r="H21" s="292"/>
      <c r="I21" s="154"/>
      <c r="J21" s="154"/>
      <c r="K21" s="154"/>
      <c r="L21" s="154"/>
      <c r="M21" s="154"/>
      <c r="N21" s="155"/>
    </row>
    <row r="22" spans="1:14" ht="21.75" customHeight="1">
      <c r="A22" s="156" t="s">
        <v>67</v>
      </c>
      <c r="B22" s="151"/>
      <c r="C22" s="152"/>
      <c r="D22" s="153"/>
      <c r="E22" s="154"/>
      <c r="F22" s="154"/>
      <c r="G22" s="154"/>
      <c r="H22" s="292"/>
      <c r="I22" s="154"/>
      <c r="J22" s="154"/>
      <c r="K22" s="154"/>
      <c r="L22" s="154"/>
      <c r="M22" s="154"/>
      <c r="N22" s="155"/>
    </row>
    <row r="23" spans="1:15" s="144" customFormat="1" ht="15">
      <c r="A23" s="157" t="s">
        <v>318</v>
      </c>
      <c r="B23" s="158">
        <v>72095.239</v>
      </c>
      <c r="C23" s="159">
        <v>9771</v>
      </c>
      <c r="D23" s="160">
        <v>6738</v>
      </c>
      <c r="E23" s="161">
        <v>1173</v>
      </c>
      <c r="F23" s="161">
        <v>160</v>
      </c>
      <c r="G23" s="161">
        <v>12</v>
      </c>
      <c r="H23" s="293">
        <v>506</v>
      </c>
      <c r="I23" s="161">
        <v>37</v>
      </c>
      <c r="J23" s="161">
        <v>68</v>
      </c>
      <c r="K23" s="161">
        <v>8694</v>
      </c>
      <c r="L23" s="161">
        <v>857</v>
      </c>
      <c r="M23" s="161">
        <v>221</v>
      </c>
      <c r="N23" s="162">
        <v>1077</v>
      </c>
      <c r="O23" s="143">
        <v>16</v>
      </c>
    </row>
    <row r="24" spans="1:15" s="144" customFormat="1" ht="15">
      <c r="A24" s="157" t="s">
        <v>319</v>
      </c>
      <c r="B24" s="158">
        <v>72892.10700000006</v>
      </c>
      <c r="C24" s="159">
        <v>8885.67358572557</v>
      </c>
      <c r="D24" s="160">
        <v>6023.875372709735</v>
      </c>
      <c r="E24" s="161">
        <v>1098.5987931145633</v>
      </c>
      <c r="F24" s="161">
        <v>155.7293774543307</v>
      </c>
      <c r="G24" s="161">
        <v>11.739306394007455</v>
      </c>
      <c r="H24" s="293">
        <v>466.3162729905278</v>
      </c>
      <c r="I24" s="161">
        <v>35.04480792260385</v>
      </c>
      <c r="J24" s="161">
        <v>66.95830135170408</v>
      </c>
      <c r="K24" s="161">
        <v>7858.262231937471</v>
      </c>
      <c r="L24" s="161">
        <v>854</v>
      </c>
      <c r="M24" s="161">
        <v>173.6188650561152</v>
      </c>
      <c r="N24" s="163">
        <v>1027.6188650561153</v>
      </c>
      <c r="O24" s="143">
        <v>22.620554649466857</v>
      </c>
    </row>
    <row r="25" spans="1:15" s="83" customFormat="1" ht="15.75">
      <c r="A25" s="138" t="s">
        <v>321</v>
      </c>
      <c r="B25" s="172">
        <f>+B23-B24</f>
        <v>-796.8680000000604</v>
      </c>
      <c r="C25" s="166">
        <f aca="true" t="shared" si="4" ref="C25:N25">+C23-C24</f>
        <v>885.3264142744301</v>
      </c>
      <c r="D25" s="167">
        <f t="shared" si="4"/>
        <v>714.1246272902654</v>
      </c>
      <c r="E25" s="167">
        <f t="shared" si="4"/>
        <v>74.40120688543675</v>
      </c>
      <c r="F25" s="167">
        <f t="shared" si="4"/>
        <v>4.270622545669312</v>
      </c>
      <c r="G25" s="167">
        <f t="shared" si="4"/>
        <v>0.2606936059925449</v>
      </c>
      <c r="H25" s="299">
        <f t="shared" si="4"/>
        <v>39.68372700947219</v>
      </c>
      <c r="I25" s="167">
        <f t="shared" si="4"/>
        <v>1.9551920773961484</v>
      </c>
      <c r="J25" s="167">
        <f t="shared" si="4"/>
        <v>1.0416986482959203</v>
      </c>
      <c r="K25" s="168">
        <f t="shared" si="4"/>
        <v>835.7377680625286</v>
      </c>
      <c r="L25" s="168">
        <f t="shared" si="4"/>
        <v>3</v>
      </c>
      <c r="M25" s="168">
        <f t="shared" si="4"/>
        <v>47.3811349438848</v>
      </c>
      <c r="N25" s="169">
        <f t="shared" si="4"/>
        <v>49.38113494388472</v>
      </c>
      <c r="O25" s="177"/>
    </row>
    <row r="26" spans="1:15" s="83" customFormat="1" ht="16.5" thickBot="1">
      <c r="A26" s="138" t="s">
        <v>320</v>
      </c>
      <c r="B26" s="178">
        <f>+B23/B24*100</f>
        <v>98.90678424208528</v>
      </c>
      <c r="C26" s="179">
        <f aca="true" t="shared" si="5" ref="C26:N26">+C23/C24*100</f>
        <v>109.96352618327852</v>
      </c>
      <c r="D26" s="180">
        <f t="shared" si="5"/>
        <v>111.85490374727041</v>
      </c>
      <c r="E26" s="181">
        <f t="shared" si="5"/>
        <v>106.77237289461306</v>
      </c>
      <c r="F26" s="181">
        <f t="shared" si="5"/>
        <v>102.74233584920208</v>
      </c>
      <c r="G26" s="181">
        <f t="shared" si="5"/>
        <v>102.22069002411949</v>
      </c>
      <c r="H26" s="300">
        <f>+H23/H24*100</f>
        <v>108.51004550087366</v>
      </c>
      <c r="I26" s="181">
        <f t="shared" si="5"/>
        <v>105.57912054109178</v>
      </c>
      <c r="J26" s="181">
        <f t="shared" si="5"/>
        <v>101.55574234600773</v>
      </c>
      <c r="K26" s="181">
        <f t="shared" si="5"/>
        <v>110.63514735695547</v>
      </c>
      <c r="L26" s="181">
        <f t="shared" si="5"/>
        <v>100.35128805620607</v>
      </c>
      <c r="M26" s="181">
        <f t="shared" si="5"/>
        <v>127.29031486789802</v>
      </c>
      <c r="N26" s="182">
        <f t="shared" si="5"/>
        <v>104.80539396687585</v>
      </c>
      <c r="O26" s="177"/>
    </row>
    <row r="27" ht="9" customHeight="1"/>
    <row r="28" spans="1:2" ht="18">
      <c r="A28" s="46">
        <v>37955</v>
      </c>
      <c r="B28" s="611"/>
    </row>
    <row r="29" ht="12.75">
      <c r="B29" s="612"/>
    </row>
    <row r="30" spans="1:2" ht="12.75">
      <c r="A30" s="461"/>
      <c r="B30" s="612"/>
    </row>
    <row r="31" ht="12.75">
      <c r="B31" s="612"/>
    </row>
    <row r="32" ht="20.25">
      <c r="B32" s="613"/>
    </row>
    <row r="33" ht="12.75">
      <c r="B33" s="612"/>
    </row>
  </sheetData>
  <mergeCells count="2">
    <mergeCell ref="A6:A9"/>
    <mergeCell ref="D6:N6"/>
  </mergeCells>
  <printOptions/>
  <pageMargins left="0.3937007874015748" right="0" top="0.984251968503937" bottom="0" header="0.5118110236220472" footer="0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75" zoomScaleNormal="75" workbookViewId="0" topLeftCell="F5">
      <selection activeCell="R20" sqref="R20"/>
    </sheetView>
  </sheetViews>
  <sheetFormatPr defaultColWidth="9.00390625" defaultRowHeight="12.75"/>
  <cols>
    <col min="1" max="1" width="45.375" style="0" customWidth="1"/>
    <col min="2" max="2" width="15.125" style="95" customWidth="1"/>
    <col min="3" max="3" width="11.00390625" style="96" customWidth="1"/>
    <col min="4" max="4" width="9.875" style="96" bestFit="1" customWidth="1"/>
    <col min="5" max="7" width="9.25390625" style="96" bestFit="1" customWidth="1"/>
    <col min="8" max="8" width="9.875" style="96" bestFit="1" customWidth="1"/>
    <col min="9" max="9" width="9.25390625" style="96" customWidth="1"/>
    <col min="10" max="10" width="10.625" style="96" customWidth="1"/>
    <col min="11" max="11" width="11.00390625" style="96" customWidth="1"/>
    <col min="12" max="13" width="9.25390625" style="96" bestFit="1" customWidth="1"/>
    <col min="14" max="14" width="15.625" style="96" bestFit="1" customWidth="1"/>
    <col min="15" max="15" width="13.625" style="96" hidden="1" customWidth="1"/>
    <col min="16" max="16" width="10.875" style="0" customWidth="1"/>
  </cols>
  <sheetData>
    <row r="1" spans="1:15" ht="20.25">
      <c r="A1" s="97" t="s">
        <v>24</v>
      </c>
      <c r="B1" s="47"/>
      <c r="C1" s="98"/>
      <c r="D1" s="20"/>
      <c r="E1" s="20"/>
      <c r="F1" s="20"/>
      <c r="G1" s="20"/>
      <c r="H1" s="20"/>
      <c r="I1" s="20"/>
      <c r="J1" s="20"/>
      <c r="K1" s="20"/>
      <c r="L1" s="20"/>
      <c r="M1" s="20"/>
      <c r="N1" s="99" t="s">
        <v>231</v>
      </c>
      <c r="O1" s="100" t="s">
        <v>61</v>
      </c>
    </row>
    <row r="2" spans="1:15" ht="36" customHeight="1">
      <c r="A2" s="53" t="s">
        <v>317</v>
      </c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03" customFormat="1" ht="15.75">
      <c r="A3" s="45" t="s">
        <v>62</v>
      </c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21" s="193" customFormat="1" ht="26.25" customHeight="1">
      <c r="A4" s="188"/>
      <c r="B4" s="189"/>
      <c r="C4" s="189"/>
      <c r="D4" s="189"/>
      <c r="E4" s="189"/>
      <c r="F4" s="190"/>
      <c r="G4" s="190"/>
      <c r="H4" s="189"/>
      <c r="I4" s="190"/>
      <c r="J4" s="190"/>
      <c r="K4" s="191"/>
      <c r="L4" s="190"/>
      <c r="M4" s="190"/>
      <c r="N4" s="190"/>
      <c r="O4" s="192"/>
      <c r="U4" s="194"/>
    </row>
    <row r="5" spans="1:15" ht="16.5" thickBot="1">
      <c r="A5" s="45"/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8" customHeight="1" thickBot="1">
      <c r="A6" s="645" t="s">
        <v>295</v>
      </c>
      <c r="B6" s="104" t="s">
        <v>1</v>
      </c>
      <c r="C6" s="105" t="s">
        <v>25</v>
      </c>
      <c r="D6" s="653" t="s">
        <v>26</v>
      </c>
      <c r="E6" s="653"/>
      <c r="F6" s="653"/>
      <c r="G6" s="653"/>
      <c r="H6" s="653"/>
      <c r="I6" s="653"/>
      <c r="J6" s="653"/>
      <c r="K6" s="653"/>
      <c r="L6" s="653"/>
      <c r="M6" s="653"/>
      <c r="N6" s="654"/>
      <c r="O6" s="106" t="s">
        <v>63</v>
      </c>
    </row>
    <row r="7" spans="1:15" ht="18" customHeight="1">
      <c r="A7" s="646"/>
      <c r="B7" s="107" t="s">
        <v>28</v>
      </c>
      <c r="C7" s="108" t="s">
        <v>29</v>
      </c>
      <c r="D7" s="109" t="s">
        <v>30</v>
      </c>
      <c r="E7" s="110" t="s">
        <v>31</v>
      </c>
      <c r="F7" s="110" t="s">
        <v>32</v>
      </c>
      <c r="G7" s="110" t="s">
        <v>33</v>
      </c>
      <c r="H7" s="110" t="s">
        <v>34</v>
      </c>
      <c r="I7" s="110" t="s">
        <v>35</v>
      </c>
      <c r="J7" s="110" t="s">
        <v>36</v>
      </c>
      <c r="K7" s="110" t="s">
        <v>37</v>
      </c>
      <c r="L7" s="110" t="s">
        <v>38</v>
      </c>
      <c r="M7" s="110" t="s">
        <v>39</v>
      </c>
      <c r="N7" s="111" t="s">
        <v>64</v>
      </c>
      <c r="O7" s="112" t="s">
        <v>41</v>
      </c>
    </row>
    <row r="8" spans="1:15" ht="18" customHeight="1">
      <c r="A8" s="646"/>
      <c r="B8" s="107" t="s">
        <v>17</v>
      </c>
      <c r="C8" s="108" t="s">
        <v>42</v>
      </c>
      <c r="D8" s="113" t="s">
        <v>43</v>
      </c>
      <c r="E8" s="114" t="s">
        <v>44</v>
      </c>
      <c r="F8" s="114" t="s">
        <v>45</v>
      </c>
      <c r="G8" s="114" t="s">
        <v>46</v>
      </c>
      <c r="H8" s="114" t="s">
        <v>47</v>
      </c>
      <c r="I8" s="114" t="s">
        <v>48</v>
      </c>
      <c r="J8" s="114" t="s">
        <v>49</v>
      </c>
      <c r="K8" s="114" t="s">
        <v>50</v>
      </c>
      <c r="L8" s="114" t="s">
        <v>46</v>
      </c>
      <c r="M8" s="114"/>
      <c r="N8" s="115" t="s">
        <v>50</v>
      </c>
      <c r="O8" s="112" t="s">
        <v>51</v>
      </c>
    </row>
    <row r="9" spans="1:15" ht="18" customHeight="1" thickBot="1">
      <c r="A9" s="647"/>
      <c r="B9" s="116" t="s">
        <v>52</v>
      </c>
      <c r="C9" s="117" t="s">
        <v>53</v>
      </c>
      <c r="D9" s="118"/>
      <c r="E9" s="119"/>
      <c r="F9" s="119"/>
      <c r="G9" s="119"/>
      <c r="H9" s="119"/>
      <c r="I9" s="119"/>
      <c r="J9" s="119" t="s">
        <v>54</v>
      </c>
      <c r="K9" s="119" t="s">
        <v>44</v>
      </c>
      <c r="L9" s="119"/>
      <c r="M9" s="119"/>
      <c r="N9" s="120" t="s">
        <v>44</v>
      </c>
      <c r="O9" s="121" t="s">
        <v>55</v>
      </c>
    </row>
    <row r="10" spans="1:15" ht="18" customHeight="1">
      <c r="A10" s="200" t="s">
        <v>72</v>
      </c>
      <c r="B10" s="104"/>
      <c r="C10" s="105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198"/>
    </row>
    <row r="11" spans="1:14" ht="18">
      <c r="A11" s="199" t="s">
        <v>73</v>
      </c>
      <c r="B11" s="183"/>
      <c r="C11" s="184"/>
      <c r="D11" s="185"/>
      <c r="E11" s="186"/>
      <c r="F11" s="186"/>
      <c r="G11" s="186"/>
      <c r="H11" s="186"/>
      <c r="I11" s="186"/>
      <c r="J11" s="186"/>
      <c r="K11" s="186"/>
      <c r="L11" s="186"/>
      <c r="M11" s="186"/>
      <c r="N11" s="187"/>
    </row>
    <row r="12" spans="1:15" ht="18.75">
      <c r="A12" s="136" t="s">
        <v>318</v>
      </c>
      <c r="B12" s="425">
        <v>81730.602</v>
      </c>
      <c r="C12" s="419">
        <v>16436</v>
      </c>
      <c r="D12" s="420">
        <v>9954</v>
      </c>
      <c r="E12" s="421">
        <v>3019</v>
      </c>
      <c r="F12" s="421">
        <v>319</v>
      </c>
      <c r="G12" s="421">
        <v>228</v>
      </c>
      <c r="H12" s="421">
        <v>826</v>
      </c>
      <c r="I12" s="421">
        <v>283</v>
      </c>
      <c r="J12" s="421">
        <v>100</v>
      </c>
      <c r="K12" s="421">
        <v>14729</v>
      </c>
      <c r="L12" s="421">
        <v>1396</v>
      </c>
      <c r="M12" s="421">
        <v>310</v>
      </c>
      <c r="N12" s="423">
        <v>1706</v>
      </c>
      <c r="O12" s="134">
        <v>17.1</v>
      </c>
    </row>
    <row r="13" spans="1:15" s="135" customFormat="1" ht="18.75">
      <c r="A13" s="128" t="s">
        <v>319</v>
      </c>
      <c r="B13" s="196">
        <v>81340.83099999992</v>
      </c>
      <c r="C13" s="130">
        <v>14901.613347039594</v>
      </c>
      <c r="D13" s="131">
        <v>8876.776730851074</v>
      </c>
      <c r="E13" s="132">
        <v>2734.843971944839</v>
      </c>
      <c r="F13" s="132">
        <v>318.8168586846904</v>
      </c>
      <c r="G13" s="132">
        <v>228.0590653037326</v>
      </c>
      <c r="H13" s="132">
        <v>759.1597836843679</v>
      </c>
      <c r="I13" s="132">
        <v>252.86294134095846</v>
      </c>
      <c r="J13" s="132">
        <v>94.72772796126382</v>
      </c>
      <c r="K13" s="132">
        <v>13265.247079770927</v>
      </c>
      <c r="L13" s="132">
        <v>1384.7542037856297</v>
      </c>
      <c r="M13" s="132">
        <v>252</v>
      </c>
      <c r="N13" s="133">
        <v>1636.7542037856297</v>
      </c>
      <c r="O13" s="134">
        <v>21.418177493521412</v>
      </c>
    </row>
    <row r="14" spans="1:15" s="144" customFormat="1" ht="15.75">
      <c r="A14" s="138" t="s">
        <v>321</v>
      </c>
      <c r="B14" s="145">
        <f>+B12-B13</f>
        <v>389.7710000000807</v>
      </c>
      <c r="C14" s="139">
        <f aca="true" t="shared" si="0" ref="C14:N14">+C12-C13</f>
        <v>1534.3866529604056</v>
      </c>
      <c r="D14" s="140">
        <f t="shared" si="0"/>
        <v>1077.2232691489262</v>
      </c>
      <c r="E14" s="141">
        <f t="shared" si="0"/>
        <v>284.1560280551612</v>
      </c>
      <c r="F14" s="141">
        <f t="shared" si="0"/>
        <v>0.1831413153096264</v>
      </c>
      <c r="G14" s="141">
        <f t="shared" si="0"/>
        <v>-0.05906530373260921</v>
      </c>
      <c r="H14" s="141">
        <f t="shared" si="0"/>
        <v>66.84021631563212</v>
      </c>
      <c r="I14" s="141">
        <f t="shared" si="0"/>
        <v>30.137058659041543</v>
      </c>
      <c r="J14" s="141">
        <f t="shared" si="0"/>
        <v>5.272272038736176</v>
      </c>
      <c r="K14" s="141">
        <f t="shared" si="0"/>
        <v>1463.7529202290734</v>
      </c>
      <c r="L14" s="141">
        <f t="shared" si="0"/>
        <v>11.24579621437033</v>
      </c>
      <c r="M14" s="141">
        <f t="shared" si="0"/>
        <v>58</v>
      </c>
      <c r="N14" s="142">
        <f t="shared" si="0"/>
        <v>69.24579621437033</v>
      </c>
      <c r="O14" s="143"/>
    </row>
    <row r="15" spans="1:15" s="144" customFormat="1" ht="15.75">
      <c r="A15" s="138" t="s">
        <v>323</v>
      </c>
      <c r="B15" s="145">
        <f>+B12/B13*100</f>
        <v>100.47918246618366</v>
      </c>
      <c r="C15" s="146">
        <f aca="true" t="shared" si="1" ref="C15:N15">+C12/C13*100</f>
        <v>110.2967820814196</v>
      </c>
      <c r="D15" s="147">
        <f t="shared" si="1"/>
        <v>112.13529755012377</v>
      </c>
      <c r="E15" s="148">
        <f t="shared" si="1"/>
        <v>110.39020986097019</v>
      </c>
      <c r="F15" s="148">
        <f t="shared" si="1"/>
        <v>100.05744404987402</v>
      </c>
      <c r="G15" s="148">
        <f t="shared" si="1"/>
        <v>99.97410087441429</v>
      </c>
      <c r="H15" s="141">
        <f t="shared" si="1"/>
        <v>108.80449909915433</v>
      </c>
      <c r="I15" s="148">
        <f t="shared" si="1"/>
        <v>111.91833745950339</v>
      </c>
      <c r="J15" s="148">
        <f t="shared" si="1"/>
        <v>105.56571148934569</v>
      </c>
      <c r="K15" s="148">
        <f t="shared" si="1"/>
        <v>111.03449420449356</v>
      </c>
      <c r="L15" s="148">
        <f t="shared" si="1"/>
        <v>100.81211497200202</v>
      </c>
      <c r="M15" s="148">
        <f t="shared" si="1"/>
        <v>123.01587301587303</v>
      </c>
      <c r="N15" s="149">
        <f t="shared" si="1"/>
        <v>104.2306777678782</v>
      </c>
      <c r="O15" s="143"/>
    </row>
    <row r="16" spans="1:14" ht="12.75">
      <c r="A16" s="150"/>
      <c r="B16" s="151"/>
      <c r="C16" s="152"/>
      <c r="D16" s="153"/>
      <c r="E16" s="154"/>
      <c r="F16" s="154"/>
      <c r="G16" s="154"/>
      <c r="H16" s="154"/>
      <c r="I16" s="154"/>
      <c r="J16" s="154"/>
      <c r="K16" s="154"/>
      <c r="L16" s="154"/>
      <c r="M16" s="154"/>
      <c r="N16" s="155"/>
    </row>
    <row r="17" spans="1:14" ht="21.75" customHeight="1">
      <c r="A17" s="156" t="s">
        <v>74</v>
      </c>
      <c r="B17" s="151"/>
      <c r="C17" s="152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5"/>
    </row>
    <row r="18" spans="1:15" s="144" customFormat="1" ht="15">
      <c r="A18" s="157" t="s">
        <v>318</v>
      </c>
      <c r="B18" s="197">
        <v>57365.167</v>
      </c>
      <c r="C18" s="159">
        <v>18724</v>
      </c>
      <c r="D18" s="160">
        <v>11073</v>
      </c>
      <c r="E18" s="161">
        <v>3749</v>
      </c>
      <c r="F18" s="161">
        <v>363</v>
      </c>
      <c r="G18" s="161">
        <v>312</v>
      </c>
      <c r="H18" s="293">
        <v>937</v>
      </c>
      <c r="I18" s="161">
        <v>377</v>
      </c>
      <c r="J18" s="161">
        <v>87</v>
      </c>
      <c r="K18" s="161">
        <v>16896</v>
      </c>
      <c r="L18" s="161">
        <v>1501</v>
      </c>
      <c r="M18" s="161">
        <v>327</v>
      </c>
      <c r="N18" s="162">
        <v>1828</v>
      </c>
      <c r="O18" s="143">
        <v>16.5</v>
      </c>
    </row>
    <row r="19" spans="1:15" s="144" customFormat="1" ht="15">
      <c r="A19" s="157" t="s">
        <v>319</v>
      </c>
      <c r="B19" s="197">
        <v>56892.69199999991</v>
      </c>
      <c r="C19" s="159">
        <v>16951.93232863334</v>
      </c>
      <c r="D19" s="160">
        <v>9853.284398010992</v>
      </c>
      <c r="E19" s="161">
        <v>3392.272551357653</v>
      </c>
      <c r="F19" s="161">
        <v>362.1922009479411</v>
      </c>
      <c r="G19" s="161">
        <v>312.68336420666</v>
      </c>
      <c r="H19" s="161">
        <v>858.3488133531603</v>
      </c>
      <c r="I19" s="161">
        <v>336.74594503865916</v>
      </c>
      <c r="J19" s="161">
        <v>83.22642446473328</v>
      </c>
      <c r="K19" s="161">
        <v>15198.7536973798</v>
      </c>
      <c r="L19" s="161">
        <v>1490.2627974315794</v>
      </c>
      <c r="M19" s="161">
        <v>262.91583382195273</v>
      </c>
      <c r="N19" s="162">
        <v>1753.178631253532</v>
      </c>
      <c r="O19" s="143">
        <v>21.057341926067767</v>
      </c>
    </row>
    <row r="20" spans="1:15" s="171" customFormat="1" ht="15.75">
      <c r="A20" s="138" t="s">
        <v>321</v>
      </c>
      <c r="B20" s="172">
        <f>+B18-B19</f>
        <v>472.47500000009313</v>
      </c>
      <c r="C20" s="166">
        <f aca="true" t="shared" si="2" ref="C20:N20">+C18-C19</f>
        <v>1772.0676713666617</v>
      </c>
      <c r="D20" s="167">
        <f t="shared" si="2"/>
        <v>1219.715601989008</v>
      </c>
      <c r="E20" s="168">
        <f t="shared" si="2"/>
        <v>356.7274486423471</v>
      </c>
      <c r="F20" s="168">
        <f t="shared" si="2"/>
        <v>0.8077990520588969</v>
      </c>
      <c r="G20" s="168">
        <f t="shared" si="2"/>
        <v>-0.6833642066599737</v>
      </c>
      <c r="H20" s="168">
        <f t="shared" si="2"/>
        <v>78.65118664683973</v>
      </c>
      <c r="I20" s="168">
        <f t="shared" si="2"/>
        <v>40.25405496134084</v>
      </c>
      <c r="J20" s="168">
        <f t="shared" si="2"/>
        <v>3.7735755352667155</v>
      </c>
      <c r="K20" s="168">
        <f t="shared" si="2"/>
        <v>1697.2463026202004</v>
      </c>
      <c r="L20" s="168">
        <f t="shared" si="2"/>
        <v>10.737202568420571</v>
      </c>
      <c r="M20" s="168">
        <f t="shared" si="2"/>
        <v>64.08416617804727</v>
      </c>
      <c r="N20" s="169">
        <f t="shared" si="2"/>
        <v>74.8213687464679</v>
      </c>
      <c r="O20" s="170"/>
    </row>
    <row r="21" spans="1:15" s="171" customFormat="1" ht="15.75">
      <c r="A21" s="138" t="s">
        <v>320</v>
      </c>
      <c r="B21" s="172">
        <f>+B18/B19*100</f>
        <v>100.83046694292493</v>
      </c>
      <c r="C21" s="173">
        <f aca="true" t="shared" si="3" ref="C21:N21">+C18/C19*100</f>
        <v>110.45348481230945</v>
      </c>
      <c r="D21" s="174">
        <f t="shared" si="3"/>
        <v>112.37877191726267</v>
      </c>
      <c r="E21" s="175">
        <f t="shared" si="3"/>
        <v>110.51588406419697</v>
      </c>
      <c r="F21" s="175">
        <f t="shared" si="3"/>
        <v>100.22303049318695</v>
      </c>
      <c r="G21" s="175">
        <f t="shared" si="3"/>
        <v>99.78145169046847</v>
      </c>
      <c r="H21" s="168">
        <f t="shared" si="3"/>
        <v>109.1630797903229</v>
      </c>
      <c r="I21" s="175">
        <f t="shared" si="3"/>
        <v>111.95383509568902</v>
      </c>
      <c r="J21" s="175">
        <f t="shared" si="3"/>
        <v>104.53410747792698</v>
      </c>
      <c r="K21" s="175">
        <f t="shared" si="3"/>
        <v>111.16700971944033</v>
      </c>
      <c r="L21" s="175">
        <f t="shared" si="3"/>
        <v>100.7204905461591</v>
      </c>
      <c r="M21" s="175">
        <f t="shared" si="3"/>
        <v>124.37440349121202</v>
      </c>
      <c r="N21" s="176">
        <f t="shared" si="3"/>
        <v>104.26775500297822</v>
      </c>
      <c r="O21" s="170"/>
    </row>
    <row r="22" spans="1:14" ht="12.75">
      <c r="A22" s="150"/>
      <c r="B22" s="151"/>
      <c r="C22" s="152"/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5"/>
    </row>
    <row r="23" spans="1:14" ht="21.75" customHeight="1">
      <c r="A23" s="156" t="s">
        <v>75</v>
      </c>
      <c r="B23" s="151"/>
      <c r="C23" s="152"/>
      <c r="D23" s="153"/>
      <c r="E23" s="154"/>
      <c r="F23" s="154"/>
      <c r="G23" s="154"/>
      <c r="H23" s="154"/>
      <c r="I23" s="154"/>
      <c r="J23" s="154"/>
      <c r="K23" s="154"/>
      <c r="L23" s="154"/>
      <c r="M23" s="154"/>
      <c r="N23" s="155"/>
    </row>
    <row r="24" spans="1:15" s="144" customFormat="1" ht="15">
      <c r="A24" s="157" t="s">
        <v>318</v>
      </c>
      <c r="B24" s="197">
        <v>24365.435</v>
      </c>
      <c r="C24" s="159">
        <v>11048</v>
      </c>
      <c r="D24" s="160">
        <v>7321</v>
      </c>
      <c r="E24" s="161">
        <v>1301</v>
      </c>
      <c r="F24" s="161">
        <v>214</v>
      </c>
      <c r="G24" s="161">
        <v>30</v>
      </c>
      <c r="H24" s="293">
        <v>567</v>
      </c>
      <c r="I24" s="161">
        <v>62</v>
      </c>
      <c r="J24" s="161">
        <v>133</v>
      </c>
      <c r="K24" s="161">
        <v>9628</v>
      </c>
      <c r="L24" s="161">
        <v>1150</v>
      </c>
      <c r="M24" s="161">
        <v>271</v>
      </c>
      <c r="N24" s="162">
        <v>1421</v>
      </c>
      <c r="O24" s="143">
        <v>19.4</v>
      </c>
    </row>
    <row r="25" spans="1:15" s="144" customFormat="1" ht="15">
      <c r="A25" s="157" t="s">
        <v>319</v>
      </c>
      <c r="B25" s="197">
        <v>24448.139000000025</v>
      </c>
      <c r="C25" s="159">
        <v>10130</v>
      </c>
      <c r="D25" s="160">
        <v>6604.368596090038</v>
      </c>
      <c r="E25" s="161">
        <v>1204.9573134744069</v>
      </c>
      <c r="F25" s="161">
        <v>217.8791150070309</v>
      </c>
      <c r="G25" s="161">
        <v>31</v>
      </c>
      <c r="H25" s="161">
        <v>528.3393144975151</v>
      </c>
      <c r="I25" s="161">
        <v>57.66076691745095</v>
      </c>
      <c r="J25" s="161">
        <v>121.49214211264812</v>
      </c>
      <c r="K25" s="161">
        <v>8765.829088259012</v>
      </c>
      <c r="L25" s="161">
        <v>1139</v>
      </c>
      <c r="M25" s="161">
        <v>225.307324118935</v>
      </c>
      <c r="N25" s="163">
        <v>1364.307324118935</v>
      </c>
      <c r="O25" s="143">
        <v>22.620554649466857</v>
      </c>
    </row>
    <row r="26" spans="1:15" s="83" customFormat="1" ht="15.75">
      <c r="A26" s="138" t="s">
        <v>321</v>
      </c>
      <c r="B26" s="172">
        <f>+B24-B25</f>
        <v>-82.70400000002337</v>
      </c>
      <c r="C26" s="166">
        <f aca="true" t="shared" si="4" ref="C26:N26">+C24-C25</f>
        <v>918</v>
      </c>
      <c r="D26" s="167">
        <f t="shared" si="4"/>
        <v>716.6314039099616</v>
      </c>
      <c r="E26" s="167">
        <f t="shared" si="4"/>
        <v>96.04268652559313</v>
      </c>
      <c r="F26" s="167">
        <f t="shared" si="4"/>
        <v>-3.87911500703089</v>
      </c>
      <c r="G26" s="167">
        <f t="shared" si="4"/>
        <v>-1</v>
      </c>
      <c r="H26" s="167">
        <f t="shared" si="4"/>
        <v>38.66068550248485</v>
      </c>
      <c r="I26" s="167">
        <f t="shared" si="4"/>
        <v>4.33923308254905</v>
      </c>
      <c r="J26" s="167">
        <f t="shared" si="4"/>
        <v>11.507857887351875</v>
      </c>
      <c r="K26" s="168">
        <f t="shared" si="4"/>
        <v>862.1709117409882</v>
      </c>
      <c r="L26" s="168">
        <f t="shared" si="4"/>
        <v>11</v>
      </c>
      <c r="M26" s="168">
        <f t="shared" si="4"/>
        <v>45.692675881065014</v>
      </c>
      <c r="N26" s="169">
        <f t="shared" si="4"/>
        <v>56.69267588106504</v>
      </c>
      <c r="O26" s="177"/>
    </row>
    <row r="27" spans="1:15" s="83" customFormat="1" ht="16.5" thickBot="1">
      <c r="A27" s="138" t="s">
        <v>320</v>
      </c>
      <c r="B27" s="178">
        <f>+B24/B25*100</f>
        <v>99.66171658300853</v>
      </c>
      <c r="C27" s="179">
        <f aca="true" t="shared" si="5" ref="C27:N27">+C24/C25*100</f>
        <v>109.06219151036525</v>
      </c>
      <c r="D27" s="180">
        <f t="shared" si="5"/>
        <v>110.8508692917931</v>
      </c>
      <c r="E27" s="181">
        <f t="shared" si="5"/>
        <v>107.97062978510507</v>
      </c>
      <c r="F27" s="181">
        <f t="shared" si="5"/>
        <v>98.21960218311622</v>
      </c>
      <c r="G27" s="181">
        <f t="shared" si="5"/>
        <v>96.7741935483871</v>
      </c>
      <c r="H27" s="181">
        <v>0</v>
      </c>
      <c r="I27" s="181">
        <f t="shared" si="5"/>
        <v>107.52545155835551</v>
      </c>
      <c r="J27" s="181">
        <f t="shared" si="5"/>
        <v>109.47210057147707</v>
      </c>
      <c r="K27" s="181">
        <f t="shared" si="5"/>
        <v>109.83558888794424</v>
      </c>
      <c r="L27" s="181">
        <f t="shared" si="5"/>
        <v>100.9657594381036</v>
      </c>
      <c r="M27" s="181">
        <f t="shared" si="5"/>
        <v>120.28015558737222</v>
      </c>
      <c r="N27" s="182">
        <f t="shared" si="5"/>
        <v>104.15541827554704</v>
      </c>
      <c r="O27" s="177"/>
    </row>
    <row r="28" spans="1:15" ht="18" customHeight="1" thickBot="1">
      <c r="A28" s="200" t="s">
        <v>76</v>
      </c>
      <c r="B28" s="107"/>
      <c r="C28" s="108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98"/>
    </row>
    <row r="29" spans="1:14" ht="18">
      <c r="A29" s="588" t="s">
        <v>77</v>
      </c>
      <c r="B29" s="123"/>
      <c r="C29" s="124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7"/>
    </row>
    <row r="30" spans="1:15" ht="18.75">
      <c r="A30" s="136" t="s">
        <v>318</v>
      </c>
      <c r="B30" s="597">
        <v>140550.626</v>
      </c>
      <c r="C30" s="428">
        <v>13973</v>
      </c>
      <c r="D30" s="429">
        <v>8859</v>
      </c>
      <c r="E30" s="430">
        <v>2521</v>
      </c>
      <c r="F30" s="430">
        <v>305</v>
      </c>
      <c r="G30" s="430">
        <v>151</v>
      </c>
      <c r="H30" s="431">
        <v>720</v>
      </c>
      <c r="I30" s="430">
        <v>168</v>
      </c>
      <c r="J30" s="430">
        <v>18</v>
      </c>
      <c r="K30" s="430">
        <v>12741</v>
      </c>
      <c r="L30" s="430">
        <v>986</v>
      </c>
      <c r="M30" s="430">
        <v>245</v>
      </c>
      <c r="N30" s="432">
        <v>1232</v>
      </c>
      <c r="O30" s="426">
        <v>13.9</v>
      </c>
    </row>
    <row r="31" spans="1:15" s="135" customFormat="1" ht="18.75">
      <c r="A31" s="128" t="s">
        <v>319</v>
      </c>
      <c r="B31" s="129">
        <v>142936.0670000005</v>
      </c>
      <c r="C31" s="130">
        <v>12631.294237614897</v>
      </c>
      <c r="D31" s="131">
        <v>7878.917234918586</v>
      </c>
      <c r="E31" s="132">
        <v>2328</v>
      </c>
      <c r="F31" s="132">
        <v>239.31161008741918</v>
      </c>
      <c r="G31" s="132">
        <v>154.3770233691647</v>
      </c>
      <c r="H31" s="296">
        <v>657.8456265734193</v>
      </c>
      <c r="I31" s="132">
        <v>158.23870790816903</v>
      </c>
      <c r="J31" s="132">
        <v>18.572382667653255</v>
      </c>
      <c r="K31" s="132">
        <v>11435.428772656947</v>
      </c>
      <c r="L31" s="132">
        <v>994.1779176311309</v>
      </c>
      <c r="M31" s="132">
        <v>201.6875473268593</v>
      </c>
      <c r="N31" s="133">
        <v>1195.86546495799</v>
      </c>
      <c r="O31" s="134">
        <v>21.418177493521412</v>
      </c>
    </row>
    <row r="32" spans="1:15" s="144" customFormat="1" ht="15.75">
      <c r="A32" s="138" t="s">
        <v>321</v>
      </c>
      <c r="B32" s="145">
        <f>+B30-B31</f>
        <v>-2385.4410000005155</v>
      </c>
      <c r="C32" s="139">
        <f aca="true" t="shared" si="6" ref="C32:N32">+C30-C31</f>
        <v>1341.7057623851033</v>
      </c>
      <c r="D32" s="140">
        <f t="shared" si="6"/>
        <v>980.0827650814144</v>
      </c>
      <c r="E32" s="141">
        <f t="shared" si="6"/>
        <v>193</v>
      </c>
      <c r="F32" s="141">
        <f t="shared" si="6"/>
        <v>65.68838991258082</v>
      </c>
      <c r="G32" s="141">
        <f t="shared" si="6"/>
        <v>-3.3770233691647036</v>
      </c>
      <c r="H32" s="297">
        <f t="shared" si="6"/>
        <v>62.15437342658072</v>
      </c>
      <c r="I32" s="141">
        <f t="shared" si="6"/>
        <v>9.761292091830967</v>
      </c>
      <c r="J32" s="141">
        <f t="shared" si="6"/>
        <v>-0.5723826676532546</v>
      </c>
      <c r="K32" s="141">
        <f t="shared" si="6"/>
        <v>1305.5712273430527</v>
      </c>
      <c r="L32" s="141">
        <f t="shared" si="6"/>
        <v>-8.177917631130867</v>
      </c>
      <c r="M32" s="141">
        <f t="shared" si="6"/>
        <v>43.31245267314071</v>
      </c>
      <c r="N32" s="142">
        <f t="shared" si="6"/>
        <v>36.13453504200993</v>
      </c>
      <c r="O32" s="143"/>
    </row>
    <row r="33" spans="1:15" s="144" customFormat="1" ht="15.75">
      <c r="A33" s="138" t="s">
        <v>323</v>
      </c>
      <c r="B33" s="145">
        <f>+B30/B31*100</f>
        <v>98.3311133081614</v>
      </c>
      <c r="C33" s="146">
        <f aca="true" t="shared" si="7" ref="C33:N33">+C30/C31*100</f>
        <v>110.62207670208188</v>
      </c>
      <c r="D33" s="147">
        <f t="shared" si="7"/>
        <v>112.43930778632607</v>
      </c>
      <c r="E33" s="148">
        <f t="shared" si="7"/>
        <v>108.29037800687284</v>
      </c>
      <c r="F33" s="148">
        <f t="shared" si="7"/>
        <v>127.44889388717297</v>
      </c>
      <c r="G33" s="148">
        <f t="shared" si="7"/>
        <v>97.81248316915065</v>
      </c>
      <c r="H33" s="298">
        <f>+H30/H31*100</f>
        <v>109.44817004413785</v>
      </c>
      <c r="I33" s="148">
        <f t="shared" si="7"/>
        <v>106.16871321869978</v>
      </c>
      <c r="J33" s="148">
        <f t="shared" si="7"/>
        <v>96.9180978127801</v>
      </c>
      <c r="K33" s="148">
        <f t="shared" si="7"/>
        <v>111.41689789948919</v>
      </c>
      <c r="L33" s="148">
        <f t="shared" si="7"/>
        <v>99.1774191031504</v>
      </c>
      <c r="M33" s="148">
        <f t="shared" si="7"/>
        <v>121.47502572528566</v>
      </c>
      <c r="N33" s="149">
        <f t="shared" si="7"/>
        <v>103.02162208884252</v>
      </c>
      <c r="O33" s="143"/>
    </row>
    <row r="34" spans="1:14" ht="12.75">
      <c r="A34" s="150"/>
      <c r="B34" s="151"/>
      <c r="C34" s="152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5"/>
    </row>
    <row r="35" spans="1:14" ht="21.75" customHeight="1">
      <c r="A35" s="156" t="s">
        <v>78</v>
      </c>
      <c r="B35" s="151"/>
      <c r="C35" s="152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5"/>
    </row>
    <row r="36" spans="1:15" s="144" customFormat="1" ht="15">
      <c r="A36" s="157" t="s">
        <v>318</v>
      </c>
      <c r="B36" s="158">
        <v>92820.822</v>
      </c>
      <c r="C36" s="159">
        <v>16469</v>
      </c>
      <c r="D36" s="160">
        <v>10103</v>
      </c>
      <c r="E36" s="161">
        <v>3247</v>
      </c>
      <c r="F36" s="161">
        <v>393</v>
      </c>
      <c r="G36" s="161">
        <v>228</v>
      </c>
      <c r="H36" s="293">
        <v>846</v>
      </c>
      <c r="I36" s="161">
        <v>242</v>
      </c>
      <c r="J36" s="161">
        <v>9</v>
      </c>
      <c r="K36" s="161">
        <v>15068</v>
      </c>
      <c r="L36" s="161">
        <v>1130</v>
      </c>
      <c r="M36" s="161">
        <v>271</v>
      </c>
      <c r="N36" s="162">
        <v>1401</v>
      </c>
      <c r="O36" s="143">
        <v>13.9</v>
      </c>
    </row>
    <row r="37" spans="1:15" s="144" customFormat="1" ht="15">
      <c r="A37" s="157" t="s">
        <v>319</v>
      </c>
      <c r="B37" s="158">
        <v>94492.09900000018</v>
      </c>
      <c r="C37" s="159">
        <v>14873.63083952425</v>
      </c>
      <c r="D37" s="160">
        <v>8980.147588847583</v>
      </c>
      <c r="E37" s="161">
        <v>2986.056021702103</v>
      </c>
      <c r="F37" s="161">
        <v>298.242467635075</v>
      </c>
      <c r="G37" s="161">
        <v>232.52163478063187</v>
      </c>
      <c r="H37" s="293">
        <v>772.0857580789759</v>
      </c>
      <c r="I37" s="161">
        <v>227.2489164529095</v>
      </c>
      <c r="J37" s="161">
        <v>7.875668466677238</v>
      </c>
      <c r="K37" s="161">
        <v>13504.178055963956</v>
      </c>
      <c r="L37" s="161">
        <v>1140.0015924435452</v>
      </c>
      <c r="M37" s="161">
        <v>229.4511911166943</v>
      </c>
      <c r="N37" s="162">
        <v>1369.4527835602394</v>
      </c>
      <c r="O37" s="143">
        <v>21.057341926067767</v>
      </c>
    </row>
    <row r="38" spans="1:15" s="171" customFormat="1" ht="15.75">
      <c r="A38" s="138" t="s">
        <v>321</v>
      </c>
      <c r="B38" s="172">
        <f>+B36-B37</f>
        <v>-1671.2770000001765</v>
      </c>
      <c r="C38" s="166">
        <f aca="true" t="shared" si="8" ref="C38:N38">+C36-C37</f>
        <v>1595.3691604757496</v>
      </c>
      <c r="D38" s="167">
        <f t="shared" si="8"/>
        <v>1122.8524111524166</v>
      </c>
      <c r="E38" s="168">
        <f t="shared" si="8"/>
        <v>260.94397829789705</v>
      </c>
      <c r="F38" s="168">
        <f t="shared" si="8"/>
        <v>94.757532364925</v>
      </c>
      <c r="G38" s="168">
        <f t="shared" si="8"/>
        <v>-4.521634780631871</v>
      </c>
      <c r="H38" s="294">
        <f t="shared" si="8"/>
        <v>73.91424192102409</v>
      </c>
      <c r="I38" s="168">
        <f t="shared" si="8"/>
        <v>14.751083547090502</v>
      </c>
      <c r="J38" s="168">
        <f t="shared" si="8"/>
        <v>1.1243315333227617</v>
      </c>
      <c r="K38" s="168">
        <f t="shared" si="8"/>
        <v>1563.8219440360444</v>
      </c>
      <c r="L38" s="168">
        <f t="shared" si="8"/>
        <v>-10.001592443545178</v>
      </c>
      <c r="M38" s="168">
        <f t="shared" si="8"/>
        <v>41.548808883305696</v>
      </c>
      <c r="N38" s="169">
        <f t="shared" si="8"/>
        <v>31.547216439760632</v>
      </c>
      <c r="O38" s="170"/>
    </row>
    <row r="39" spans="1:15" s="171" customFormat="1" ht="15.75">
      <c r="A39" s="138" t="s">
        <v>320</v>
      </c>
      <c r="B39" s="172">
        <f>+B36/B37*100</f>
        <v>98.23130503218034</v>
      </c>
      <c r="C39" s="173">
        <f aca="true" t="shared" si="9" ref="C39:N39">+C36/C37*100</f>
        <v>110.72615810953378</v>
      </c>
      <c r="D39" s="174">
        <f t="shared" si="9"/>
        <v>112.50371889819364</v>
      </c>
      <c r="E39" s="175">
        <f t="shared" si="9"/>
        <v>108.73875025791226</v>
      </c>
      <c r="F39" s="175">
        <f t="shared" si="9"/>
        <v>131.77197838936502</v>
      </c>
      <c r="G39" s="175">
        <f t="shared" si="9"/>
        <v>98.05539179831688</v>
      </c>
      <c r="H39" s="295">
        <f>+H36/H37*100</f>
        <v>109.57332021055923</v>
      </c>
      <c r="I39" s="175">
        <f t="shared" si="9"/>
        <v>106.49115682368819</v>
      </c>
      <c r="J39" s="175">
        <f t="shared" si="9"/>
        <v>114.2760140054133</v>
      </c>
      <c r="K39" s="175">
        <f t="shared" si="9"/>
        <v>111.58028232118431</v>
      </c>
      <c r="L39" s="175">
        <f t="shared" si="9"/>
        <v>99.12266855504059</v>
      </c>
      <c r="M39" s="175">
        <f t="shared" si="9"/>
        <v>118.10790725517515</v>
      </c>
      <c r="N39" s="176">
        <f t="shared" si="9"/>
        <v>102.30363666556985</v>
      </c>
      <c r="O39" s="170"/>
    </row>
    <row r="40" spans="1:14" ht="12.75">
      <c r="A40" s="165"/>
      <c r="B40" s="151"/>
      <c r="C40" s="152"/>
      <c r="D40" s="153"/>
      <c r="E40" s="154"/>
      <c r="F40" s="154"/>
      <c r="G40" s="154"/>
      <c r="H40" s="202"/>
      <c r="I40" s="154"/>
      <c r="J40" s="154"/>
      <c r="K40" s="154"/>
      <c r="L40" s="154"/>
      <c r="M40" s="154"/>
      <c r="N40" s="155"/>
    </row>
    <row r="41" spans="1:14" ht="21.75" customHeight="1">
      <c r="A41" s="156" t="s">
        <v>79</v>
      </c>
      <c r="B41" s="151"/>
      <c r="C41" s="152"/>
      <c r="D41" s="153"/>
      <c r="E41" s="154"/>
      <c r="F41" s="154"/>
      <c r="G41" s="154"/>
      <c r="H41" s="202"/>
      <c r="I41" s="154"/>
      <c r="J41" s="154"/>
      <c r="K41" s="154"/>
      <c r="L41" s="154"/>
      <c r="M41" s="154"/>
      <c r="N41" s="155"/>
    </row>
    <row r="42" spans="1:15" s="144" customFormat="1" ht="15">
      <c r="A42" s="157" t="s">
        <v>318</v>
      </c>
      <c r="B42" s="158">
        <v>47729.804</v>
      </c>
      <c r="C42" s="159">
        <v>9118</v>
      </c>
      <c r="D42" s="160">
        <v>6440</v>
      </c>
      <c r="E42" s="161">
        <v>1108</v>
      </c>
      <c r="F42" s="161">
        <v>133</v>
      </c>
      <c r="G42" s="161">
        <v>2</v>
      </c>
      <c r="H42" s="293">
        <v>474</v>
      </c>
      <c r="I42" s="161">
        <v>24</v>
      </c>
      <c r="J42" s="161">
        <v>35</v>
      </c>
      <c r="K42" s="161">
        <v>8217</v>
      </c>
      <c r="L42" s="161">
        <v>707</v>
      </c>
      <c r="M42" s="161">
        <v>195</v>
      </c>
      <c r="N42" s="162">
        <v>902</v>
      </c>
      <c r="O42" s="143">
        <v>14</v>
      </c>
    </row>
    <row r="43" spans="1:15" s="144" customFormat="1" ht="15">
      <c r="A43" s="157" t="s">
        <v>319</v>
      </c>
      <c r="B43" s="158">
        <v>48443.968000000066</v>
      </c>
      <c r="C43" s="159">
        <v>8257.517667971902</v>
      </c>
      <c r="D43" s="160">
        <v>5730.918796283925</v>
      </c>
      <c r="E43" s="161">
        <v>1044.9230106189652</v>
      </c>
      <c r="F43" s="161">
        <v>124.36436989545422</v>
      </c>
      <c r="G43" s="161">
        <v>1.9525077347549666</v>
      </c>
      <c r="H43" s="201">
        <v>435.01520492017903</v>
      </c>
      <c r="I43" s="161">
        <v>23.631248465122468</v>
      </c>
      <c r="J43" s="161">
        <v>39</v>
      </c>
      <c r="K43" s="161">
        <v>7400.241934030744</v>
      </c>
      <c r="L43" s="161">
        <v>710</v>
      </c>
      <c r="M43" s="161">
        <v>147.5333339975598</v>
      </c>
      <c r="N43" s="163">
        <v>857.5333339975598</v>
      </c>
      <c r="O43" s="143">
        <v>22.620554649466857</v>
      </c>
    </row>
    <row r="44" spans="1:15" s="83" customFormat="1" ht="15.75">
      <c r="A44" s="138" t="s">
        <v>321</v>
      </c>
      <c r="B44" s="172">
        <f>+B42-B43</f>
        <v>-714.1640000000698</v>
      </c>
      <c r="C44" s="166">
        <f aca="true" t="shared" si="10" ref="C44:N44">+C42-C43</f>
        <v>860.4823320280975</v>
      </c>
      <c r="D44" s="167">
        <f t="shared" si="10"/>
        <v>709.0812037160749</v>
      </c>
      <c r="E44" s="167">
        <f t="shared" si="10"/>
        <v>63.076989381034764</v>
      </c>
      <c r="F44" s="167">
        <f t="shared" si="10"/>
        <v>8.635630104545783</v>
      </c>
      <c r="G44" s="167">
        <f t="shared" si="10"/>
        <v>0.04749226524503336</v>
      </c>
      <c r="H44" s="203">
        <f t="shared" si="10"/>
        <v>38.98479507982097</v>
      </c>
      <c r="I44" s="167">
        <f t="shared" si="10"/>
        <v>0.3687515348775321</v>
      </c>
      <c r="J44" s="167">
        <f t="shared" si="10"/>
        <v>-4</v>
      </c>
      <c r="K44" s="168">
        <f t="shared" si="10"/>
        <v>816.7580659692558</v>
      </c>
      <c r="L44" s="168">
        <f t="shared" si="10"/>
        <v>-3</v>
      </c>
      <c r="M44" s="168">
        <f t="shared" si="10"/>
        <v>47.466666002440206</v>
      </c>
      <c r="N44" s="169">
        <f t="shared" si="10"/>
        <v>44.466666002440206</v>
      </c>
      <c r="O44" s="177"/>
    </row>
    <row r="45" spans="1:15" s="83" customFormat="1" ht="16.5" thickBot="1">
      <c r="A45" s="138" t="s">
        <v>320</v>
      </c>
      <c r="B45" s="178">
        <f>+B42/B43*100</f>
        <v>98.52579375826508</v>
      </c>
      <c r="C45" s="179">
        <f aca="true" t="shared" si="11" ref="C45:N45">+C42/C43*100</f>
        <v>110.4205932899861</v>
      </c>
      <c r="D45" s="180">
        <f t="shared" si="11"/>
        <v>112.37290614160965</v>
      </c>
      <c r="E45" s="181">
        <f t="shared" si="11"/>
        <v>106.03652027374446</v>
      </c>
      <c r="F45" s="181">
        <f t="shared" si="11"/>
        <v>106.9438136596561</v>
      </c>
      <c r="G45" s="181">
        <f t="shared" si="11"/>
        <v>102.43237270714287</v>
      </c>
      <c r="H45" s="204">
        <f>+H42/H43*100</f>
        <v>108.96170861130574</v>
      </c>
      <c r="I45" s="181">
        <f t="shared" si="11"/>
        <v>101.56044034415605</v>
      </c>
      <c r="J45" s="181">
        <f t="shared" si="11"/>
        <v>89.74358974358975</v>
      </c>
      <c r="K45" s="181">
        <f t="shared" si="11"/>
        <v>111.03691032334109</v>
      </c>
      <c r="L45" s="181">
        <f t="shared" si="11"/>
        <v>99.5774647887324</v>
      </c>
      <c r="M45" s="181">
        <f t="shared" si="11"/>
        <v>132.17351951337676</v>
      </c>
      <c r="N45" s="182">
        <f t="shared" si="11"/>
        <v>105.18541545144957</v>
      </c>
      <c r="O45" s="177"/>
    </row>
    <row r="46" ht="9" customHeight="1"/>
    <row r="47" ht="15">
      <c r="A47" s="46">
        <v>37955</v>
      </c>
    </row>
    <row r="49" ht="12.75">
      <c r="F49" s="96">
        <f>+F32*B30*0.009</f>
        <v>83092.89890830786</v>
      </c>
    </row>
  </sheetData>
  <mergeCells count="2">
    <mergeCell ref="D6:N6"/>
    <mergeCell ref="A6:A9"/>
  </mergeCells>
  <printOptions horizontalCentered="1"/>
  <pageMargins left="0.5905511811023623" right="0" top="0" bottom="0" header="0.5118110236220472" footer="0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workbookViewId="0" topLeftCell="A7">
      <selection activeCell="B11" sqref="B11"/>
    </sheetView>
  </sheetViews>
  <sheetFormatPr defaultColWidth="9.00390625" defaultRowHeight="12.75"/>
  <cols>
    <col min="1" max="1" width="24.625" style="0" customWidth="1"/>
    <col min="2" max="2" width="15.75390625" style="95" customWidth="1"/>
    <col min="3" max="3" width="9.75390625" style="96" customWidth="1"/>
    <col min="4" max="4" width="8.75390625" style="96" customWidth="1"/>
    <col min="5" max="5" width="8.375" style="96" customWidth="1"/>
    <col min="6" max="6" width="8.75390625" style="96" customWidth="1"/>
    <col min="7" max="7" width="8.625" style="96" customWidth="1"/>
    <col min="8" max="8" width="8.125" style="96" customWidth="1"/>
    <col min="9" max="9" width="8.875" style="96" customWidth="1"/>
    <col min="10" max="10" width="11.625" style="96" customWidth="1"/>
    <col min="11" max="11" width="9.25390625" style="96" customWidth="1"/>
    <col min="12" max="12" width="8.875" style="96" customWidth="1"/>
    <col min="13" max="13" width="8.25390625" style="96" customWidth="1"/>
    <col min="14" max="14" width="12.125" style="96" customWidth="1"/>
    <col min="15" max="15" width="12.125" style="95" customWidth="1"/>
    <col min="16" max="16" width="16.625" style="0" bestFit="1" customWidth="1"/>
    <col min="17" max="17" width="12.625" style="0" bestFit="1" customWidth="1"/>
    <col min="18" max="18" width="14.75390625" style="0" customWidth="1"/>
    <col min="19" max="19" width="11.125" style="0" bestFit="1" customWidth="1"/>
  </cols>
  <sheetData>
    <row r="1" spans="1:15" s="2" customFormat="1" ht="15.75">
      <c r="A1" s="97" t="s">
        <v>24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5" t="s">
        <v>232</v>
      </c>
    </row>
    <row r="2" spans="2:14" s="2" customFormat="1" ht="12.75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6.25">
      <c r="A3" s="206" t="s">
        <v>68</v>
      </c>
      <c r="B3" s="4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7"/>
    </row>
    <row r="4" spans="2:15" s="2" customFormat="1" ht="4.5" customHeight="1">
      <c r="B4" s="4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s="2" customFormat="1" ht="20.25" customHeight="1">
      <c r="A5" s="207" t="s">
        <v>324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7"/>
    </row>
    <row r="6" spans="1:16" s="193" customFormat="1" ht="26.25" customHeight="1" thickBot="1">
      <c r="A6" s="188" t="s">
        <v>71</v>
      </c>
      <c r="B6" s="189"/>
      <c r="C6" s="189"/>
      <c r="D6" s="189"/>
      <c r="E6" s="189"/>
      <c r="F6" s="190"/>
      <c r="G6" s="190"/>
      <c r="H6" s="190"/>
      <c r="I6" s="190"/>
      <c r="J6" s="190"/>
      <c r="K6" s="191"/>
      <c r="L6" s="190"/>
      <c r="M6" s="190"/>
      <c r="N6" s="190"/>
      <c r="O6" s="190"/>
      <c r="P6" s="192"/>
    </row>
    <row r="7" spans="1:15" s="2" customFormat="1" ht="15" customHeight="1">
      <c r="A7" s="645" t="s">
        <v>295</v>
      </c>
      <c r="B7" s="104" t="s">
        <v>1</v>
      </c>
      <c r="C7" s="105" t="s">
        <v>25</v>
      </c>
      <c r="D7" s="655" t="s">
        <v>26</v>
      </c>
      <c r="E7" s="656"/>
      <c r="F7" s="656"/>
      <c r="G7" s="656"/>
      <c r="H7" s="656"/>
      <c r="I7" s="656"/>
      <c r="J7" s="656"/>
      <c r="K7" s="656"/>
      <c r="L7" s="656"/>
      <c r="M7" s="656"/>
      <c r="N7" s="657"/>
      <c r="O7" s="104" t="s">
        <v>27</v>
      </c>
    </row>
    <row r="8" spans="1:15" s="2" customFormat="1" ht="12.75">
      <c r="A8" s="646"/>
      <c r="B8" s="107" t="s">
        <v>28</v>
      </c>
      <c r="C8" s="108" t="s">
        <v>29</v>
      </c>
      <c r="D8" s="208" t="s">
        <v>30</v>
      </c>
      <c r="E8" s="114" t="s">
        <v>31</v>
      </c>
      <c r="F8" s="114" t="s">
        <v>32</v>
      </c>
      <c r="G8" s="114" t="s">
        <v>33</v>
      </c>
      <c r="H8" s="114" t="s">
        <v>34</v>
      </c>
      <c r="I8" s="114" t="s">
        <v>35</v>
      </c>
      <c r="J8" s="114" t="s">
        <v>36</v>
      </c>
      <c r="K8" s="114" t="s">
        <v>37</v>
      </c>
      <c r="L8" s="114" t="s">
        <v>38</v>
      </c>
      <c r="M8" s="114" t="s">
        <v>39</v>
      </c>
      <c r="N8" s="115" t="s">
        <v>64</v>
      </c>
      <c r="O8" s="107" t="s">
        <v>41</v>
      </c>
    </row>
    <row r="9" spans="1:15" s="2" customFormat="1" ht="12.75">
      <c r="A9" s="646"/>
      <c r="B9" s="107" t="s">
        <v>17</v>
      </c>
      <c r="C9" s="108" t="s">
        <v>42</v>
      </c>
      <c r="D9" s="208" t="s">
        <v>43</v>
      </c>
      <c r="E9" s="114" t="s">
        <v>44</v>
      </c>
      <c r="F9" s="114" t="s">
        <v>45</v>
      </c>
      <c r="G9" s="114" t="s">
        <v>46</v>
      </c>
      <c r="H9" s="114" t="s">
        <v>47</v>
      </c>
      <c r="I9" s="114" t="s">
        <v>48</v>
      </c>
      <c r="J9" s="114" t="s">
        <v>49</v>
      </c>
      <c r="K9" s="114" t="s">
        <v>50</v>
      </c>
      <c r="L9" s="114" t="s">
        <v>46</v>
      </c>
      <c r="M9" s="114"/>
      <c r="N9" s="115" t="s">
        <v>50</v>
      </c>
      <c r="O9" s="107" t="s">
        <v>51</v>
      </c>
    </row>
    <row r="10" spans="1:15" s="2" customFormat="1" ht="13.5" thickBot="1">
      <c r="A10" s="647"/>
      <c r="B10" s="107" t="s">
        <v>52</v>
      </c>
      <c r="C10" s="108" t="s">
        <v>53</v>
      </c>
      <c r="D10" s="208"/>
      <c r="E10" s="119"/>
      <c r="F10" s="119"/>
      <c r="G10" s="119"/>
      <c r="H10" s="119"/>
      <c r="I10" s="119"/>
      <c r="J10" s="119" t="s">
        <v>54</v>
      </c>
      <c r="K10" s="119" t="s">
        <v>44</v>
      </c>
      <c r="L10" s="119"/>
      <c r="M10" s="119"/>
      <c r="N10" s="115" t="s">
        <v>44</v>
      </c>
      <c r="O10" s="107" t="s">
        <v>55</v>
      </c>
    </row>
    <row r="11" spans="1:19" s="164" customFormat="1" ht="18.75" customHeight="1" thickBot="1">
      <c r="A11" s="209" t="s">
        <v>80</v>
      </c>
      <c r="B11" s="211">
        <v>222281.228</v>
      </c>
      <c r="C11" s="211">
        <v>14879</v>
      </c>
      <c r="D11" s="212">
        <v>9262</v>
      </c>
      <c r="E11" s="213">
        <v>2704</v>
      </c>
      <c r="F11" s="213">
        <v>310</v>
      </c>
      <c r="G11" s="213">
        <v>179</v>
      </c>
      <c r="H11" s="213">
        <v>759</v>
      </c>
      <c r="I11" s="213">
        <v>210</v>
      </c>
      <c r="J11" s="213">
        <v>48</v>
      </c>
      <c r="K11" s="213">
        <v>13472</v>
      </c>
      <c r="L11" s="213">
        <v>1137</v>
      </c>
      <c r="M11" s="213">
        <v>269</v>
      </c>
      <c r="N11" s="214">
        <v>1406</v>
      </c>
      <c r="O11" s="210">
        <v>15.2</v>
      </c>
      <c r="P11" s="620">
        <f>+C11*B11*9/1000</f>
        <v>29765901.522708</v>
      </c>
      <c r="Q11" s="620">
        <f>+P11/B11/9*1000</f>
        <v>14879</v>
      </c>
      <c r="R11" s="620">
        <f>+M11*B11*9/1000</f>
        <v>538142.852988</v>
      </c>
      <c r="S11" s="620">
        <f>+R11/B11/9*1000</f>
        <v>269</v>
      </c>
    </row>
    <row r="12" spans="1:19" s="144" customFormat="1" ht="18.75" customHeight="1">
      <c r="A12" s="215" t="s">
        <v>81</v>
      </c>
      <c r="B12" s="217">
        <v>21492.8</v>
      </c>
      <c r="C12" s="217">
        <v>15267</v>
      </c>
      <c r="D12" s="218">
        <v>9463</v>
      </c>
      <c r="E12" s="219">
        <v>2811</v>
      </c>
      <c r="F12" s="219">
        <v>322</v>
      </c>
      <c r="G12" s="219">
        <v>170</v>
      </c>
      <c r="H12" s="219">
        <v>777</v>
      </c>
      <c r="I12" s="219">
        <v>192</v>
      </c>
      <c r="J12" s="219">
        <v>28</v>
      </c>
      <c r="K12" s="219">
        <v>13763</v>
      </c>
      <c r="L12" s="219">
        <v>1211</v>
      </c>
      <c r="M12" s="219">
        <v>294</v>
      </c>
      <c r="N12" s="220">
        <v>1505</v>
      </c>
      <c r="O12" s="221">
        <v>15.9</v>
      </c>
      <c r="P12" s="620">
        <f aca="true" t="shared" si="0" ref="P12:P25">+C12*B12*9/1000</f>
        <v>2953175.1983999996</v>
      </c>
      <c r="Q12" s="620">
        <f aca="true" t="shared" si="1" ref="Q12:Q25">+P12/B12/9*1000</f>
        <v>15267</v>
      </c>
      <c r="R12" s="621">
        <f aca="true" t="shared" si="2" ref="R12:R25">+M12*B12*9/1000</f>
        <v>56869.948800000006</v>
      </c>
      <c r="S12" s="621">
        <f aca="true" t="shared" si="3" ref="S12:S25">+R12/B12/9*1000</f>
        <v>294.00000000000006</v>
      </c>
    </row>
    <row r="13" spans="1:19" s="144" customFormat="1" ht="18.75" customHeight="1">
      <c r="A13" s="222" t="s">
        <v>82</v>
      </c>
      <c r="B13" s="159">
        <v>22211.279</v>
      </c>
      <c r="C13" s="159">
        <v>14959</v>
      </c>
      <c r="D13" s="223">
        <v>9281</v>
      </c>
      <c r="E13" s="161">
        <v>2715</v>
      </c>
      <c r="F13" s="161">
        <v>353</v>
      </c>
      <c r="G13" s="161">
        <v>178</v>
      </c>
      <c r="H13" s="161">
        <v>758</v>
      </c>
      <c r="I13" s="161">
        <v>235</v>
      </c>
      <c r="J13" s="161">
        <v>49</v>
      </c>
      <c r="K13" s="161">
        <v>13569</v>
      </c>
      <c r="L13" s="161">
        <v>1168</v>
      </c>
      <c r="M13" s="161">
        <v>222</v>
      </c>
      <c r="N13" s="162">
        <v>1389</v>
      </c>
      <c r="O13" s="216">
        <v>15</v>
      </c>
      <c r="P13" s="620">
        <f t="shared" si="0"/>
        <v>2990326.703049</v>
      </c>
      <c r="Q13" s="620">
        <f t="shared" si="1"/>
        <v>14959</v>
      </c>
      <c r="R13" s="621">
        <f t="shared" si="2"/>
        <v>44378.135442</v>
      </c>
      <c r="S13" s="621">
        <f t="shared" si="3"/>
        <v>222</v>
      </c>
    </row>
    <row r="14" spans="1:19" s="144" customFormat="1" ht="18.75" customHeight="1">
      <c r="A14" s="224" t="s">
        <v>83</v>
      </c>
      <c r="B14" s="159">
        <v>14492.541</v>
      </c>
      <c r="C14" s="159">
        <v>15001</v>
      </c>
      <c r="D14" s="223">
        <v>9313</v>
      </c>
      <c r="E14" s="161">
        <v>2744</v>
      </c>
      <c r="F14" s="161">
        <v>310</v>
      </c>
      <c r="G14" s="161">
        <v>172</v>
      </c>
      <c r="H14" s="161">
        <v>764</v>
      </c>
      <c r="I14" s="161">
        <v>219</v>
      </c>
      <c r="J14" s="161">
        <v>56</v>
      </c>
      <c r="K14" s="161">
        <v>13577</v>
      </c>
      <c r="L14" s="161">
        <v>1140</v>
      </c>
      <c r="M14" s="161">
        <v>284</v>
      </c>
      <c r="N14" s="162">
        <v>1424</v>
      </c>
      <c r="O14" s="216">
        <v>15.3</v>
      </c>
      <c r="P14" s="620">
        <f t="shared" si="0"/>
        <v>1956623.4678689998</v>
      </c>
      <c r="Q14" s="620">
        <f t="shared" si="1"/>
        <v>15000.999999999998</v>
      </c>
      <c r="R14" s="621">
        <f t="shared" si="2"/>
        <v>37042.934795999994</v>
      </c>
      <c r="S14" s="621">
        <f t="shared" si="3"/>
        <v>284</v>
      </c>
    </row>
    <row r="15" spans="1:19" s="144" customFormat="1" ht="18.75" customHeight="1">
      <c r="A15" s="224" t="s">
        <v>84</v>
      </c>
      <c r="B15" s="159">
        <v>11729.832</v>
      </c>
      <c r="C15" s="159">
        <v>14883</v>
      </c>
      <c r="D15" s="223">
        <v>9299</v>
      </c>
      <c r="E15" s="161">
        <v>2643</v>
      </c>
      <c r="F15" s="161">
        <v>290</v>
      </c>
      <c r="G15" s="161">
        <v>181</v>
      </c>
      <c r="H15" s="161">
        <v>758</v>
      </c>
      <c r="I15" s="161">
        <v>184</v>
      </c>
      <c r="J15" s="161">
        <v>56</v>
      </c>
      <c r="K15" s="161">
        <v>13411</v>
      </c>
      <c r="L15" s="161">
        <v>1201</v>
      </c>
      <c r="M15" s="161">
        <v>271</v>
      </c>
      <c r="N15" s="162">
        <v>1472</v>
      </c>
      <c r="O15" s="216">
        <v>15.8</v>
      </c>
      <c r="P15" s="620">
        <f t="shared" si="0"/>
        <v>1571175.8069040002</v>
      </c>
      <c r="Q15" s="620">
        <f t="shared" si="1"/>
        <v>14883</v>
      </c>
      <c r="R15" s="621">
        <f t="shared" si="2"/>
        <v>28609.060247999998</v>
      </c>
      <c r="S15" s="621">
        <f t="shared" si="3"/>
        <v>270.99999999999994</v>
      </c>
    </row>
    <row r="16" spans="1:19" s="144" customFormat="1" ht="18.75" customHeight="1">
      <c r="A16" s="224" t="s">
        <v>85</v>
      </c>
      <c r="B16" s="159">
        <v>6758.744</v>
      </c>
      <c r="C16" s="159">
        <v>15112</v>
      </c>
      <c r="D16" s="223">
        <v>9481</v>
      </c>
      <c r="E16" s="161">
        <v>2617</v>
      </c>
      <c r="F16" s="161">
        <v>322</v>
      </c>
      <c r="G16" s="161">
        <v>178</v>
      </c>
      <c r="H16" s="161">
        <v>772</v>
      </c>
      <c r="I16" s="161">
        <v>229</v>
      </c>
      <c r="J16" s="161">
        <v>61</v>
      </c>
      <c r="K16" s="161">
        <v>13659</v>
      </c>
      <c r="L16" s="161">
        <v>1188</v>
      </c>
      <c r="M16" s="161">
        <v>265</v>
      </c>
      <c r="N16" s="162">
        <v>1453</v>
      </c>
      <c r="O16" s="216">
        <v>15.3</v>
      </c>
      <c r="P16" s="620">
        <f t="shared" si="0"/>
        <v>919243.2539519999</v>
      </c>
      <c r="Q16" s="620">
        <f t="shared" si="1"/>
        <v>15112.000000000002</v>
      </c>
      <c r="R16" s="621">
        <f t="shared" si="2"/>
        <v>16119.60444</v>
      </c>
      <c r="S16" s="621">
        <f t="shared" si="3"/>
        <v>264.99999999999994</v>
      </c>
    </row>
    <row r="17" spans="1:19" s="144" customFormat="1" ht="18.75" customHeight="1">
      <c r="A17" s="224" t="s">
        <v>86</v>
      </c>
      <c r="B17" s="159">
        <v>17786.02</v>
      </c>
      <c r="C17" s="159">
        <v>14864</v>
      </c>
      <c r="D17" s="223">
        <v>9177</v>
      </c>
      <c r="E17" s="161">
        <v>2691</v>
      </c>
      <c r="F17" s="161">
        <v>305</v>
      </c>
      <c r="G17" s="161">
        <v>188</v>
      </c>
      <c r="H17" s="161">
        <v>762</v>
      </c>
      <c r="I17" s="161">
        <v>209</v>
      </c>
      <c r="J17" s="161">
        <v>51</v>
      </c>
      <c r="K17" s="161">
        <v>13382</v>
      </c>
      <c r="L17" s="161">
        <v>1259</v>
      </c>
      <c r="M17" s="161">
        <v>223</v>
      </c>
      <c r="N17" s="162">
        <v>1482</v>
      </c>
      <c r="O17" s="216">
        <v>16.1</v>
      </c>
      <c r="P17" s="620">
        <f t="shared" si="0"/>
        <v>2379342.61152</v>
      </c>
      <c r="Q17" s="620">
        <f t="shared" si="1"/>
        <v>14863.999999999996</v>
      </c>
      <c r="R17" s="621">
        <f t="shared" si="2"/>
        <v>35696.54214</v>
      </c>
      <c r="S17" s="621">
        <f t="shared" si="3"/>
        <v>222.99999999999997</v>
      </c>
    </row>
    <row r="18" spans="1:19" s="144" customFormat="1" ht="18.75" customHeight="1">
      <c r="A18" s="224" t="s">
        <v>87</v>
      </c>
      <c r="B18" s="159">
        <v>9884.567</v>
      </c>
      <c r="C18" s="159">
        <v>14702</v>
      </c>
      <c r="D18" s="223">
        <v>9264</v>
      </c>
      <c r="E18" s="161">
        <v>2644</v>
      </c>
      <c r="F18" s="161">
        <v>305</v>
      </c>
      <c r="G18" s="161">
        <v>171</v>
      </c>
      <c r="H18" s="161">
        <v>753</v>
      </c>
      <c r="I18" s="161">
        <v>194</v>
      </c>
      <c r="J18" s="161">
        <v>51</v>
      </c>
      <c r="K18" s="161">
        <v>13381</v>
      </c>
      <c r="L18" s="161">
        <v>1083</v>
      </c>
      <c r="M18" s="161">
        <v>238</v>
      </c>
      <c r="N18" s="162">
        <v>1321</v>
      </c>
      <c r="O18" s="216">
        <v>14.3</v>
      </c>
      <c r="P18" s="620">
        <f t="shared" si="0"/>
        <v>1307906.1363059997</v>
      </c>
      <c r="Q18" s="620">
        <f t="shared" si="1"/>
        <v>14701.999999999998</v>
      </c>
      <c r="R18" s="621">
        <f t="shared" si="2"/>
        <v>21172.742513999998</v>
      </c>
      <c r="S18" s="621">
        <f t="shared" si="3"/>
        <v>238</v>
      </c>
    </row>
    <row r="19" spans="1:19" s="144" customFormat="1" ht="18.75" customHeight="1">
      <c r="A19" s="224" t="s">
        <v>88</v>
      </c>
      <c r="B19" s="159">
        <v>12901.914</v>
      </c>
      <c r="C19" s="159">
        <v>14732</v>
      </c>
      <c r="D19" s="223">
        <v>9185</v>
      </c>
      <c r="E19" s="161">
        <v>2680</v>
      </c>
      <c r="F19" s="161">
        <v>325</v>
      </c>
      <c r="G19" s="161">
        <v>180</v>
      </c>
      <c r="H19" s="161">
        <v>750</v>
      </c>
      <c r="I19" s="161">
        <v>195</v>
      </c>
      <c r="J19" s="161">
        <v>52</v>
      </c>
      <c r="K19" s="161">
        <v>13367</v>
      </c>
      <c r="L19" s="161">
        <v>1035</v>
      </c>
      <c r="M19" s="161">
        <v>330</v>
      </c>
      <c r="N19" s="162">
        <v>1365</v>
      </c>
      <c r="O19" s="216">
        <v>14.9</v>
      </c>
      <c r="P19" s="620">
        <f t="shared" si="0"/>
        <v>1710638.9734320003</v>
      </c>
      <c r="Q19" s="620">
        <f t="shared" si="1"/>
        <v>14732.000000000004</v>
      </c>
      <c r="R19" s="621">
        <f t="shared" si="2"/>
        <v>38318.68458</v>
      </c>
      <c r="S19" s="621">
        <f t="shared" si="3"/>
        <v>329.99999999999994</v>
      </c>
    </row>
    <row r="20" spans="1:19" s="144" customFormat="1" ht="18.75" customHeight="1">
      <c r="A20" s="224" t="s">
        <v>89</v>
      </c>
      <c r="B20" s="159">
        <v>11842.356</v>
      </c>
      <c r="C20" s="159">
        <v>14726</v>
      </c>
      <c r="D20" s="223">
        <v>9236</v>
      </c>
      <c r="E20" s="161">
        <v>2656</v>
      </c>
      <c r="F20" s="161">
        <v>340</v>
      </c>
      <c r="G20" s="161">
        <v>179</v>
      </c>
      <c r="H20" s="161">
        <v>753</v>
      </c>
      <c r="I20" s="161">
        <v>215</v>
      </c>
      <c r="J20" s="161">
        <v>50</v>
      </c>
      <c r="K20" s="161">
        <v>13430</v>
      </c>
      <c r="L20" s="161">
        <v>1083</v>
      </c>
      <c r="M20" s="161">
        <v>213</v>
      </c>
      <c r="N20" s="162">
        <v>1295</v>
      </c>
      <c r="O20" s="216">
        <v>14</v>
      </c>
      <c r="P20" s="620">
        <f t="shared" si="0"/>
        <v>1569514.8101040001</v>
      </c>
      <c r="Q20" s="620">
        <f t="shared" si="1"/>
        <v>14726.000000000002</v>
      </c>
      <c r="R20" s="621">
        <f t="shared" si="2"/>
        <v>22701.796452</v>
      </c>
      <c r="S20" s="621">
        <f t="shared" si="3"/>
        <v>212.99999999999997</v>
      </c>
    </row>
    <row r="21" spans="1:19" s="144" customFormat="1" ht="18.75" customHeight="1">
      <c r="A21" s="224" t="s">
        <v>90</v>
      </c>
      <c r="B21" s="159">
        <v>12183.521</v>
      </c>
      <c r="C21" s="159">
        <v>14674</v>
      </c>
      <c r="D21" s="223">
        <v>9132</v>
      </c>
      <c r="E21" s="161">
        <v>2684</v>
      </c>
      <c r="F21" s="161">
        <v>298</v>
      </c>
      <c r="G21" s="161">
        <v>166</v>
      </c>
      <c r="H21" s="161">
        <v>746</v>
      </c>
      <c r="I21" s="161">
        <v>196</v>
      </c>
      <c r="J21" s="161">
        <v>54</v>
      </c>
      <c r="K21" s="161">
        <v>13277</v>
      </c>
      <c r="L21" s="161">
        <v>1147</v>
      </c>
      <c r="M21" s="161">
        <v>250</v>
      </c>
      <c r="N21" s="162">
        <v>1397</v>
      </c>
      <c r="O21" s="216">
        <v>15.3</v>
      </c>
      <c r="P21" s="620">
        <f t="shared" si="0"/>
        <v>1609028.8843860002</v>
      </c>
      <c r="Q21" s="620">
        <f t="shared" si="1"/>
        <v>14674</v>
      </c>
      <c r="R21" s="621">
        <f t="shared" si="2"/>
        <v>27412.92225</v>
      </c>
      <c r="S21" s="621">
        <f t="shared" si="3"/>
        <v>250</v>
      </c>
    </row>
    <row r="22" spans="1:19" s="144" customFormat="1" ht="18.75" customHeight="1">
      <c r="A22" s="224" t="s">
        <v>91</v>
      </c>
      <c r="B22" s="159">
        <v>25047.899</v>
      </c>
      <c r="C22" s="159">
        <v>14798</v>
      </c>
      <c r="D22" s="223">
        <v>9231</v>
      </c>
      <c r="E22" s="161">
        <v>2710</v>
      </c>
      <c r="F22" s="161">
        <v>312</v>
      </c>
      <c r="G22" s="161">
        <v>182</v>
      </c>
      <c r="H22" s="161">
        <v>757</v>
      </c>
      <c r="I22" s="161">
        <v>221</v>
      </c>
      <c r="J22" s="161">
        <v>47</v>
      </c>
      <c r="K22" s="161">
        <v>13458</v>
      </c>
      <c r="L22" s="161">
        <v>1068</v>
      </c>
      <c r="M22" s="161">
        <v>271</v>
      </c>
      <c r="N22" s="162">
        <v>1339</v>
      </c>
      <c r="O22" s="216">
        <v>14.5</v>
      </c>
      <c r="P22" s="620">
        <f t="shared" si="0"/>
        <v>3335929.284618</v>
      </c>
      <c r="Q22" s="620">
        <f t="shared" si="1"/>
        <v>14797.999999999998</v>
      </c>
      <c r="R22" s="621">
        <f t="shared" si="2"/>
        <v>61091.825661</v>
      </c>
      <c r="S22" s="621">
        <f t="shared" si="3"/>
        <v>271</v>
      </c>
    </row>
    <row r="23" spans="1:19" s="144" customFormat="1" ht="18.75" customHeight="1">
      <c r="A23" s="224" t="s">
        <v>92</v>
      </c>
      <c r="B23" s="159">
        <v>14584.823</v>
      </c>
      <c r="C23" s="159">
        <v>14759</v>
      </c>
      <c r="D23" s="223">
        <v>9289</v>
      </c>
      <c r="E23" s="161">
        <v>2687</v>
      </c>
      <c r="F23" s="161">
        <v>314</v>
      </c>
      <c r="G23" s="161">
        <v>199</v>
      </c>
      <c r="H23" s="161">
        <v>752</v>
      </c>
      <c r="I23" s="161">
        <v>207</v>
      </c>
      <c r="J23" s="161">
        <v>54</v>
      </c>
      <c r="K23" s="161">
        <v>13502</v>
      </c>
      <c r="L23" s="161">
        <v>975</v>
      </c>
      <c r="M23" s="161">
        <v>282</v>
      </c>
      <c r="N23" s="162">
        <v>1257</v>
      </c>
      <c r="O23" s="216">
        <v>13.5</v>
      </c>
      <c r="P23" s="620">
        <f t="shared" si="0"/>
        <v>1937316.623913</v>
      </c>
      <c r="Q23" s="620">
        <f t="shared" si="1"/>
        <v>14759.000000000002</v>
      </c>
      <c r="R23" s="621">
        <f t="shared" si="2"/>
        <v>37016.280774000006</v>
      </c>
      <c r="S23" s="621">
        <f t="shared" si="3"/>
        <v>282</v>
      </c>
    </row>
    <row r="24" spans="1:19" s="144" customFormat="1" ht="18.75" customHeight="1">
      <c r="A24" s="224" t="s">
        <v>93</v>
      </c>
      <c r="B24" s="159">
        <v>13324.26</v>
      </c>
      <c r="C24" s="159">
        <v>15018</v>
      </c>
      <c r="D24" s="223">
        <v>9230</v>
      </c>
      <c r="E24" s="161">
        <v>2731</v>
      </c>
      <c r="F24" s="161">
        <v>290</v>
      </c>
      <c r="G24" s="161">
        <v>172</v>
      </c>
      <c r="H24" s="161">
        <v>761</v>
      </c>
      <c r="I24" s="161">
        <v>243</v>
      </c>
      <c r="J24" s="161">
        <v>49</v>
      </c>
      <c r="K24" s="161">
        <v>13476</v>
      </c>
      <c r="L24" s="161">
        <v>1181</v>
      </c>
      <c r="M24" s="161">
        <v>362</v>
      </c>
      <c r="N24" s="162">
        <v>1542</v>
      </c>
      <c r="O24" s="216">
        <v>16.7</v>
      </c>
      <c r="P24" s="620">
        <f t="shared" si="0"/>
        <v>1800933.63012</v>
      </c>
      <c r="Q24" s="620">
        <f t="shared" si="1"/>
        <v>15018</v>
      </c>
      <c r="R24" s="621">
        <f t="shared" si="2"/>
        <v>43410.43908</v>
      </c>
      <c r="S24" s="621">
        <f t="shared" si="3"/>
        <v>361.99999999999994</v>
      </c>
    </row>
    <row r="25" spans="1:19" s="144" customFormat="1" ht="18.75" customHeight="1" thickBot="1">
      <c r="A25" s="225" t="s">
        <v>94</v>
      </c>
      <c r="B25" s="226">
        <v>28040.672</v>
      </c>
      <c r="C25" s="226">
        <v>14755</v>
      </c>
      <c r="D25" s="227">
        <v>9180</v>
      </c>
      <c r="E25" s="228">
        <v>2699</v>
      </c>
      <c r="F25" s="228">
        <v>269</v>
      </c>
      <c r="G25" s="228">
        <v>186</v>
      </c>
      <c r="H25" s="228">
        <v>757</v>
      </c>
      <c r="I25" s="228">
        <v>201</v>
      </c>
      <c r="J25" s="228">
        <v>42</v>
      </c>
      <c r="K25" s="228">
        <v>13335</v>
      </c>
      <c r="L25" s="228">
        <v>1148</v>
      </c>
      <c r="M25" s="228">
        <v>272</v>
      </c>
      <c r="N25" s="229">
        <v>1420</v>
      </c>
      <c r="O25" s="230">
        <v>15.5</v>
      </c>
      <c r="P25" s="620">
        <f t="shared" si="0"/>
        <v>3723661.0382399997</v>
      </c>
      <c r="Q25" s="620">
        <f t="shared" si="1"/>
        <v>14754.999999999998</v>
      </c>
      <c r="R25" s="621">
        <f t="shared" si="2"/>
        <v>68643.56505599999</v>
      </c>
      <c r="S25" s="621">
        <f t="shared" si="3"/>
        <v>272</v>
      </c>
    </row>
    <row r="26" ht="6.75" customHeight="1"/>
    <row r="27" ht="15">
      <c r="A27" s="46">
        <v>37955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workbookViewId="0" topLeftCell="G6">
      <selection activeCell="R26" sqref="R12:R26"/>
    </sheetView>
  </sheetViews>
  <sheetFormatPr defaultColWidth="9.00390625" defaultRowHeight="12.75"/>
  <cols>
    <col min="1" max="1" width="24.625" style="0" customWidth="1"/>
    <col min="2" max="2" width="15.75390625" style="95" customWidth="1"/>
    <col min="3" max="3" width="9.75390625" style="96" customWidth="1"/>
    <col min="4" max="4" width="8.75390625" style="96" customWidth="1"/>
    <col min="5" max="5" width="8.375" style="96" customWidth="1"/>
    <col min="6" max="6" width="8.75390625" style="96" customWidth="1"/>
    <col min="7" max="7" width="8.625" style="96" customWidth="1"/>
    <col min="8" max="8" width="8.125" style="96" customWidth="1"/>
    <col min="9" max="9" width="8.875" style="96" customWidth="1"/>
    <col min="10" max="10" width="11.625" style="96" customWidth="1"/>
    <col min="11" max="11" width="9.25390625" style="96" customWidth="1"/>
    <col min="12" max="12" width="8.875" style="96" customWidth="1"/>
    <col min="13" max="13" width="8.25390625" style="96" customWidth="1"/>
    <col min="14" max="14" width="12.125" style="96" customWidth="1"/>
    <col min="15" max="15" width="12.125" style="95" customWidth="1"/>
    <col min="16" max="16" width="21.25390625" style="0" customWidth="1"/>
    <col min="17" max="17" width="13.875" style="0" bestFit="1" customWidth="1"/>
    <col min="18" max="18" width="16.125" style="0" bestFit="1" customWidth="1"/>
    <col min="19" max="19" width="9.875" style="0" bestFit="1" customWidth="1"/>
  </cols>
  <sheetData>
    <row r="1" spans="1:15" s="2" customFormat="1" ht="15.75">
      <c r="A1" s="97" t="s">
        <v>24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5" t="s">
        <v>233</v>
      </c>
    </row>
    <row r="2" spans="2:14" s="2" customFormat="1" ht="12.75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6.25">
      <c r="A3" s="206" t="s">
        <v>69</v>
      </c>
      <c r="B3" s="4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7"/>
    </row>
    <row r="4" spans="2:15" s="2" customFormat="1" ht="4.5" customHeight="1">
      <c r="B4" s="4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s="2" customFormat="1" ht="20.25" customHeight="1">
      <c r="A5" s="207" t="s">
        <v>324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7"/>
    </row>
    <row r="6" spans="1:16" s="193" customFormat="1" ht="26.25" customHeight="1" thickBot="1">
      <c r="A6" s="188" t="s">
        <v>71</v>
      </c>
      <c r="B6" s="189"/>
      <c r="C6" s="189"/>
      <c r="D6" s="189"/>
      <c r="E6" s="189"/>
      <c r="F6" s="190"/>
      <c r="G6" s="190"/>
      <c r="H6" s="190"/>
      <c r="I6" s="190"/>
      <c r="J6" s="190"/>
      <c r="K6" s="191"/>
      <c r="L6" s="190"/>
      <c r="M6" s="190"/>
      <c r="N6" s="190"/>
      <c r="O6" s="190"/>
      <c r="P6" s="192"/>
    </row>
    <row r="7" spans="1:15" s="2" customFormat="1" ht="15" customHeight="1">
      <c r="A7" s="645" t="s">
        <v>295</v>
      </c>
      <c r="B7" s="104" t="s">
        <v>1</v>
      </c>
      <c r="C7" s="105" t="s">
        <v>25</v>
      </c>
      <c r="D7" s="655" t="s">
        <v>26</v>
      </c>
      <c r="E7" s="656"/>
      <c r="F7" s="656"/>
      <c r="G7" s="656"/>
      <c r="H7" s="656"/>
      <c r="I7" s="656"/>
      <c r="J7" s="656"/>
      <c r="K7" s="656"/>
      <c r="L7" s="656"/>
      <c r="M7" s="656"/>
      <c r="N7" s="657"/>
      <c r="O7" s="104" t="s">
        <v>27</v>
      </c>
    </row>
    <row r="8" spans="1:15" s="2" customFormat="1" ht="12.75">
      <c r="A8" s="646"/>
      <c r="B8" s="107" t="s">
        <v>28</v>
      </c>
      <c r="C8" s="108" t="s">
        <v>29</v>
      </c>
      <c r="D8" s="208" t="s">
        <v>30</v>
      </c>
      <c r="E8" s="114" t="s">
        <v>31</v>
      </c>
      <c r="F8" s="114" t="s">
        <v>32</v>
      </c>
      <c r="G8" s="114" t="s">
        <v>33</v>
      </c>
      <c r="H8" s="114" t="s">
        <v>34</v>
      </c>
      <c r="I8" s="114" t="s">
        <v>35</v>
      </c>
      <c r="J8" s="114" t="s">
        <v>36</v>
      </c>
      <c r="K8" s="114" t="s">
        <v>37</v>
      </c>
      <c r="L8" s="114" t="s">
        <v>38</v>
      </c>
      <c r="M8" s="114" t="s">
        <v>39</v>
      </c>
      <c r="N8" s="115" t="s">
        <v>64</v>
      </c>
      <c r="O8" s="107" t="s">
        <v>41</v>
      </c>
    </row>
    <row r="9" spans="1:15" s="2" customFormat="1" ht="12.75">
      <c r="A9" s="646"/>
      <c r="B9" s="107" t="s">
        <v>17</v>
      </c>
      <c r="C9" s="108" t="s">
        <v>42</v>
      </c>
      <c r="D9" s="208" t="s">
        <v>43</v>
      </c>
      <c r="E9" s="114" t="s">
        <v>44</v>
      </c>
      <c r="F9" s="114" t="s">
        <v>45</v>
      </c>
      <c r="G9" s="114" t="s">
        <v>46</v>
      </c>
      <c r="H9" s="114" t="s">
        <v>47</v>
      </c>
      <c r="I9" s="114" t="s">
        <v>48</v>
      </c>
      <c r="J9" s="114" t="s">
        <v>49</v>
      </c>
      <c r="K9" s="114" t="s">
        <v>50</v>
      </c>
      <c r="L9" s="114" t="s">
        <v>46</v>
      </c>
      <c r="M9" s="114"/>
      <c r="N9" s="115" t="s">
        <v>50</v>
      </c>
      <c r="O9" s="107" t="s">
        <v>51</v>
      </c>
    </row>
    <row r="10" spans="1:15" s="2" customFormat="1" ht="13.5" thickBot="1">
      <c r="A10" s="647"/>
      <c r="B10" s="107" t="s">
        <v>52</v>
      </c>
      <c r="C10" s="108" t="s">
        <v>53</v>
      </c>
      <c r="D10" s="208"/>
      <c r="E10" s="119"/>
      <c r="F10" s="119"/>
      <c r="G10" s="119"/>
      <c r="H10" s="119"/>
      <c r="I10" s="119"/>
      <c r="J10" s="119" t="s">
        <v>54</v>
      </c>
      <c r="K10" s="119" t="s">
        <v>44</v>
      </c>
      <c r="L10" s="119"/>
      <c r="M10" s="119"/>
      <c r="N10" s="115" t="s">
        <v>44</v>
      </c>
      <c r="O10" s="107" t="s">
        <v>55</v>
      </c>
    </row>
    <row r="11" spans="1:19" s="164" customFormat="1" ht="18.75" customHeight="1" thickBot="1">
      <c r="A11" s="209" t="s">
        <v>80</v>
      </c>
      <c r="B11" s="211">
        <v>150185.989</v>
      </c>
      <c r="C11" s="211">
        <v>17330</v>
      </c>
      <c r="D11" s="212">
        <v>10473</v>
      </c>
      <c r="E11" s="213">
        <v>3439</v>
      </c>
      <c r="F11" s="213">
        <v>382</v>
      </c>
      <c r="G11" s="213">
        <v>260</v>
      </c>
      <c r="H11" s="213">
        <v>880</v>
      </c>
      <c r="I11" s="213">
        <v>294</v>
      </c>
      <c r="J11" s="213">
        <v>38</v>
      </c>
      <c r="K11" s="213">
        <v>15766</v>
      </c>
      <c r="L11" s="213">
        <v>1272</v>
      </c>
      <c r="M11" s="213">
        <v>292</v>
      </c>
      <c r="N11" s="214">
        <v>1564</v>
      </c>
      <c r="O11" s="210">
        <v>14.9</v>
      </c>
      <c r="P11" s="620">
        <f>+C11*B11*0.009</f>
        <v>23424508.704329997</v>
      </c>
      <c r="Q11" s="620">
        <f>+P11/B11/9*1000</f>
        <v>17330</v>
      </c>
      <c r="R11" s="620">
        <f>+ROUND(M11*B11*9/1000,0)</f>
        <v>394689</v>
      </c>
      <c r="S11" s="620">
        <f>+R11/B11/9*1000</f>
        <v>292.00016343291077</v>
      </c>
    </row>
    <row r="12" spans="1:19" s="144" customFormat="1" ht="18.75" customHeight="1">
      <c r="A12" s="215" t="s">
        <v>81</v>
      </c>
      <c r="B12" s="217">
        <v>14601.31</v>
      </c>
      <c r="C12" s="217">
        <v>17708</v>
      </c>
      <c r="D12" s="218">
        <v>10694</v>
      </c>
      <c r="E12" s="219">
        <v>3528</v>
      </c>
      <c r="F12" s="219">
        <v>374</v>
      </c>
      <c r="G12" s="219">
        <v>247</v>
      </c>
      <c r="H12" s="219">
        <v>896</v>
      </c>
      <c r="I12" s="219">
        <v>267</v>
      </c>
      <c r="J12" s="219">
        <v>22</v>
      </c>
      <c r="K12" s="219">
        <v>16027</v>
      </c>
      <c r="L12" s="219">
        <v>1350</v>
      </c>
      <c r="M12" s="219">
        <v>331</v>
      </c>
      <c r="N12" s="220">
        <v>1681</v>
      </c>
      <c r="O12" s="221">
        <v>15.7</v>
      </c>
      <c r="P12" s="620">
        <f aca="true" t="shared" si="0" ref="P12:P25">+C12*B12*0.009</f>
        <v>2327039.9773199996</v>
      </c>
      <c r="Q12" s="620">
        <f aca="true" t="shared" si="1" ref="Q12:Q25">+P12/B12/9*1000</f>
        <v>17708</v>
      </c>
      <c r="R12" s="620">
        <f aca="true" t="shared" si="2" ref="R12:R25">+ROUND(M12*B12*9/1000,0)</f>
        <v>43497</v>
      </c>
      <c r="S12" s="620">
        <f aca="true" t="shared" si="3" ref="S12:S25">+R12/B12/9*1000</f>
        <v>330.9976981517412</v>
      </c>
    </row>
    <row r="13" spans="1:19" s="144" customFormat="1" ht="18.75" customHeight="1">
      <c r="A13" s="222" t="s">
        <v>82</v>
      </c>
      <c r="B13" s="159">
        <v>14978.055</v>
      </c>
      <c r="C13" s="159">
        <v>17465</v>
      </c>
      <c r="D13" s="223">
        <v>10507</v>
      </c>
      <c r="E13" s="161">
        <v>3447</v>
      </c>
      <c r="F13" s="161">
        <v>443</v>
      </c>
      <c r="G13" s="161">
        <v>260</v>
      </c>
      <c r="H13" s="161">
        <v>882</v>
      </c>
      <c r="I13" s="161">
        <v>330</v>
      </c>
      <c r="J13" s="161">
        <v>42</v>
      </c>
      <c r="K13" s="161">
        <v>15911</v>
      </c>
      <c r="L13" s="161">
        <v>1315</v>
      </c>
      <c r="M13" s="161">
        <v>240</v>
      </c>
      <c r="N13" s="162">
        <v>1555</v>
      </c>
      <c r="O13" s="216">
        <v>14.8</v>
      </c>
      <c r="P13" s="620">
        <f t="shared" si="0"/>
        <v>2354325.575175</v>
      </c>
      <c r="Q13" s="620">
        <f t="shared" si="1"/>
        <v>17465</v>
      </c>
      <c r="R13" s="620">
        <f t="shared" si="2"/>
        <v>32353</v>
      </c>
      <c r="S13" s="620">
        <f t="shared" si="3"/>
        <v>240.00297620604127</v>
      </c>
    </row>
    <row r="14" spans="1:19" s="144" customFormat="1" ht="18.75" customHeight="1">
      <c r="A14" s="224" t="s">
        <v>83</v>
      </c>
      <c r="B14" s="159">
        <v>9790.888</v>
      </c>
      <c r="C14" s="159">
        <v>17453</v>
      </c>
      <c r="D14" s="223">
        <v>10532</v>
      </c>
      <c r="E14" s="161">
        <v>3492</v>
      </c>
      <c r="F14" s="161">
        <v>373</v>
      </c>
      <c r="G14" s="161">
        <v>248</v>
      </c>
      <c r="H14" s="161">
        <v>883</v>
      </c>
      <c r="I14" s="161">
        <v>305</v>
      </c>
      <c r="J14" s="161">
        <v>50</v>
      </c>
      <c r="K14" s="161">
        <v>15882</v>
      </c>
      <c r="L14" s="161">
        <v>1268</v>
      </c>
      <c r="M14" s="161">
        <v>303</v>
      </c>
      <c r="N14" s="162">
        <v>1571</v>
      </c>
      <c r="O14" s="216">
        <v>14.9</v>
      </c>
      <c r="P14" s="620">
        <f t="shared" si="0"/>
        <v>1537923.314376</v>
      </c>
      <c r="Q14" s="620">
        <f t="shared" si="1"/>
        <v>17453</v>
      </c>
      <c r="R14" s="620">
        <f t="shared" si="2"/>
        <v>26700</v>
      </c>
      <c r="S14" s="620">
        <f t="shared" si="3"/>
        <v>303.0028192199386</v>
      </c>
    </row>
    <row r="15" spans="1:19" s="144" customFormat="1" ht="18.75" customHeight="1">
      <c r="A15" s="224" t="s">
        <v>84</v>
      </c>
      <c r="B15" s="159">
        <v>7913.708</v>
      </c>
      <c r="C15" s="159">
        <v>17389</v>
      </c>
      <c r="D15" s="223">
        <v>10563</v>
      </c>
      <c r="E15" s="161">
        <v>3368</v>
      </c>
      <c r="F15" s="161">
        <v>363</v>
      </c>
      <c r="G15" s="161">
        <v>261</v>
      </c>
      <c r="H15" s="161">
        <v>880</v>
      </c>
      <c r="I15" s="161">
        <v>256</v>
      </c>
      <c r="J15" s="161">
        <v>38</v>
      </c>
      <c r="K15" s="161">
        <v>15730</v>
      </c>
      <c r="L15" s="161">
        <v>1353</v>
      </c>
      <c r="M15" s="161">
        <v>307</v>
      </c>
      <c r="N15" s="162">
        <v>1660</v>
      </c>
      <c r="O15" s="216">
        <v>15.7</v>
      </c>
      <c r="P15" s="620">
        <f t="shared" si="0"/>
        <v>1238503.215708</v>
      </c>
      <c r="Q15" s="620">
        <f t="shared" si="1"/>
        <v>17389</v>
      </c>
      <c r="R15" s="620">
        <f t="shared" si="2"/>
        <v>21866</v>
      </c>
      <c r="S15" s="620">
        <f t="shared" si="3"/>
        <v>307.00596427813053</v>
      </c>
    </row>
    <row r="16" spans="1:19" s="144" customFormat="1" ht="18.75" customHeight="1">
      <c r="A16" s="224" t="s">
        <v>85</v>
      </c>
      <c r="B16" s="159">
        <v>4570.001</v>
      </c>
      <c r="C16" s="159">
        <v>17616</v>
      </c>
      <c r="D16" s="223">
        <v>10711</v>
      </c>
      <c r="E16" s="161">
        <v>3317</v>
      </c>
      <c r="F16" s="161">
        <v>400</v>
      </c>
      <c r="G16" s="161">
        <v>258</v>
      </c>
      <c r="H16" s="161">
        <v>897</v>
      </c>
      <c r="I16" s="161">
        <v>322</v>
      </c>
      <c r="J16" s="161">
        <v>48</v>
      </c>
      <c r="K16" s="161">
        <v>15952</v>
      </c>
      <c r="L16" s="161">
        <v>1354</v>
      </c>
      <c r="M16" s="161">
        <v>309</v>
      </c>
      <c r="N16" s="162">
        <v>1664</v>
      </c>
      <c r="O16" s="216">
        <v>15.5</v>
      </c>
      <c r="P16" s="620">
        <f t="shared" si="0"/>
        <v>724546.238544</v>
      </c>
      <c r="Q16" s="620">
        <f t="shared" si="1"/>
        <v>17616</v>
      </c>
      <c r="R16" s="620">
        <f t="shared" si="2"/>
        <v>12709</v>
      </c>
      <c r="S16" s="620">
        <f t="shared" si="3"/>
        <v>308.9957991499588</v>
      </c>
    </row>
    <row r="17" spans="1:19" s="144" customFormat="1" ht="18.75" customHeight="1">
      <c r="A17" s="224" t="s">
        <v>86</v>
      </c>
      <c r="B17" s="159">
        <v>12075.828</v>
      </c>
      <c r="C17" s="159">
        <v>17257</v>
      </c>
      <c r="D17" s="223">
        <v>10340</v>
      </c>
      <c r="E17" s="161">
        <v>3413</v>
      </c>
      <c r="F17" s="161">
        <v>370</v>
      </c>
      <c r="G17" s="161">
        <v>271</v>
      </c>
      <c r="H17" s="161">
        <v>882</v>
      </c>
      <c r="I17" s="161">
        <v>292</v>
      </c>
      <c r="J17" s="161">
        <v>36</v>
      </c>
      <c r="K17" s="161">
        <v>15606</v>
      </c>
      <c r="L17" s="161">
        <v>1409</v>
      </c>
      <c r="M17" s="161">
        <v>242</v>
      </c>
      <c r="N17" s="162">
        <v>1651</v>
      </c>
      <c r="O17" s="216">
        <v>16</v>
      </c>
      <c r="P17" s="620">
        <f t="shared" si="0"/>
        <v>1875533.0741639999</v>
      </c>
      <c r="Q17" s="620">
        <f t="shared" si="1"/>
        <v>17256.999999999996</v>
      </c>
      <c r="R17" s="620">
        <f t="shared" si="2"/>
        <v>26301</v>
      </c>
      <c r="S17" s="620">
        <f t="shared" si="3"/>
        <v>241.99858869580896</v>
      </c>
    </row>
    <row r="18" spans="1:19" s="144" customFormat="1" ht="18.75" customHeight="1">
      <c r="A18" s="224" t="s">
        <v>87</v>
      </c>
      <c r="B18" s="159">
        <v>6668.755</v>
      </c>
      <c r="C18" s="159">
        <v>17114</v>
      </c>
      <c r="D18" s="223">
        <v>10484</v>
      </c>
      <c r="E18" s="161">
        <v>3359</v>
      </c>
      <c r="F18" s="161">
        <v>386</v>
      </c>
      <c r="G18" s="161">
        <v>248</v>
      </c>
      <c r="H18" s="161">
        <v>874</v>
      </c>
      <c r="I18" s="161">
        <v>265</v>
      </c>
      <c r="J18" s="161">
        <v>43</v>
      </c>
      <c r="K18" s="161">
        <v>15659</v>
      </c>
      <c r="L18" s="161">
        <v>1206</v>
      </c>
      <c r="M18" s="161">
        <v>249</v>
      </c>
      <c r="N18" s="162">
        <v>1454</v>
      </c>
      <c r="O18" s="216">
        <v>13.9</v>
      </c>
      <c r="P18" s="620">
        <f t="shared" si="0"/>
        <v>1027161.65763</v>
      </c>
      <c r="Q18" s="620">
        <f t="shared" si="1"/>
        <v>17114</v>
      </c>
      <c r="R18" s="620">
        <f t="shared" si="2"/>
        <v>14945</v>
      </c>
      <c r="S18" s="620">
        <f t="shared" si="3"/>
        <v>249.00533241295497</v>
      </c>
    </row>
    <row r="19" spans="1:19" s="144" customFormat="1" ht="18.75" customHeight="1">
      <c r="A19" s="224" t="s">
        <v>88</v>
      </c>
      <c r="B19" s="159">
        <v>8778.379</v>
      </c>
      <c r="C19" s="159">
        <v>17116</v>
      </c>
      <c r="D19" s="223">
        <v>10370</v>
      </c>
      <c r="E19" s="161">
        <v>3393</v>
      </c>
      <c r="F19" s="161">
        <v>397</v>
      </c>
      <c r="G19" s="161">
        <v>258</v>
      </c>
      <c r="H19" s="161">
        <v>870</v>
      </c>
      <c r="I19" s="161">
        <v>271</v>
      </c>
      <c r="J19" s="161">
        <v>55</v>
      </c>
      <c r="K19" s="161">
        <v>15614</v>
      </c>
      <c r="L19" s="161">
        <v>1150</v>
      </c>
      <c r="M19" s="161">
        <v>352</v>
      </c>
      <c r="N19" s="162">
        <v>1502</v>
      </c>
      <c r="O19" s="216">
        <v>14.5</v>
      </c>
      <c r="P19" s="620">
        <f t="shared" si="0"/>
        <v>1352256.614676</v>
      </c>
      <c r="Q19" s="620">
        <f t="shared" si="1"/>
        <v>17116</v>
      </c>
      <c r="R19" s="620">
        <f t="shared" si="2"/>
        <v>27810</v>
      </c>
      <c r="S19" s="620">
        <f t="shared" si="3"/>
        <v>352.0012066008997</v>
      </c>
    </row>
    <row r="20" spans="1:19" s="144" customFormat="1" ht="18.75" customHeight="1">
      <c r="A20" s="224" t="s">
        <v>89</v>
      </c>
      <c r="B20" s="159">
        <v>7988.751</v>
      </c>
      <c r="C20" s="159">
        <v>17182</v>
      </c>
      <c r="D20" s="223">
        <v>10456</v>
      </c>
      <c r="E20" s="161">
        <v>3389</v>
      </c>
      <c r="F20" s="161">
        <v>423</v>
      </c>
      <c r="G20" s="161">
        <v>261</v>
      </c>
      <c r="H20" s="161">
        <v>876</v>
      </c>
      <c r="I20" s="161">
        <v>305</v>
      </c>
      <c r="J20" s="161">
        <v>46</v>
      </c>
      <c r="K20" s="161">
        <v>15756</v>
      </c>
      <c r="L20" s="161">
        <v>1197</v>
      </c>
      <c r="M20" s="161">
        <v>229</v>
      </c>
      <c r="N20" s="162">
        <v>1426</v>
      </c>
      <c r="O20" s="216">
        <v>13.6</v>
      </c>
      <c r="P20" s="620">
        <f t="shared" si="0"/>
        <v>1235364.477138</v>
      </c>
      <c r="Q20" s="620">
        <f t="shared" si="1"/>
        <v>17182.000000000004</v>
      </c>
      <c r="R20" s="620">
        <f t="shared" si="2"/>
        <v>16465</v>
      </c>
      <c r="S20" s="620">
        <f t="shared" si="3"/>
        <v>229.00256178274233</v>
      </c>
    </row>
    <row r="21" spans="1:19" s="144" customFormat="1" ht="18.75" customHeight="1">
      <c r="A21" s="224" t="s">
        <v>90</v>
      </c>
      <c r="B21" s="159">
        <v>8122.709</v>
      </c>
      <c r="C21" s="159">
        <v>17182</v>
      </c>
      <c r="D21" s="223">
        <v>10363</v>
      </c>
      <c r="E21" s="161">
        <v>3442</v>
      </c>
      <c r="F21" s="161">
        <v>385</v>
      </c>
      <c r="G21" s="161">
        <v>242</v>
      </c>
      <c r="H21" s="161">
        <v>869</v>
      </c>
      <c r="I21" s="161">
        <v>278</v>
      </c>
      <c r="J21" s="161">
        <v>41</v>
      </c>
      <c r="K21" s="161">
        <v>15619</v>
      </c>
      <c r="L21" s="161">
        <v>1291</v>
      </c>
      <c r="M21" s="161">
        <v>272</v>
      </c>
      <c r="N21" s="162">
        <v>1562</v>
      </c>
      <c r="O21" s="216">
        <v>15.1</v>
      </c>
      <c r="P21" s="620">
        <f t="shared" si="0"/>
        <v>1256079.4743419997</v>
      </c>
      <c r="Q21" s="620">
        <f t="shared" si="1"/>
        <v>17182</v>
      </c>
      <c r="R21" s="620">
        <f t="shared" si="2"/>
        <v>19884</v>
      </c>
      <c r="S21" s="620">
        <f t="shared" si="3"/>
        <v>271.99464283816314</v>
      </c>
    </row>
    <row r="22" spans="1:19" s="144" customFormat="1" ht="18.75" customHeight="1">
      <c r="A22" s="224" t="s">
        <v>91</v>
      </c>
      <c r="B22" s="159">
        <v>16865.637</v>
      </c>
      <c r="C22" s="159">
        <v>17184</v>
      </c>
      <c r="D22" s="223">
        <v>10397</v>
      </c>
      <c r="E22" s="161">
        <v>3449</v>
      </c>
      <c r="F22" s="161">
        <v>387</v>
      </c>
      <c r="G22" s="161">
        <v>265</v>
      </c>
      <c r="H22" s="161">
        <v>876</v>
      </c>
      <c r="I22" s="161">
        <v>303</v>
      </c>
      <c r="J22" s="161">
        <v>34</v>
      </c>
      <c r="K22" s="161">
        <v>15711</v>
      </c>
      <c r="L22" s="161">
        <v>1182</v>
      </c>
      <c r="M22" s="161">
        <v>291</v>
      </c>
      <c r="N22" s="162">
        <v>1473</v>
      </c>
      <c r="O22" s="216">
        <v>14.2</v>
      </c>
      <c r="P22" s="620">
        <f t="shared" si="0"/>
        <v>2608371.9558719997</v>
      </c>
      <c r="Q22" s="620">
        <f t="shared" si="1"/>
        <v>17184</v>
      </c>
      <c r="R22" s="620">
        <f t="shared" si="2"/>
        <v>44171</v>
      </c>
      <c r="S22" s="620">
        <f t="shared" si="3"/>
        <v>290.9993194380319</v>
      </c>
    </row>
    <row r="23" spans="1:19" s="144" customFormat="1" ht="18.75" customHeight="1">
      <c r="A23" s="224" t="s">
        <v>92</v>
      </c>
      <c r="B23" s="159">
        <v>9944.395</v>
      </c>
      <c r="C23" s="159">
        <v>17171</v>
      </c>
      <c r="D23" s="223">
        <v>10485</v>
      </c>
      <c r="E23" s="161">
        <v>3421</v>
      </c>
      <c r="F23" s="161">
        <v>386</v>
      </c>
      <c r="G23" s="161">
        <v>285</v>
      </c>
      <c r="H23" s="161">
        <v>872</v>
      </c>
      <c r="I23" s="161">
        <v>290</v>
      </c>
      <c r="J23" s="161">
        <v>39</v>
      </c>
      <c r="K23" s="161">
        <v>15778</v>
      </c>
      <c r="L23" s="161">
        <v>1087</v>
      </c>
      <c r="M23" s="161">
        <v>306</v>
      </c>
      <c r="N23" s="162">
        <v>1393</v>
      </c>
      <c r="O23" s="216">
        <v>13.3</v>
      </c>
      <c r="P23" s="620">
        <f t="shared" si="0"/>
        <v>1536796.8589050001</v>
      </c>
      <c r="Q23" s="620">
        <f t="shared" si="1"/>
        <v>17171.000000000004</v>
      </c>
      <c r="R23" s="620">
        <f t="shared" si="2"/>
        <v>27387</v>
      </c>
      <c r="S23" s="620">
        <f t="shared" si="3"/>
        <v>306.0015214600788</v>
      </c>
    </row>
    <row r="24" spans="1:19" s="144" customFormat="1" ht="18.75" customHeight="1">
      <c r="A24" s="224" t="s">
        <v>93</v>
      </c>
      <c r="B24" s="159">
        <v>8954.682</v>
      </c>
      <c r="C24" s="159">
        <v>17586</v>
      </c>
      <c r="D24" s="223">
        <v>10462</v>
      </c>
      <c r="E24" s="161">
        <v>3507</v>
      </c>
      <c r="F24" s="161">
        <v>364</v>
      </c>
      <c r="G24" s="161">
        <v>250</v>
      </c>
      <c r="H24" s="161">
        <v>887</v>
      </c>
      <c r="I24" s="161">
        <v>343</v>
      </c>
      <c r="J24" s="161">
        <v>45</v>
      </c>
      <c r="K24" s="161">
        <v>15858</v>
      </c>
      <c r="L24" s="161">
        <v>1334</v>
      </c>
      <c r="M24" s="161">
        <v>395</v>
      </c>
      <c r="N24" s="162">
        <v>1729</v>
      </c>
      <c r="O24" s="216">
        <v>16.5</v>
      </c>
      <c r="P24" s="620">
        <f t="shared" si="0"/>
        <v>1417293.338868</v>
      </c>
      <c r="Q24" s="620">
        <f t="shared" si="1"/>
        <v>17586</v>
      </c>
      <c r="R24" s="620">
        <f t="shared" si="2"/>
        <v>31834</v>
      </c>
      <c r="S24" s="620">
        <f t="shared" si="3"/>
        <v>395.0013089366111</v>
      </c>
    </row>
    <row r="25" spans="1:19" s="144" customFormat="1" ht="18.75" customHeight="1" thickBot="1">
      <c r="A25" s="225" t="s">
        <v>94</v>
      </c>
      <c r="B25" s="226">
        <v>18932.891</v>
      </c>
      <c r="C25" s="226">
        <v>17219</v>
      </c>
      <c r="D25" s="227">
        <v>10403</v>
      </c>
      <c r="E25" s="228">
        <v>3448</v>
      </c>
      <c r="F25" s="228">
        <v>329</v>
      </c>
      <c r="G25" s="228">
        <v>269</v>
      </c>
      <c r="H25" s="228">
        <v>881</v>
      </c>
      <c r="I25" s="228">
        <v>283</v>
      </c>
      <c r="J25" s="228">
        <v>28</v>
      </c>
      <c r="K25" s="228">
        <v>15640</v>
      </c>
      <c r="L25" s="228">
        <v>1289</v>
      </c>
      <c r="M25" s="228">
        <v>290</v>
      </c>
      <c r="N25" s="229">
        <v>1579</v>
      </c>
      <c r="O25" s="230">
        <v>15.2</v>
      </c>
      <c r="P25" s="620">
        <f t="shared" si="0"/>
        <v>2934049.051161</v>
      </c>
      <c r="Q25" s="620">
        <f t="shared" si="1"/>
        <v>17219</v>
      </c>
      <c r="R25" s="620">
        <f t="shared" si="2"/>
        <v>49415</v>
      </c>
      <c r="S25" s="620">
        <f t="shared" si="3"/>
        <v>290.00090665263724</v>
      </c>
    </row>
    <row r="26" ht="19.5" customHeight="1">
      <c r="R26" s="620">
        <f>SUM(R12:R25)</f>
        <v>395337</v>
      </c>
    </row>
    <row r="27" ht="15">
      <c r="A27" s="46">
        <v>37955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workbookViewId="0" topLeftCell="F7">
      <selection activeCell="R26" sqref="R26"/>
    </sheetView>
  </sheetViews>
  <sheetFormatPr defaultColWidth="9.00390625" defaultRowHeight="12.75"/>
  <cols>
    <col min="1" max="1" width="24.625" style="0" customWidth="1"/>
    <col min="2" max="2" width="15.75390625" style="95" customWidth="1"/>
    <col min="3" max="3" width="9.75390625" style="96" customWidth="1"/>
    <col min="4" max="4" width="8.75390625" style="96" customWidth="1"/>
    <col min="5" max="5" width="8.375" style="96" customWidth="1"/>
    <col min="6" max="6" width="8.75390625" style="96" customWidth="1"/>
    <col min="7" max="7" width="8.625" style="96" customWidth="1"/>
    <col min="8" max="8" width="8.125" style="96" customWidth="1"/>
    <col min="9" max="9" width="8.875" style="96" customWidth="1"/>
    <col min="10" max="10" width="11.625" style="96" customWidth="1"/>
    <col min="11" max="11" width="9.25390625" style="96" customWidth="1"/>
    <col min="12" max="12" width="8.875" style="96" customWidth="1"/>
    <col min="13" max="13" width="8.25390625" style="96" customWidth="1"/>
    <col min="14" max="14" width="12.125" style="96" customWidth="1"/>
    <col min="15" max="15" width="12.125" style="95" customWidth="1"/>
    <col min="16" max="16" width="16.25390625" style="0" customWidth="1"/>
    <col min="17" max="17" width="11.125" style="0" bestFit="1" customWidth="1"/>
    <col min="18" max="18" width="9.875" style="0" bestFit="1" customWidth="1"/>
  </cols>
  <sheetData>
    <row r="1" spans="1:15" s="2" customFormat="1" ht="15.75">
      <c r="A1" s="97" t="s">
        <v>24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5" t="s">
        <v>234</v>
      </c>
    </row>
    <row r="2" spans="2:14" s="2" customFormat="1" ht="12.75">
      <c r="B2" s="4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6.25">
      <c r="A3" s="206" t="s">
        <v>70</v>
      </c>
      <c r="B3" s="47"/>
      <c r="C3" s="20"/>
      <c r="D3" s="20"/>
      <c r="E3" s="20"/>
      <c r="F3" s="20"/>
      <c r="G3" s="589"/>
      <c r="H3" s="20"/>
      <c r="I3" s="20"/>
      <c r="J3" s="20"/>
      <c r="K3" s="20"/>
      <c r="L3" s="20"/>
      <c r="M3" s="20"/>
      <c r="N3" s="20"/>
      <c r="O3" s="47"/>
    </row>
    <row r="4" spans="2:15" s="2" customFormat="1" ht="4.5" customHeight="1">
      <c r="B4" s="4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s="2" customFormat="1" ht="20.25" customHeight="1">
      <c r="A5" s="207" t="s">
        <v>324</v>
      </c>
      <c r="B5" s="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7"/>
    </row>
    <row r="6" spans="1:16" s="193" customFormat="1" ht="26.25" customHeight="1" thickBot="1">
      <c r="A6" s="188" t="s">
        <v>71</v>
      </c>
      <c r="B6" s="189"/>
      <c r="C6" s="189"/>
      <c r="D6" s="189"/>
      <c r="E6" s="189"/>
      <c r="F6" s="190"/>
      <c r="G6" s="190"/>
      <c r="H6" s="190"/>
      <c r="I6" s="190"/>
      <c r="J6" s="190"/>
      <c r="K6" s="191"/>
      <c r="L6" s="190"/>
      <c r="M6" s="190"/>
      <c r="N6" s="190"/>
      <c r="O6" s="190"/>
      <c r="P6" s="192"/>
    </row>
    <row r="7" spans="1:15" s="2" customFormat="1" ht="15" customHeight="1">
      <c r="A7" s="645" t="s">
        <v>295</v>
      </c>
      <c r="B7" s="104" t="s">
        <v>1</v>
      </c>
      <c r="C7" s="105" t="s">
        <v>25</v>
      </c>
      <c r="D7" s="655" t="s">
        <v>26</v>
      </c>
      <c r="E7" s="656"/>
      <c r="F7" s="656"/>
      <c r="G7" s="656"/>
      <c r="H7" s="656"/>
      <c r="I7" s="656"/>
      <c r="J7" s="656"/>
      <c r="K7" s="656"/>
      <c r="L7" s="656"/>
      <c r="M7" s="656"/>
      <c r="N7" s="657"/>
      <c r="O7" s="104" t="s">
        <v>27</v>
      </c>
    </row>
    <row r="8" spans="1:15" s="2" customFormat="1" ht="12.75">
      <c r="A8" s="646"/>
      <c r="B8" s="107" t="s">
        <v>28</v>
      </c>
      <c r="C8" s="108" t="s">
        <v>29</v>
      </c>
      <c r="D8" s="208" t="s">
        <v>30</v>
      </c>
      <c r="E8" s="114" t="s">
        <v>31</v>
      </c>
      <c r="F8" s="114" t="s">
        <v>32</v>
      </c>
      <c r="G8" s="114" t="s">
        <v>33</v>
      </c>
      <c r="H8" s="114" t="s">
        <v>34</v>
      </c>
      <c r="I8" s="114" t="s">
        <v>35</v>
      </c>
      <c r="J8" s="114" t="s">
        <v>36</v>
      </c>
      <c r="K8" s="114" t="s">
        <v>37</v>
      </c>
      <c r="L8" s="114" t="s">
        <v>38</v>
      </c>
      <c r="M8" s="114" t="s">
        <v>39</v>
      </c>
      <c r="N8" s="115" t="s">
        <v>64</v>
      </c>
      <c r="O8" s="107" t="s">
        <v>41</v>
      </c>
    </row>
    <row r="9" spans="1:15" s="2" customFormat="1" ht="12.75">
      <c r="A9" s="646"/>
      <c r="B9" s="107" t="s">
        <v>17</v>
      </c>
      <c r="C9" s="108" t="s">
        <v>42</v>
      </c>
      <c r="D9" s="208" t="s">
        <v>43</v>
      </c>
      <c r="E9" s="114" t="s">
        <v>44</v>
      </c>
      <c r="F9" s="114" t="s">
        <v>45</v>
      </c>
      <c r="G9" s="114" t="s">
        <v>46</v>
      </c>
      <c r="H9" s="114" t="s">
        <v>47</v>
      </c>
      <c r="I9" s="114" t="s">
        <v>48</v>
      </c>
      <c r="J9" s="114" t="s">
        <v>49</v>
      </c>
      <c r="K9" s="114" t="s">
        <v>50</v>
      </c>
      <c r="L9" s="114" t="s">
        <v>46</v>
      </c>
      <c r="M9" s="114"/>
      <c r="N9" s="115" t="s">
        <v>50</v>
      </c>
      <c r="O9" s="107" t="s">
        <v>51</v>
      </c>
    </row>
    <row r="10" spans="1:15" s="2" customFormat="1" ht="13.5" thickBot="1">
      <c r="A10" s="647"/>
      <c r="B10" s="107" t="s">
        <v>52</v>
      </c>
      <c r="C10" s="108" t="s">
        <v>53</v>
      </c>
      <c r="D10" s="208"/>
      <c r="E10" s="119"/>
      <c r="F10" s="119"/>
      <c r="G10" s="119"/>
      <c r="H10" s="119"/>
      <c r="I10" s="119"/>
      <c r="J10" s="119" t="s">
        <v>54</v>
      </c>
      <c r="K10" s="119" t="s">
        <v>44</v>
      </c>
      <c r="L10" s="119"/>
      <c r="M10" s="119"/>
      <c r="N10" s="115" t="s">
        <v>44</v>
      </c>
      <c r="O10" s="107" t="s">
        <v>55</v>
      </c>
    </row>
    <row r="11" spans="1:19" s="164" customFormat="1" ht="18.75" customHeight="1" thickBot="1">
      <c r="A11" s="209" t="s">
        <v>80</v>
      </c>
      <c r="B11" s="211">
        <v>72095.239</v>
      </c>
      <c r="C11" s="211">
        <v>9771</v>
      </c>
      <c r="D11" s="212">
        <v>6738</v>
      </c>
      <c r="E11" s="213">
        <v>1173</v>
      </c>
      <c r="F11" s="213">
        <v>160</v>
      </c>
      <c r="G11" s="213">
        <v>12</v>
      </c>
      <c r="H11" s="213">
        <v>506</v>
      </c>
      <c r="I11" s="213">
        <v>37</v>
      </c>
      <c r="J11" s="213">
        <v>68</v>
      </c>
      <c r="K11" s="213">
        <v>8694</v>
      </c>
      <c r="L11" s="213">
        <v>857</v>
      </c>
      <c r="M11" s="213">
        <v>221</v>
      </c>
      <c r="N11" s="214">
        <v>1077</v>
      </c>
      <c r="O11" s="210">
        <v>16</v>
      </c>
      <c r="P11" s="620">
        <f>+C11*B11*0.009</f>
        <v>6339983.222421</v>
      </c>
      <c r="Q11" s="620">
        <f>+P11/B11/9*1000</f>
        <v>9770.999999999998</v>
      </c>
      <c r="R11" s="164">
        <f>+M11*B11*9/1000</f>
        <v>143397.430371</v>
      </c>
      <c r="S11" s="164">
        <f>+R11/B11/9*1000</f>
        <v>220.99999999999997</v>
      </c>
    </row>
    <row r="12" spans="1:19" s="144" customFormat="1" ht="18.75" customHeight="1">
      <c r="A12" s="215" t="s">
        <v>81</v>
      </c>
      <c r="B12" s="217">
        <v>6891.49</v>
      </c>
      <c r="C12" s="217">
        <v>10097</v>
      </c>
      <c r="D12" s="218">
        <v>6854</v>
      </c>
      <c r="E12" s="219">
        <v>1292</v>
      </c>
      <c r="F12" s="219">
        <v>212</v>
      </c>
      <c r="G12" s="219">
        <v>8</v>
      </c>
      <c r="H12" s="219">
        <v>525</v>
      </c>
      <c r="I12" s="219">
        <v>34</v>
      </c>
      <c r="J12" s="219">
        <v>41</v>
      </c>
      <c r="K12" s="219">
        <v>8966</v>
      </c>
      <c r="L12" s="219">
        <v>915</v>
      </c>
      <c r="M12" s="219">
        <v>216</v>
      </c>
      <c r="N12" s="220">
        <v>1132</v>
      </c>
      <c r="O12" s="221">
        <v>16.5</v>
      </c>
      <c r="P12" s="620">
        <f aca="true" t="shared" si="0" ref="P12:P25">+C12*B12*0.009</f>
        <v>626250.3707699999</v>
      </c>
      <c r="Q12" s="620">
        <f aca="true" t="shared" si="1" ref="Q12:Q25">+P12/B12/9*1000</f>
        <v>10097</v>
      </c>
      <c r="R12" s="622">
        <f>+ROUND(M12*B12*9/1000,0)</f>
        <v>13397</v>
      </c>
      <c r="S12" s="144">
        <f aca="true" t="shared" si="2" ref="S12:S25">+R12/B12/9*1000</f>
        <v>215.99908808625645</v>
      </c>
    </row>
    <row r="13" spans="1:19" s="144" customFormat="1" ht="18.75" customHeight="1">
      <c r="A13" s="222" t="s">
        <v>82</v>
      </c>
      <c r="B13" s="159">
        <v>7233.224</v>
      </c>
      <c r="C13" s="159">
        <v>9768</v>
      </c>
      <c r="D13" s="223">
        <v>6744</v>
      </c>
      <c r="E13" s="161">
        <v>1198</v>
      </c>
      <c r="F13" s="161">
        <v>167</v>
      </c>
      <c r="G13" s="161">
        <v>9</v>
      </c>
      <c r="H13" s="161">
        <v>502</v>
      </c>
      <c r="I13" s="161">
        <v>37</v>
      </c>
      <c r="J13" s="161">
        <v>62</v>
      </c>
      <c r="K13" s="161">
        <v>8720</v>
      </c>
      <c r="L13" s="161">
        <v>863</v>
      </c>
      <c r="M13" s="161">
        <v>184</v>
      </c>
      <c r="N13" s="162">
        <v>1048</v>
      </c>
      <c r="O13" s="216">
        <v>15.5</v>
      </c>
      <c r="P13" s="620">
        <f t="shared" si="0"/>
        <v>635887.188288</v>
      </c>
      <c r="Q13" s="620">
        <f t="shared" si="1"/>
        <v>9767.999999999998</v>
      </c>
      <c r="R13" s="622">
        <f aca="true" t="shared" si="3" ref="R13:R25">+ROUND(M13*B13*9/1000,0)</f>
        <v>11978</v>
      </c>
      <c r="S13" s="144">
        <f t="shared" si="2"/>
        <v>183.99663675407933</v>
      </c>
    </row>
    <row r="14" spans="1:19" s="144" customFormat="1" ht="18.75" customHeight="1">
      <c r="A14" s="224" t="s">
        <v>83</v>
      </c>
      <c r="B14" s="159">
        <v>4701.653</v>
      </c>
      <c r="C14" s="159">
        <v>9894</v>
      </c>
      <c r="D14" s="223">
        <v>6775</v>
      </c>
      <c r="E14" s="161">
        <v>1188</v>
      </c>
      <c r="F14" s="161">
        <v>178</v>
      </c>
      <c r="G14" s="161">
        <v>14</v>
      </c>
      <c r="H14" s="161">
        <v>515</v>
      </c>
      <c r="I14" s="161">
        <v>40</v>
      </c>
      <c r="J14" s="161">
        <v>68</v>
      </c>
      <c r="K14" s="161">
        <v>8778</v>
      </c>
      <c r="L14" s="161">
        <v>874</v>
      </c>
      <c r="M14" s="161">
        <v>242</v>
      </c>
      <c r="N14" s="162">
        <v>1116</v>
      </c>
      <c r="O14" s="216">
        <v>16.5</v>
      </c>
      <c r="P14" s="620">
        <f t="shared" si="0"/>
        <v>418663.39303800004</v>
      </c>
      <c r="Q14" s="620">
        <f t="shared" si="1"/>
        <v>9894</v>
      </c>
      <c r="R14" s="622">
        <f t="shared" si="3"/>
        <v>10240</v>
      </c>
      <c r="S14" s="144">
        <f t="shared" si="2"/>
        <v>241.9952679999519</v>
      </c>
    </row>
    <row r="15" spans="1:19" s="144" customFormat="1" ht="18.75" customHeight="1">
      <c r="A15" s="224" t="s">
        <v>84</v>
      </c>
      <c r="B15" s="159">
        <v>3816.124</v>
      </c>
      <c r="C15" s="159">
        <v>9687</v>
      </c>
      <c r="D15" s="223">
        <v>6677</v>
      </c>
      <c r="E15" s="161">
        <v>1141</v>
      </c>
      <c r="F15" s="161">
        <v>138</v>
      </c>
      <c r="G15" s="161">
        <v>15</v>
      </c>
      <c r="H15" s="161">
        <v>505</v>
      </c>
      <c r="I15" s="161">
        <v>34</v>
      </c>
      <c r="J15" s="161">
        <v>95</v>
      </c>
      <c r="K15" s="161">
        <v>8603</v>
      </c>
      <c r="L15" s="161">
        <v>888</v>
      </c>
      <c r="M15" s="161">
        <v>197</v>
      </c>
      <c r="N15" s="162">
        <v>1084</v>
      </c>
      <c r="O15" s="216">
        <v>16.2</v>
      </c>
      <c r="P15" s="620">
        <f t="shared" si="0"/>
        <v>332701.138692</v>
      </c>
      <c r="Q15" s="620">
        <f t="shared" si="1"/>
        <v>9687.000000000002</v>
      </c>
      <c r="R15" s="622">
        <f t="shared" si="3"/>
        <v>6766</v>
      </c>
      <c r="S15" s="144">
        <f t="shared" si="2"/>
        <v>197.00035370385706</v>
      </c>
    </row>
    <row r="16" spans="1:19" s="144" customFormat="1" ht="18.75" customHeight="1">
      <c r="A16" s="224" t="s">
        <v>85</v>
      </c>
      <c r="B16" s="159">
        <v>2188.743</v>
      </c>
      <c r="C16" s="159">
        <v>9885</v>
      </c>
      <c r="D16" s="223">
        <v>6913</v>
      </c>
      <c r="E16" s="161">
        <v>1153</v>
      </c>
      <c r="F16" s="161">
        <v>159</v>
      </c>
      <c r="G16" s="161">
        <v>12</v>
      </c>
      <c r="H16" s="161">
        <v>512</v>
      </c>
      <c r="I16" s="161">
        <v>35</v>
      </c>
      <c r="J16" s="161">
        <v>88</v>
      </c>
      <c r="K16" s="161">
        <v>8871</v>
      </c>
      <c r="L16" s="161">
        <v>840</v>
      </c>
      <c r="M16" s="161">
        <v>174</v>
      </c>
      <c r="N16" s="162">
        <v>1014</v>
      </c>
      <c r="O16" s="216">
        <v>14.7</v>
      </c>
      <c r="P16" s="620">
        <f t="shared" si="0"/>
        <v>194721.52099499997</v>
      </c>
      <c r="Q16" s="620">
        <f t="shared" si="1"/>
        <v>9884.999999999998</v>
      </c>
      <c r="R16" s="622">
        <f t="shared" si="3"/>
        <v>3428</v>
      </c>
      <c r="S16" s="144">
        <f t="shared" si="2"/>
        <v>174.02175078978615</v>
      </c>
    </row>
    <row r="17" spans="1:19" s="144" customFormat="1" ht="18.75" customHeight="1">
      <c r="A17" s="224" t="s">
        <v>86</v>
      </c>
      <c r="B17" s="159">
        <v>5710.192</v>
      </c>
      <c r="C17" s="159">
        <v>9805</v>
      </c>
      <c r="D17" s="223">
        <v>6718</v>
      </c>
      <c r="E17" s="161">
        <v>1163</v>
      </c>
      <c r="F17" s="161">
        <v>166</v>
      </c>
      <c r="G17" s="161">
        <v>12</v>
      </c>
      <c r="H17" s="161">
        <v>508</v>
      </c>
      <c r="I17" s="161">
        <v>32</v>
      </c>
      <c r="J17" s="161">
        <v>82</v>
      </c>
      <c r="K17" s="161">
        <v>8681</v>
      </c>
      <c r="L17" s="161">
        <v>943</v>
      </c>
      <c r="M17" s="161">
        <v>181</v>
      </c>
      <c r="N17" s="162">
        <v>1124</v>
      </c>
      <c r="O17" s="216">
        <v>16.7</v>
      </c>
      <c r="P17" s="620">
        <f t="shared" si="0"/>
        <v>503895.89304</v>
      </c>
      <c r="Q17" s="620">
        <f t="shared" si="1"/>
        <v>9805</v>
      </c>
      <c r="R17" s="622">
        <f t="shared" si="3"/>
        <v>9302</v>
      </c>
      <c r="S17" s="144">
        <f t="shared" si="2"/>
        <v>181.001891977635</v>
      </c>
    </row>
    <row r="18" spans="1:19" s="144" customFormat="1" ht="18.75" customHeight="1">
      <c r="A18" s="224" t="s">
        <v>87</v>
      </c>
      <c r="B18" s="159">
        <v>3215.812</v>
      </c>
      <c r="C18" s="159">
        <v>9701</v>
      </c>
      <c r="D18" s="223">
        <v>6734</v>
      </c>
      <c r="E18" s="161">
        <v>1160</v>
      </c>
      <c r="F18" s="161">
        <v>136</v>
      </c>
      <c r="G18" s="161">
        <v>12</v>
      </c>
      <c r="H18" s="161">
        <v>501</v>
      </c>
      <c r="I18" s="161">
        <v>46</v>
      </c>
      <c r="J18" s="161">
        <v>67</v>
      </c>
      <c r="K18" s="161">
        <v>8657</v>
      </c>
      <c r="L18" s="161">
        <v>828</v>
      </c>
      <c r="M18" s="161">
        <v>216</v>
      </c>
      <c r="N18" s="162">
        <v>1043</v>
      </c>
      <c r="O18" s="216">
        <v>15.5</v>
      </c>
      <c r="P18" s="620">
        <f t="shared" si="0"/>
        <v>280769.32990799996</v>
      </c>
      <c r="Q18" s="620">
        <f t="shared" si="1"/>
        <v>9700.999999999998</v>
      </c>
      <c r="R18" s="622">
        <f t="shared" si="3"/>
        <v>6252</v>
      </c>
      <c r="S18" s="144">
        <f t="shared" si="2"/>
        <v>216.0159445473388</v>
      </c>
    </row>
    <row r="19" spans="1:19" s="144" customFormat="1" ht="18.75" customHeight="1">
      <c r="A19" s="224" t="s">
        <v>88</v>
      </c>
      <c r="B19" s="159">
        <v>4123.535</v>
      </c>
      <c r="C19" s="159">
        <v>9658</v>
      </c>
      <c r="D19" s="223">
        <v>6661</v>
      </c>
      <c r="E19" s="161">
        <v>1162</v>
      </c>
      <c r="F19" s="161">
        <v>173</v>
      </c>
      <c r="G19" s="161">
        <v>12</v>
      </c>
      <c r="H19" s="161">
        <v>495</v>
      </c>
      <c r="I19" s="161">
        <v>36</v>
      </c>
      <c r="J19" s="161">
        <v>45</v>
      </c>
      <c r="K19" s="161">
        <v>8584</v>
      </c>
      <c r="L19" s="161">
        <v>791</v>
      </c>
      <c r="M19" s="161">
        <v>283</v>
      </c>
      <c r="N19" s="162">
        <v>1074</v>
      </c>
      <c r="O19" s="216">
        <v>16.1</v>
      </c>
      <c r="P19" s="620">
        <f t="shared" si="0"/>
        <v>358425.90927</v>
      </c>
      <c r="Q19" s="620">
        <f t="shared" si="1"/>
        <v>9658</v>
      </c>
      <c r="R19" s="622">
        <f t="shared" si="3"/>
        <v>10503</v>
      </c>
      <c r="S19" s="144">
        <f t="shared" si="2"/>
        <v>283.009602198114</v>
      </c>
    </row>
    <row r="20" spans="1:19" s="144" customFormat="1" ht="18.75" customHeight="1">
      <c r="A20" s="224" t="s">
        <v>89</v>
      </c>
      <c r="B20" s="159">
        <v>3853.605</v>
      </c>
      <c r="C20" s="159">
        <v>9632</v>
      </c>
      <c r="D20" s="223">
        <v>6708</v>
      </c>
      <c r="E20" s="161">
        <v>1137</v>
      </c>
      <c r="F20" s="161">
        <v>167</v>
      </c>
      <c r="G20" s="161">
        <v>11</v>
      </c>
      <c r="H20" s="161">
        <v>499</v>
      </c>
      <c r="I20" s="161">
        <v>27</v>
      </c>
      <c r="J20" s="161">
        <v>59</v>
      </c>
      <c r="K20" s="161">
        <v>8608</v>
      </c>
      <c r="L20" s="161">
        <v>846</v>
      </c>
      <c r="M20" s="161">
        <v>179</v>
      </c>
      <c r="N20" s="162">
        <v>1024</v>
      </c>
      <c r="O20" s="216">
        <v>15.3</v>
      </c>
      <c r="P20" s="620">
        <f t="shared" si="0"/>
        <v>334061.31023999996</v>
      </c>
      <c r="Q20" s="620">
        <f t="shared" si="1"/>
        <v>9631.999999999998</v>
      </c>
      <c r="R20" s="622">
        <f t="shared" si="3"/>
        <v>6208</v>
      </c>
      <c r="S20" s="144">
        <f t="shared" si="2"/>
        <v>178.99545432855152</v>
      </c>
    </row>
    <row r="21" spans="1:19" s="144" customFormat="1" ht="18.75" customHeight="1">
      <c r="A21" s="224" t="s">
        <v>90</v>
      </c>
      <c r="B21" s="159">
        <v>4060.812</v>
      </c>
      <c r="C21" s="159">
        <v>9658</v>
      </c>
      <c r="D21" s="223">
        <v>6672</v>
      </c>
      <c r="E21" s="161">
        <v>1167</v>
      </c>
      <c r="F21" s="161">
        <v>124</v>
      </c>
      <c r="G21" s="161">
        <v>14</v>
      </c>
      <c r="H21" s="161">
        <v>499</v>
      </c>
      <c r="I21" s="161">
        <v>33</v>
      </c>
      <c r="J21" s="161">
        <v>81</v>
      </c>
      <c r="K21" s="161">
        <v>8591</v>
      </c>
      <c r="L21" s="161">
        <v>860</v>
      </c>
      <c r="M21" s="161">
        <v>207</v>
      </c>
      <c r="N21" s="162">
        <v>1067</v>
      </c>
      <c r="O21" s="216">
        <v>16</v>
      </c>
      <c r="P21" s="620">
        <f t="shared" si="0"/>
        <v>352973.90066399996</v>
      </c>
      <c r="Q21" s="620">
        <f t="shared" si="1"/>
        <v>9658</v>
      </c>
      <c r="R21" s="622">
        <f t="shared" si="3"/>
        <v>7565</v>
      </c>
      <c r="S21" s="144">
        <f t="shared" si="2"/>
        <v>206.99198966993686</v>
      </c>
    </row>
    <row r="22" spans="1:19" s="144" customFormat="1" ht="18.75" customHeight="1">
      <c r="A22" s="224" t="s">
        <v>91</v>
      </c>
      <c r="B22" s="159">
        <v>8182.262</v>
      </c>
      <c r="C22" s="159">
        <v>9879</v>
      </c>
      <c r="D22" s="223">
        <v>6827</v>
      </c>
      <c r="E22" s="161">
        <v>1185</v>
      </c>
      <c r="F22" s="161">
        <v>156</v>
      </c>
      <c r="G22" s="161">
        <v>10</v>
      </c>
      <c r="H22" s="161">
        <v>512</v>
      </c>
      <c r="I22" s="161">
        <v>54</v>
      </c>
      <c r="J22" s="161">
        <v>72</v>
      </c>
      <c r="K22" s="161">
        <v>8816</v>
      </c>
      <c r="L22" s="161">
        <v>834</v>
      </c>
      <c r="M22" s="161">
        <v>229</v>
      </c>
      <c r="N22" s="162">
        <v>1063</v>
      </c>
      <c r="O22" s="216">
        <v>15.6</v>
      </c>
      <c r="P22" s="620">
        <f t="shared" si="0"/>
        <v>727493.0966819999</v>
      </c>
      <c r="Q22" s="620">
        <f t="shared" si="1"/>
        <v>9878.999999999998</v>
      </c>
      <c r="R22" s="622">
        <f t="shared" si="3"/>
        <v>16864</v>
      </c>
      <c r="S22" s="144">
        <f t="shared" si="2"/>
        <v>229.00486170911879</v>
      </c>
    </row>
    <row r="23" spans="1:19" s="144" customFormat="1" ht="18.75" customHeight="1">
      <c r="A23" s="224" t="s">
        <v>92</v>
      </c>
      <c r="B23" s="159">
        <v>4640.428</v>
      </c>
      <c r="C23" s="159">
        <v>9589</v>
      </c>
      <c r="D23" s="223">
        <v>6727</v>
      </c>
      <c r="E23" s="161">
        <v>1116</v>
      </c>
      <c r="F23" s="161">
        <v>158</v>
      </c>
      <c r="G23" s="161">
        <v>14</v>
      </c>
      <c r="H23" s="161">
        <v>493</v>
      </c>
      <c r="I23" s="161">
        <v>30</v>
      </c>
      <c r="J23" s="161">
        <v>84</v>
      </c>
      <c r="K23" s="161">
        <v>8623</v>
      </c>
      <c r="L23" s="161">
        <v>736</v>
      </c>
      <c r="M23" s="161">
        <v>230</v>
      </c>
      <c r="N23" s="162">
        <v>966</v>
      </c>
      <c r="O23" s="216">
        <v>14.4</v>
      </c>
      <c r="P23" s="620">
        <f t="shared" si="0"/>
        <v>400473.57682799996</v>
      </c>
      <c r="Q23" s="620">
        <f t="shared" si="1"/>
        <v>9588.999999999998</v>
      </c>
      <c r="R23" s="622">
        <f t="shared" si="3"/>
        <v>9606</v>
      </c>
      <c r="S23" s="144">
        <f t="shared" si="2"/>
        <v>230.00751942134073</v>
      </c>
    </row>
    <row r="24" spans="1:19" s="144" customFormat="1" ht="18.75" customHeight="1">
      <c r="A24" s="224" t="s">
        <v>93</v>
      </c>
      <c r="B24" s="159">
        <v>4369.578</v>
      </c>
      <c r="C24" s="159">
        <v>9756</v>
      </c>
      <c r="D24" s="223">
        <v>6706</v>
      </c>
      <c r="E24" s="161">
        <v>1140</v>
      </c>
      <c r="F24" s="161">
        <v>139</v>
      </c>
      <c r="G24" s="161">
        <v>13</v>
      </c>
      <c r="H24" s="161">
        <v>503</v>
      </c>
      <c r="I24" s="161">
        <v>38</v>
      </c>
      <c r="J24" s="161">
        <v>57</v>
      </c>
      <c r="K24" s="161">
        <v>8596</v>
      </c>
      <c r="L24" s="161">
        <v>866</v>
      </c>
      <c r="M24" s="161">
        <v>294</v>
      </c>
      <c r="N24" s="162">
        <v>1160</v>
      </c>
      <c r="O24" s="216">
        <v>17.3</v>
      </c>
      <c r="P24" s="620">
        <f t="shared" si="0"/>
        <v>383666.426712</v>
      </c>
      <c r="Q24" s="620">
        <f t="shared" si="1"/>
        <v>9755.999999999998</v>
      </c>
      <c r="R24" s="622">
        <f t="shared" si="3"/>
        <v>11562</v>
      </c>
      <c r="S24" s="144">
        <f t="shared" si="2"/>
        <v>294.00245668269713</v>
      </c>
    </row>
    <row r="25" spans="1:19" s="144" customFormat="1" ht="18.75" customHeight="1" thickBot="1">
      <c r="A25" s="225" t="s">
        <v>94</v>
      </c>
      <c r="B25" s="226">
        <v>9107.781</v>
      </c>
      <c r="C25" s="226">
        <v>9635</v>
      </c>
      <c r="D25" s="227">
        <v>6638</v>
      </c>
      <c r="E25" s="228">
        <v>1142</v>
      </c>
      <c r="F25" s="228">
        <v>144</v>
      </c>
      <c r="G25" s="228">
        <v>13</v>
      </c>
      <c r="H25" s="228">
        <v>501</v>
      </c>
      <c r="I25" s="228">
        <v>32</v>
      </c>
      <c r="J25" s="228">
        <v>72</v>
      </c>
      <c r="K25" s="228">
        <v>8543</v>
      </c>
      <c r="L25" s="228">
        <v>855</v>
      </c>
      <c r="M25" s="228">
        <v>236</v>
      </c>
      <c r="N25" s="229">
        <v>1091</v>
      </c>
      <c r="O25" s="230">
        <v>16.4</v>
      </c>
      <c r="P25" s="620">
        <f t="shared" si="0"/>
        <v>789781.229415</v>
      </c>
      <c r="Q25" s="620">
        <f t="shared" si="1"/>
        <v>9634.999999999998</v>
      </c>
      <c r="R25" s="622">
        <f t="shared" si="3"/>
        <v>19345</v>
      </c>
      <c r="S25" s="144">
        <f t="shared" si="2"/>
        <v>236.0008924725402</v>
      </c>
    </row>
    <row r="26" spans="18:19" ht="18" customHeight="1">
      <c r="R26" s="341">
        <f>SUM(R12:R25)</f>
        <v>143016</v>
      </c>
      <c r="S26">
        <f>+R26/B11/9*1000</f>
        <v>220.41215047038912</v>
      </c>
    </row>
    <row r="27" ht="15">
      <c r="A27" s="46">
        <v>37955</v>
      </c>
    </row>
  </sheetData>
  <mergeCells count="2">
    <mergeCell ref="D7:N7"/>
    <mergeCell ref="A7:A10"/>
  </mergeCells>
  <printOptions/>
  <pageMargins left="0.5905511811023623" right="0" top="0.5905511811023623" bottom="0" header="0.5118110236220472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2003-11-27T12:23:17Z</cp:lastPrinted>
  <dcterms:created xsi:type="dcterms:W3CDTF">2003-05-20T12:29:19Z</dcterms:created>
  <dcterms:modified xsi:type="dcterms:W3CDTF">2003-06-02T08:05:15Z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300684739</vt:i4>
  </property>
  <property fmtid="{D5CDD505-2E9C-101B-9397-08002B2CF9AE}" pid="3" name="_EmailSubject">
    <vt:lpwstr>Tabulky- 1.čtvrtletí 2003.xls</vt:lpwstr>
  </property>
  <property fmtid="{D5CDD505-2E9C-101B-9397-08002B2CF9AE}" pid="4" name="_AuthorEmail">
    <vt:lpwstr>Milena.Rezabkova@msmt.cz</vt:lpwstr>
  </property>
  <property fmtid="{D5CDD505-2E9C-101B-9397-08002B2CF9AE}" pid="5" name="_AuthorEmailDisplayName">
    <vt:lpwstr>Řežábková Milena</vt:lpwstr>
  </property>
  <property fmtid="{D5CDD505-2E9C-101B-9397-08002B2CF9AE}" pid="6" name="_PreviousAdHocReviewCycleID">
    <vt:i4>300684739</vt:i4>
  </property>
</Properties>
</file>