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05" activeTab="0"/>
  </bookViews>
  <sheets>
    <sheet name="prehled" sheetId="1" r:id="rId1"/>
    <sheet name="PHA" sheetId="2" r:id="rId2"/>
    <sheet name="STC" sheetId="3" r:id="rId3"/>
    <sheet name="JHC" sheetId="4" r:id="rId4"/>
    <sheet name="PLK" sheetId="5" r:id="rId5"/>
    <sheet name="KVK" sheetId="6" r:id="rId6"/>
    <sheet name="ULK" sheetId="7" r:id="rId7"/>
    <sheet name="LBK" sheetId="8" r:id="rId8"/>
    <sheet name="HKK" sheetId="9" r:id="rId9"/>
    <sheet name="PAK" sheetId="10" r:id="rId10"/>
    <sheet name="VYS" sheetId="11" r:id="rId11"/>
    <sheet name="JHM" sheetId="12" r:id="rId12"/>
    <sheet name="OLK" sheetId="13" r:id="rId13"/>
    <sheet name="ZLK" sheetId="14" r:id="rId14"/>
    <sheet name="MSK" sheetId="15" r:id="rId15"/>
    <sheet name="Cirkevni" sheetId="16" r:id="rId16"/>
    <sheet name="Worksheet 1" sheetId="17" r:id="rId17"/>
  </sheets>
  <definedNames/>
  <calcPr fullCalcOnLoad="1"/>
</workbook>
</file>

<file path=xl/sharedStrings.xml><?xml version="1.0" encoding="utf-8"?>
<sst xmlns="http://schemas.openxmlformats.org/spreadsheetml/2006/main" count="1081" uniqueCount="918">
  <si>
    <t>IV.</t>
  </si>
  <si>
    <t xml:space="preserve">                       Přehled škol podle krajů                                       </t>
  </si>
  <si>
    <t xml:space="preserve">podané žádosti </t>
  </si>
  <si>
    <t>výše dotace (v Kč)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</si>
  <si>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</si>
  <si>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</si>
  <si>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</si>
  <si>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</si>
  <si>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</si>
  <si>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</si>
  <si>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</si>
  <si>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</si>
  <si>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</si>
  <si>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</si>
  <si>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</si>
  <si>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</si>
  <si>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</si>
  <si>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</si>
  <si>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církevní školy</t>
  </si>
  <si>
    <t>Celkem</t>
  </si>
  <si>
    <t>ŠKOLA - IČO</t>
  </si>
  <si>
    <t>ŠKOLA - složený název</t>
  </si>
  <si>
    <t>NIV</t>
  </si>
  <si>
    <t>pr. na platy</t>
  </si>
  <si>
    <t>odvody ZP a SP</t>
  </si>
  <si>
    <t>FKSP</t>
  </si>
  <si>
    <t>ONIV</t>
  </si>
  <si>
    <t>00335479</t>
  </si>
  <si>
    <t>Gymnázium Budějovická 680 Praha 4 PSČ: 14000</t>
  </si>
  <si>
    <t>Gymnázium E.Krásnohorské Ohradní 55 Praha 4 - Michle PSČ: 14000</t>
  </si>
  <si>
    <t>00497070</t>
  </si>
  <si>
    <t>Střední škola automobilní a informatiky Weilova 4 Praha 10 PSČ: 10200</t>
  </si>
  <si>
    <t>25058843</t>
  </si>
  <si>
    <t>Mensa gymnázium, o.p.s. Španielova 1111 Praha 6 - Řepy PSČ: 16300</t>
  </si>
  <si>
    <t>25632141</t>
  </si>
  <si>
    <t>Střední průmyslová škola dopravní, a.s. Plzeňská 298 Praha 5 PSČ: 15000</t>
  </si>
  <si>
    <t>25698117</t>
  </si>
  <si>
    <t>PORG - gymnázium a základní škola,o.p.s. Lindnerova 3 Praha 8 - Libeň PSČ: 18000</t>
  </si>
  <si>
    <t>49366629</t>
  </si>
  <si>
    <t>Gymnázium Opatov Konstantinova 1500 Praha 4 PSČ: 14900</t>
  </si>
  <si>
    <t>49625446</t>
  </si>
  <si>
    <t>Gymnázium Nad Alejí 1952 Praha 6 PSČ: 16200</t>
  </si>
  <si>
    <t>60444916</t>
  </si>
  <si>
    <t>Gymnázium Písnická 760 Praha 4 PSČ: 14200</t>
  </si>
  <si>
    <t>60445475</t>
  </si>
  <si>
    <t>Gymnázium Českolipská 373 Praha 9 PSČ: 19000</t>
  </si>
  <si>
    <t>60446218</t>
  </si>
  <si>
    <t>Gymnázium J.G.Jarkovského Truhlářská 22 Praha 1 PSČ: 11000</t>
  </si>
  <si>
    <t>60446234</t>
  </si>
  <si>
    <t>Gymnázium J. Heyrovského Mezi Školami 2475 Praha 5 PSČ: 15800</t>
  </si>
  <si>
    <t>60449004</t>
  </si>
  <si>
    <t>Gymnázium prof. Jana Patočky Jindřišská Praha PSČ: 11000</t>
  </si>
  <si>
    <t>60460784</t>
  </si>
  <si>
    <t>Gymnázium Ústavní 400 Praha 8 PSČ: 18100</t>
  </si>
  <si>
    <t>61384992</t>
  </si>
  <si>
    <t>Gymnázium Oty Pavla Loučanská 520 Praha 5 PSČ: 15300</t>
  </si>
  <si>
    <t>61385298</t>
  </si>
  <si>
    <t>Gymnázium Nad Kavalírkou 1 Praha 5 PSČ: 15000</t>
  </si>
  <si>
    <t>61385301</t>
  </si>
  <si>
    <t>SPŠ elektrotechnická Ječná 30 Praha 2 PSČ: 12136</t>
  </si>
  <si>
    <t>61385361</t>
  </si>
  <si>
    <t>Gymnázium Voděradská 2 Praha 10 - Strašnice PSČ: 10000</t>
  </si>
  <si>
    <t>61385409</t>
  </si>
  <si>
    <t>Střední prům. škola elektrotechnická V Úžlabině 23 Praha 10 - Malešice PSČ: 10000</t>
  </si>
  <si>
    <t>61385476</t>
  </si>
  <si>
    <t>Gymnázium Nad Štolou Praha PSČ: 17000</t>
  </si>
  <si>
    <t>61385701</t>
  </si>
  <si>
    <t>Gymnázium Christ. Dopplera Zborovská 45 Praha 5 - Smíchov PSČ: 15000</t>
  </si>
  <si>
    <t>61386022</t>
  </si>
  <si>
    <t>Gymnázium Arabská 14 Praha 6 PSČ: 16000</t>
  </si>
  <si>
    <t>61386774</t>
  </si>
  <si>
    <t>Obchodní akademie Vinohradská Vinohradská 38 Praha 2 PSČ: 12000</t>
  </si>
  <si>
    <t>61387061</t>
  </si>
  <si>
    <t>Gymnázium Litoměřická 726 Praha 9 PSČ: 19000</t>
  </si>
  <si>
    <t>61388106</t>
  </si>
  <si>
    <t>Gymnázium Botičská 1 Praha 2 PSČ: 12801</t>
  </si>
  <si>
    <t>61388262</t>
  </si>
  <si>
    <t>Střední škola Náhorní U Měšťanských škol 525 Praha 8 PSČ: 18200</t>
  </si>
  <si>
    <t>61388866</t>
  </si>
  <si>
    <t>SPŠ sdělovací techniky Panská 3 Praha 1 PSČ: 11000</t>
  </si>
  <si>
    <t>63109662</t>
  </si>
  <si>
    <t>Malostranské gymnázium Josefská 7 Praha 1 PSČ: 11800</t>
  </si>
  <si>
    <t>63672197</t>
  </si>
  <si>
    <t>Gymnázium ALTIS s.r.o. Dopplerova 351 Praha 10 - Petrovice PSČ: 10900</t>
  </si>
  <si>
    <t>70837902</t>
  </si>
  <si>
    <t>Masarykova střední škola chemická Křemencova 12 Praha 1 PSČ: 11628</t>
  </si>
  <si>
    <t>Středočeský kraj</t>
  </si>
  <si>
    <t>00177041</t>
  </si>
  <si>
    <t>ŠKODA AUTO a.s., SOU strojírenské, o.z. tř. Václava Klementa 869 Mladá Boleslav PSČ: 29360</t>
  </si>
  <si>
    <t>SOŠ a SOU Dubská 967 Kladno - Dubí PSČ: 27203</t>
  </si>
  <si>
    <t>16980123</t>
  </si>
  <si>
    <t>Střední průmyslová škola Emila Kolbena Gen. Kholla 2501/II Rakovník PSČ: 26901</t>
  </si>
  <si>
    <t>27383512</t>
  </si>
  <si>
    <t>Sunny Canadian IS-ZŠ a Gymnázium, s.r.o. Straková 522 Jesenice - Osnice PSČ: 25242</t>
  </si>
  <si>
    <t>43755054</t>
  </si>
  <si>
    <t>Gymnázium J. A. Komenského 414 Čelákovice PSČ: 25088</t>
  </si>
  <si>
    <t>47019671</t>
  </si>
  <si>
    <t>Gymnázium Zikmunda Wintra nám. J. Žižky 186 Rakovník PSČ: 26919</t>
  </si>
  <si>
    <t>47019697</t>
  </si>
  <si>
    <t>Gymnázium J. A. Komenského Komenského nám. 209 Nové Strašecí PSČ: 27180</t>
  </si>
  <si>
    <t>47019719</t>
  </si>
  <si>
    <t>Masarykova obchodní akademie Pražská 1222 Rakovník PSČ: 26920</t>
  </si>
  <si>
    <t>47558407</t>
  </si>
  <si>
    <t>Gymnázium J. Barranda Talichova 824 Beroun 2 PSČ: 26601</t>
  </si>
  <si>
    <t>48665819</t>
  </si>
  <si>
    <t>Gymnázium Žižkova 162 Kolín III PSČ: 28031</t>
  </si>
  <si>
    <t>48665967</t>
  </si>
  <si>
    <t>Gymnázium Vítězná 616 Český Brod PSČ: 28227</t>
  </si>
  <si>
    <t>48683868</t>
  </si>
  <si>
    <t>Gymnázium Dr. Josefa Pekaře Palackého 211 Mladá Boleslav PSČ: 29380</t>
  </si>
  <si>
    <t>48683884</t>
  </si>
  <si>
    <t>OA, VOŠ ekonomická a JŠ s právem SJZ T. G. Masaryka 14 Mladá Boleslav PSČ: 29380</t>
  </si>
  <si>
    <t>48683906</t>
  </si>
  <si>
    <t>Gymnázium Studentská 896 Mnichovo Hradiště PSČ: 29501</t>
  </si>
  <si>
    <t>49518917</t>
  </si>
  <si>
    <t>Gymnázium Jana Palacha Pod Vrchem 3421 Mělník PSČ: 27682</t>
  </si>
  <si>
    <t>49518925</t>
  </si>
  <si>
    <t>Dvořákovo gymnázium a SOŠ ekonomická Dvořákovo náměstí 800 Kralupy nad Vltavou PSČ: 27853</t>
  </si>
  <si>
    <t>61100226</t>
  </si>
  <si>
    <t>Gymnázium Legionářů 402 Příbram VII PSČ: 26102</t>
  </si>
  <si>
    <t>61100242</t>
  </si>
  <si>
    <t>Gymnázium a SOŠ ekonomická Nádražní 90 Sedlčany PSČ: 26480</t>
  </si>
  <si>
    <t>61100331</t>
  </si>
  <si>
    <t>Gymnázium Karla Čapka Školní 1530 Dobříš PSČ: 26380</t>
  </si>
  <si>
    <t>61100412</t>
  </si>
  <si>
    <t>Obchodní akademie a Vyšší odborná škola Na Příkopech 104 Příbram I PSČ: 26101</t>
  </si>
  <si>
    <t>61388572</t>
  </si>
  <si>
    <t>Gymnázium Komenského náměstí 1 Říčany PSČ: 25101</t>
  </si>
  <si>
    <t>61388939</t>
  </si>
  <si>
    <t>Gymnázium J.S.Machara Královická 668 Brandýs n.L.-St.Boleslav PSČ: 25050</t>
  </si>
  <si>
    <t>61632210</t>
  </si>
  <si>
    <t>Gymnázium Bohumila Hrabala Komenského 779 Nymburk PSČ: 28840</t>
  </si>
  <si>
    <t>61664537</t>
  </si>
  <si>
    <t>Obchodní akademie V Sadě 1565 Vlašim PSČ: 25801</t>
  </si>
  <si>
    <t>61664545</t>
  </si>
  <si>
    <t>Gymnázium Tylova 271 Vlašim PSČ: 25801</t>
  </si>
  <si>
    <t>61664651</t>
  </si>
  <si>
    <t>VOŠ a Střední zemědělská škola Mendelova 131 Benešov PSČ: 25601</t>
  </si>
  <si>
    <t>61664707</t>
  </si>
  <si>
    <t>Gymnázium Husova 470 Benešov PSČ: 25601</t>
  </si>
  <si>
    <t>61894371</t>
  </si>
  <si>
    <t>SPŠ stavební a OA Cyrila Boudy 2954 Kladno PSČ: 27201</t>
  </si>
  <si>
    <t>61894419</t>
  </si>
  <si>
    <t>SPŠ a VOŠ Jana Palacha 1840 Kladno PSČ: 27201</t>
  </si>
  <si>
    <t>61894427</t>
  </si>
  <si>
    <t>Gymnázium V.B.Třebízského Smetanovo nám. 1310 Slaný PSČ: 27401</t>
  </si>
  <si>
    <t>61894435</t>
  </si>
  <si>
    <t>Gymnázium nám.Edvarda Beneše 1573 Kladno PSČ: 27201</t>
  </si>
  <si>
    <t>61894737</t>
  </si>
  <si>
    <t>Sportovní gymnázium Plzeňská 3103 Kladno PSČ: 27201</t>
  </si>
  <si>
    <t>61924008</t>
  </si>
  <si>
    <t>VOŠ, SPŠ a OA Přemysla Otakara II. 938 Čáslav PSČ: 28614</t>
  </si>
  <si>
    <t>61924032</t>
  </si>
  <si>
    <t>Gymnázium Jiřího Ortena Jaselská 932 Kutná Hora PSČ: 28480</t>
  </si>
  <si>
    <t>61924041</t>
  </si>
  <si>
    <t>Gymnázium a SOŠ pedagogická Masarykova 248 Čáslav PSČ: 28626</t>
  </si>
  <si>
    <t>62444042</t>
  </si>
  <si>
    <t>Gymnázium Jiřího z Poděbrad Studentská 166 Poděbrady PSČ: 29001</t>
  </si>
  <si>
    <t>68422709</t>
  </si>
  <si>
    <t>Obchodní akademie Neveklov Školní 303 Neveklov PSČ: 25756</t>
  </si>
  <si>
    <t>Jihočeský kraj</t>
  </si>
  <si>
    <t>00072982</t>
  </si>
  <si>
    <t>Gymnázium a SOŠ ekonomická Pivovarská 69 Vimperk PSČ: 38501</t>
  </si>
  <si>
    <t>Střední škola spojů a informatiky Bydlinského 2474 Tábor PSČ: 39011</t>
  </si>
  <si>
    <t>00582158</t>
  </si>
  <si>
    <t>VOŠ, SPŠ automobilní a technická Skuherského 3 České Budějovice PSČ: 37004</t>
  </si>
  <si>
    <t>00582239</t>
  </si>
  <si>
    <t>Střední zdravotnická škola a VOŠ zdrav. Husova 3 České Budějovice PSČ: 37160</t>
  </si>
  <si>
    <t>00583839</t>
  </si>
  <si>
    <t>Gymnázium Chvalšinská 112 Český Krumlov PSČ: 38101</t>
  </si>
  <si>
    <t>00583855</t>
  </si>
  <si>
    <t>SOŠ strojní a elektrotechnická U Hřiště 527 Velešín PSČ: 38232</t>
  </si>
  <si>
    <t>12907731</t>
  </si>
  <si>
    <t>VOŠ, SŠ, Centrum odborné přípravy Budějovická 421 Sezimovo Ústí PSČ: 39102</t>
  </si>
  <si>
    <t>25160184</t>
  </si>
  <si>
    <t>Táborské soukromé gymnázium a ZŠ, s.r.o. Zavadilská 2472 Tábor PSČ: 39002</t>
  </si>
  <si>
    <t>60061812</t>
  </si>
  <si>
    <t>Gymnázium Pierra de Coubertina Nám. Frant. Křižíka 860 Tábor PSČ: 39030</t>
  </si>
  <si>
    <t>60061855</t>
  </si>
  <si>
    <t>SOŠ ekologická a potravinářská Blatské sídliště 600/I Veselí nad Lužnicí I PSČ: 39181</t>
  </si>
  <si>
    <t>60061863</t>
  </si>
  <si>
    <t>SPŠ strojní a stavební Komenského 1670 Tábor PSČ: 39041</t>
  </si>
  <si>
    <t>60064765</t>
  </si>
  <si>
    <t>Gymnázium Dr. Edvarda Beneše 449/II Soběslav PSČ: 39211</t>
  </si>
  <si>
    <t>60075775</t>
  </si>
  <si>
    <t>Gymnázium Česká 64 České Budějovice PSČ: 37021</t>
  </si>
  <si>
    <t>60075911</t>
  </si>
  <si>
    <t>SOŠ veter.,mech.a zahr. a JŠ s práv. SJZ Rudolfovská 92 České Budějovice PSČ: 37216</t>
  </si>
  <si>
    <t>60076046</t>
  </si>
  <si>
    <t>Obchodní akademie Husova 1 České Budějovice PSČ: 37021</t>
  </si>
  <si>
    <t>60076062</t>
  </si>
  <si>
    <t>Gymnázium Havlíčkova 13 Týn nad Vltavou PSČ: 37501</t>
  </si>
  <si>
    <t>60076101</t>
  </si>
  <si>
    <t>Gymnázium Jírovcova 8 České Budějovice PSČ: 37161</t>
  </si>
  <si>
    <t>60076135</t>
  </si>
  <si>
    <t>Gymnázium J. V. Jirsíka Fráni Šrámka 23 České Budějovice PSČ: 37146</t>
  </si>
  <si>
    <t>60084286</t>
  </si>
  <si>
    <t>SUPŠ sv. Anežky České Tavírna 109 Český Krumlov PSČ: 38101</t>
  </si>
  <si>
    <t>60096136</t>
  </si>
  <si>
    <t>Gymnázium Zlatá stezka 137 Prachatice PSČ: 38301</t>
  </si>
  <si>
    <t>60650443</t>
  </si>
  <si>
    <t>Gymnázium Máchova 174 Strakonice PSČ: 38648</t>
  </si>
  <si>
    <t>60816759</t>
  </si>
  <si>
    <t>OA T. G. Masaryka a JŠ s právem SJZ Husova 156 Jindřichův Hradec PSČ: 37711</t>
  </si>
  <si>
    <t>60816767</t>
  </si>
  <si>
    <t>Gymnázium Vítězslava Nováka Husova 333 Jindřichův Hradec PSČ: 37715</t>
  </si>
  <si>
    <t>60816929</t>
  </si>
  <si>
    <t>Gymnázium Boženy Němcové 213 Dačice PSČ: 38011</t>
  </si>
  <si>
    <t>60816945</t>
  </si>
  <si>
    <t>Gymnázium Na Sadech 308 Třeboň PSČ: 37926</t>
  </si>
  <si>
    <t>60869020</t>
  </si>
  <si>
    <t>Gymnázium Komenského 89 Písek PSČ: 39701</t>
  </si>
  <si>
    <t>60869038</t>
  </si>
  <si>
    <t>SPŠ a VOŠ Karla Čapka 402 Písek PSČ: 39711</t>
  </si>
  <si>
    <t>60869046</t>
  </si>
  <si>
    <t>Gymnázium Masarykova 183 Milevsko PSČ: 39901</t>
  </si>
  <si>
    <t>60869089</t>
  </si>
  <si>
    <t>Obchodní akademie a JŠ s právem SJZ Čelakovského 200 Písek PSČ: 39701</t>
  </si>
  <si>
    <t>60869861</t>
  </si>
  <si>
    <t>VOŠ lesnická a Střední lesnická škola Lesnická 55 Písek PSČ: 39701</t>
  </si>
  <si>
    <t>63289938</t>
  </si>
  <si>
    <t>ZŠ a Gymnázium Vodňany Alešova 50 Vodňany PSČ: 38901</t>
  </si>
  <si>
    <t>63908352</t>
  </si>
  <si>
    <t>Česko-anglické gymnázium s.r.o. Třebízského 1010 České Budějovice PSČ: 37006</t>
  </si>
  <si>
    <t>72549581</t>
  </si>
  <si>
    <t>VOŠ, SPŠ a SOŠ řemesel a služeb Zvolenská 934 Strakonice PSČ: 38601</t>
  </si>
  <si>
    <t>75050081</t>
  </si>
  <si>
    <t>Gymnázium, SOŠ ekonomická a SOU Pohorská 86 Kaplice PSČ: 38241</t>
  </si>
  <si>
    <t>Plzeňský kraj</t>
  </si>
  <si>
    <t>00497061</t>
  </si>
  <si>
    <t>Střední odborné učiliště stavební Borská Plzeň PSČ: 30100</t>
  </si>
  <si>
    <t>SOŠ obchodu, užitého umění a designu Nerudova 33 Plzeň PSČ: 30100</t>
  </si>
  <si>
    <t>00523925</t>
  </si>
  <si>
    <t>Integrovaná střední škola živnostenská Škroupova 209 Plzeň - Jižní Předměstí PSČ: 30100</t>
  </si>
  <si>
    <t>00574406</t>
  </si>
  <si>
    <t>SŠ informatiky a finančních služeb Klatovská 200 G Plzeň PSČ: 30100</t>
  </si>
  <si>
    <t>00669695</t>
  </si>
  <si>
    <t>Střední zdravot.škola a VOŠ zdravotnická Karlovarská 99 Plzeň PSČ: 32300</t>
  </si>
  <si>
    <t>25209957</t>
  </si>
  <si>
    <t>Gymnázium Františka Křižíka a ZŠ, s.r.o. Sokolovská 1165 Plzeň - Bolevec PSČ: 32300</t>
  </si>
  <si>
    <t>48342912</t>
  </si>
  <si>
    <t>Gymnázium J.Š.Baara Pivovarská 323 Domažlice PSČ: 34401</t>
  </si>
  <si>
    <t>48380296</t>
  </si>
  <si>
    <t>Gymnázium a SOŠ Mládežníků 1115 Rokycany PSČ: 33701</t>
  </si>
  <si>
    <t>49180932</t>
  </si>
  <si>
    <t>Gymnázium Družstevní 650 Blovice PSČ: 33613</t>
  </si>
  <si>
    <t>49778099</t>
  </si>
  <si>
    <t>Masarykovo gymnázium Petákova 2 Plzeň PSČ: 30100</t>
  </si>
  <si>
    <t>49778102</t>
  </si>
  <si>
    <t>Gymnázium Luďka Pika Opavská 21 Plzeň PSČ: 31217</t>
  </si>
  <si>
    <t>49778145</t>
  </si>
  <si>
    <t>Gymnázium Mikulášské nám. 23 Plzeň PSČ: 32600</t>
  </si>
  <si>
    <t>61750972</t>
  </si>
  <si>
    <t>Gymnázium Jaroslava Vrchlického Národních mučedníků 347 Klatovy PSČ: 33901</t>
  </si>
  <si>
    <t>61781444</t>
  </si>
  <si>
    <t>Gymnázium Fr. Procházky 324 Sušice PSČ: 34201</t>
  </si>
  <si>
    <t>61781771</t>
  </si>
  <si>
    <t>VOŠ,OA,Střed.zdrav.škola a JŠ s práv.SJZ Plánická 196 Klatovy PSČ: 33901</t>
  </si>
  <si>
    <t>69456330</t>
  </si>
  <si>
    <t>Střední odborné učiliště elektrotech. Vejprnická 56 Plzeň PSČ: 31800</t>
  </si>
  <si>
    <t>69457425</t>
  </si>
  <si>
    <t>SPŠ strojnická a SOŠ profesora Švejcara Klatovská třída 1615 Plzeň PSČ: 30100</t>
  </si>
  <si>
    <t>70842582</t>
  </si>
  <si>
    <t>Gymnázium Soběslavova 1426 Stříbro PSČ: 34901</t>
  </si>
  <si>
    <t>Karlovarský kraj</t>
  </si>
  <si>
    <t>00574384</t>
  </si>
  <si>
    <t>Střední odborná škola logistická a SOU Hlavní 114 Dalovice PSČ: 36263</t>
  </si>
  <si>
    <t>Svob.cheb.škola, ZŠ a gymnázium s.r.o. Jánské náměstí 15 Cheb PSČ: 35002</t>
  </si>
  <si>
    <t>47723386</t>
  </si>
  <si>
    <t>Gymnázium Cheb Nerudova 2283 Cheb PSČ: 35002</t>
  </si>
  <si>
    <t>47723394</t>
  </si>
  <si>
    <t>Gymnázium a obchodní akademie Mar. Lázně Ruská 355 Mariánské Lázně PSČ: 35301</t>
  </si>
  <si>
    <t>47723416</t>
  </si>
  <si>
    <t>Gymnázium Aš, příspěvková organizace Hlavní Aš PSČ: 35201</t>
  </si>
  <si>
    <t>49753771</t>
  </si>
  <si>
    <t>Gymnázium Studentská 1205 Ostrov PSČ: 36301</t>
  </si>
  <si>
    <t>49766929</t>
  </si>
  <si>
    <t>ISŠ technická a ekonomická Sokolov Jednoty 1620 Sokolov PSČ: 35601</t>
  </si>
  <si>
    <t>49767194</t>
  </si>
  <si>
    <t>Gymnázium Sokolov a Krajské vzděl.centr. Husitská 2053 Sokolov PSČ: 35601</t>
  </si>
  <si>
    <t>49767208</t>
  </si>
  <si>
    <t>Gymnázium a střední odborná škola Smetanova 738 Chodov PSČ: 35735</t>
  </si>
  <si>
    <t>63553597</t>
  </si>
  <si>
    <t>OA, VOŠ cest.ruchu a Jaz.škola s pr. SJZ Bezručova 1312 Karlovy Vary PSČ: 36001</t>
  </si>
  <si>
    <t>70845417</t>
  </si>
  <si>
    <t>1.české gymnázium v Karlových Varech Národní 445 Karlovy Vary PSČ: 36001</t>
  </si>
  <si>
    <t>70845425</t>
  </si>
  <si>
    <t>Střední průmyslová škola Ostrov Klínovecká 1197 Ostrov PSČ: 36301</t>
  </si>
  <si>
    <t>Ústecký kraj</t>
  </si>
  <si>
    <t>00082201</t>
  </si>
  <si>
    <t>Střední průmyslová škola Resslova 5 Ústí nad Labem PSČ: 40001</t>
  </si>
  <si>
    <t>SOŠ technická a zahradnická Osvoboditelů 2 Lovosice PSČ: 41034</t>
  </si>
  <si>
    <t>00673358</t>
  </si>
  <si>
    <t>VOŠ zdravotnická a SŠ zdravotnická Palachova 35 Ústí nad Labem PSČ: 40001</t>
  </si>
  <si>
    <t>00832375</t>
  </si>
  <si>
    <t>SOŠ pro ochr. a obn. ŽP-Schola Humanitas Ukrajinská 379 Litvínov PSČ: 43601</t>
  </si>
  <si>
    <t>14451042</t>
  </si>
  <si>
    <t>OA a SOŠ generála Františka Fajtla Osvoboditelů 380 Louny PSČ: 44058</t>
  </si>
  <si>
    <t>18383874</t>
  </si>
  <si>
    <t>VOŠ, SPŠ a SOŠ služeb a cestovního ruchu Bratislavská 2166 Varnsdorf PSČ: 40747</t>
  </si>
  <si>
    <t>18385877</t>
  </si>
  <si>
    <t>Střední škola AGC a.s. Rooseveltovo nám. 5 Teplice PSČ: 41503</t>
  </si>
  <si>
    <t>25005928</t>
  </si>
  <si>
    <t>Soukr. hotelová škola Bukaschool s.r.o Františka Kmocha Most PSČ: 43401</t>
  </si>
  <si>
    <t>44555423</t>
  </si>
  <si>
    <t>Gymnázium Jateční 22 Ústí nad Labem PSČ: 40001</t>
  </si>
  <si>
    <t>44555512</t>
  </si>
  <si>
    <t>Gymnázium a SOŠ dr. Václava Šmejkala Stavbařů 5 Ústí nad Labem PSČ: 40011</t>
  </si>
  <si>
    <t>44556969</t>
  </si>
  <si>
    <t>OA a jazyková škola s právem SJZ Pařížská 15 Ústí nad Labem PSČ: 40001</t>
  </si>
  <si>
    <t>46773673</t>
  </si>
  <si>
    <t>Gymnázium Josefa Jungmanna Svojsíkova 1 Litoměřice PSČ: 41265</t>
  </si>
  <si>
    <t>46773720</t>
  </si>
  <si>
    <t>Gymnázium Sady pionýrů 600 Lovosice PSČ: 41002</t>
  </si>
  <si>
    <t>46773754</t>
  </si>
  <si>
    <t>Gymnázium Havlíčkova 175 Roudnice nad Labem PSČ: 41311</t>
  </si>
  <si>
    <t>47274603</t>
  </si>
  <si>
    <t>Gymnázium Komenského 10 Rumburk PSČ: 40815</t>
  </si>
  <si>
    <t>47274611</t>
  </si>
  <si>
    <t>Evropská OA, příspěvková organizace Komenského náměstí 2 Děčín I PSČ: 40681</t>
  </si>
  <si>
    <t>47274620</t>
  </si>
  <si>
    <t>Gymnázium Děčín, příspěvková organizace Komenského náměstí 4 Děčín I PSČ: 40502</t>
  </si>
  <si>
    <t>47274689</t>
  </si>
  <si>
    <t>VOŠ a SPŠ strojní, stavební a dopravní Čs. armády 10 Děčín I PSČ: 40502</t>
  </si>
  <si>
    <t>47274719</t>
  </si>
  <si>
    <t>Střední les. škola a Střední odb. škola T. G. Masaryka 580 Šluknov PSČ: 40777</t>
  </si>
  <si>
    <t>47274735</t>
  </si>
  <si>
    <t>ZŠ T. G. Masaryka a gymnázium Palackého 535 Česká Kamenice PSČ: 40721</t>
  </si>
  <si>
    <t>47792931</t>
  </si>
  <si>
    <t>Gymn.a SOŠ, příspěvková organizace Chomutovská 459 Klášterec nad Ohří PSČ: 43151</t>
  </si>
  <si>
    <t>47796006</t>
  </si>
  <si>
    <t>SPŠ a VOŠ Školní 1060 Chomutov PSČ: 43001</t>
  </si>
  <si>
    <t>49872427</t>
  </si>
  <si>
    <t>VOŠ ekon., soc. a zdrav., OA, SPgŠ a SZŠ Zd. Fibicha 2778 Most PSČ: 43401</t>
  </si>
  <si>
    <t>49872559</t>
  </si>
  <si>
    <t>Podkrušnohorské gymnázium Čs. armády 1530 Most PSČ: 43446</t>
  </si>
  <si>
    <t>61342637</t>
  </si>
  <si>
    <t>SPŠ stavební a Obchodní akademie Komenského 562 Kadaň PSČ: 43201</t>
  </si>
  <si>
    <t>61342645</t>
  </si>
  <si>
    <t>Gymnázium, příspěvková organizace Mostecká 3000 Chomutov PSČ: 43011</t>
  </si>
  <si>
    <t>61342751</t>
  </si>
  <si>
    <t>Gymnázium 5. května 620 Kadaň PSČ: 43201</t>
  </si>
  <si>
    <t>61357235</t>
  </si>
  <si>
    <t>Gymn.V.Hlavatého, příspěvková organizace Poděbradova 661 Louny PSČ: 44062</t>
  </si>
  <si>
    <t>61357278</t>
  </si>
  <si>
    <t>Gymnázium, příspěvková organizace Studentská 1075 Žatec PSČ: 43801</t>
  </si>
  <si>
    <t>61357294</t>
  </si>
  <si>
    <t>OA a SOŠ zemědělská a ekologická Studentská 1354 Žatec PSČ: 43801</t>
  </si>
  <si>
    <t>61515451</t>
  </si>
  <si>
    <t>Gymnázium, příspěvková organizace Čs. dobrovolců 11 Teplice PSČ: 41501</t>
  </si>
  <si>
    <t>61515477</t>
  </si>
  <si>
    <t>Gymnázium a Střední průmyslová škola Masarykova 12 Duchcov PSČ: 41901</t>
  </si>
  <si>
    <t>62208870</t>
  </si>
  <si>
    <t>Gymnázium T. G. Masaryka Studentská 640 Litvínov PSČ: 43667</t>
  </si>
  <si>
    <t>Liberecký kraj</t>
  </si>
  <si>
    <t>00671274</t>
  </si>
  <si>
    <t>SŠ a MŠ, příspěvková organizace Na Bojišti 759 Liberec PSČ: 46010</t>
  </si>
  <si>
    <t>Gymnázium, příspěvková organizace Letná 263 Mimoň PSČ: 47124</t>
  </si>
  <si>
    <t>00854981</t>
  </si>
  <si>
    <t>Gymnázium, příspěvková organizace Jana Palacha 804 Turnov PSČ: 51101</t>
  </si>
  <si>
    <t>00856070</t>
  </si>
  <si>
    <t>Gymn.I.Olbrachta, příspěvková organizace Nad Špejcharem 574 Semily PSČ: 51301</t>
  </si>
  <si>
    <t>46708812</t>
  </si>
  <si>
    <t>Podještědské gymnázium,s.r.o. Sokolovská 328 Liberec 14 PSČ: 46014</t>
  </si>
  <si>
    <t>46747966</t>
  </si>
  <si>
    <t>OA a Jazyk.škola, příspěvková organizace Šamánkova 500/8 Liberec PSČ: 46001</t>
  </si>
  <si>
    <t>46747982</t>
  </si>
  <si>
    <t>SPŠ stavební, příspěvková organizace Sokolovské náměstí 14 Liberec 1 PSČ: 46031</t>
  </si>
  <si>
    <t>46747991</t>
  </si>
  <si>
    <t>SPŠ SE a VOŠ, příspěvková organizace Masarykova 3 Liberec 1 PSČ: 46084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</si>
  <si>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</si>
  <si>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</si>
  <si>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</si>
  <si>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</si>
  <si>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48283142</t>
  </si>
  <si>
    <t>SPŠ, příspěvková organizace Havlíčkova 426 Česká Lípa PSČ: 47001</t>
  </si>
  <si>
    <t>49864637</t>
  </si>
  <si>
    <t>Obchod. akademie, příspěvková organizace náměstí Osvobození 422 Česká Lípa PSČ: 47001</t>
  </si>
  <si>
    <t>49864688</t>
  </si>
  <si>
    <t>VOŠ sklář. a SŠ, příspěvková organizace Wolkerova Nový Bor PSČ: 47301</t>
  </si>
  <si>
    <t>60252511</t>
  </si>
  <si>
    <t>VOŠ mez.obch.a OA,příspěvková organizace Horní náměstí 15 Jablonec nad Nisou PSČ: 46679</t>
  </si>
  <si>
    <t>60252537</t>
  </si>
  <si>
    <t>Gymnázium Dr. A. Randy, přísp. org. Dr. Randy  4096/13 Jablonec nad Nisou PSČ: 46601</t>
  </si>
  <si>
    <t>60252570</t>
  </si>
  <si>
    <t>Gymnázium, příspěvková organizace Školní 305 Tanvald PSČ: 46841</t>
  </si>
  <si>
    <t>60252758</t>
  </si>
  <si>
    <t>Gymnázium, příspěvková organizace U Balvanu 16 Jablonec nad Nisou PSČ: 46634</t>
  </si>
  <si>
    <t>60252766</t>
  </si>
  <si>
    <t>SUPŠ sklářská, příspěvková organizace Smetanovo zátiší 470 Železný Brod PSČ: 46822</t>
  </si>
  <si>
    <t>62237004</t>
  </si>
  <si>
    <t>Gymnázium, příspěvková organizace Žitavská 2969 Česká Lípa PSČ: 47001</t>
  </si>
  <si>
    <t>62237039</t>
  </si>
  <si>
    <t>SUPŠ sklářská, příspěvková organizace Havlíčkova 57 Kamenický Šenov PSČ: 47114</t>
  </si>
  <si>
    <t>Královéhradecký kraj</t>
  </si>
  <si>
    <t>00087815</t>
  </si>
  <si>
    <t>Střední škola řemeslná Studničkova 260 Jaroměř PSČ: 55101</t>
  </si>
  <si>
    <t>SOŠ a SOU Vocelova 1338 Hradec Králové PSČ: 50002</t>
  </si>
  <si>
    <t>00581101</t>
  </si>
  <si>
    <t>VOŠ zdravotnická a Střední zdrav. škola Komenského 234 Hradec Králové PSČ: 50003</t>
  </si>
  <si>
    <t>03230759</t>
  </si>
  <si>
    <t>Hořické gymnázium Blahoslavova 2105 Hořice PSČ: 50801</t>
  </si>
  <si>
    <t>13584898</t>
  </si>
  <si>
    <t>SŠ propagační tvorby a polygrafie Náchodská 285 Velké Poříčí PSČ: 54932</t>
  </si>
  <si>
    <t>15062848</t>
  </si>
  <si>
    <t>SPŠ, SOŠ a SOU Hradební 1029 Hradec Králové PSČ: 50003</t>
  </si>
  <si>
    <t>25261991</t>
  </si>
  <si>
    <t>SŠ a VOŠ aplikované kybernetiky s.r.o. Hradecká 1151 Hradec Králové PSČ: 50003</t>
  </si>
  <si>
    <t>25262297</t>
  </si>
  <si>
    <t>První soukr.jazyk.gymnázium Hradec Král. Brandlova 875 Hradec Králové PSČ: 50003</t>
  </si>
  <si>
    <t>25262327</t>
  </si>
  <si>
    <t>OA, SPgŠ, VOŠ cest.ruchu a JŠ s pr. SJZ SNP 170 Hradec Králové 3 PSČ: 50003</t>
  </si>
  <si>
    <t>48623679</t>
  </si>
  <si>
    <t>Gymnázium Hradební 218 Broumov PSČ: 55001</t>
  </si>
  <si>
    <t>48623687</t>
  </si>
  <si>
    <t>Jiráskovo gymnázium Řezníčkova 451 Náchod PSČ: 54744</t>
  </si>
  <si>
    <t>48623695</t>
  </si>
  <si>
    <t>Gymnázium Jaroslava Žáka Lužická 423 Jaroměř PSČ: 55123</t>
  </si>
  <si>
    <t>48623717</t>
  </si>
  <si>
    <t>VOŠ stavební a SPŠ stavební J.Letzela Pražská 931 Náchod PSČ: 54701</t>
  </si>
  <si>
    <t>60116781</t>
  </si>
  <si>
    <t>Lepařovo gymnázium Jiráskova 30 Jičín PSČ: 50601</t>
  </si>
  <si>
    <t>60116820</t>
  </si>
  <si>
    <t>Vyšší odborná škola a SPŠ Pod Koželuhy 100 Jičín PSČ: 50641</t>
  </si>
  <si>
    <t>60116927</t>
  </si>
  <si>
    <t>Gymnázium, SOŠ, SOU a VOŠ Riegrova 1403 Hořice PSČ: 50801</t>
  </si>
  <si>
    <t>60116935</t>
  </si>
  <si>
    <t>Masarykova obchodní akademie 17. listopadu 220 Jičín PSČ: 50611</t>
  </si>
  <si>
    <t>60117001</t>
  </si>
  <si>
    <t>Gymnázium a SOŠ pedagogická Kumburská 740 Nová Paka PSČ: 50901</t>
  </si>
  <si>
    <t>60153237</t>
  </si>
  <si>
    <t>Gymnázium Jiráskovo náměstí 325 Trutnov PSČ: 54101</t>
  </si>
  <si>
    <t>60153245</t>
  </si>
  <si>
    <t>Gymnázium Komenského 586 Vrchlabí PSČ: 54301</t>
  </si>
  <si>
    <t>60153334</t>
  </si>
  <si>
    <t>Obchodní akademie Malé náměstí 158 Trutnov PSČ: 54101</t>
  </si>
  <si>
    <t>60153393</t>
  </si>
  <si>
    <t>Gymnázium nám. Odboje 304 Dvůr Králové nad Labem PSČ: 54401</t>
  </si>
  <si>
    <t>60884703</t>
  </si>
  <si>
    <t>Gymnázium Fr. M. Pelcla Hrdinů odboje 36 Rychnov nad Kněžnou PSČ: 51611</t>
  </si>
  <si>
    <t>60884711</t>
  </si>
  <si>
    <t>Obchodní akademie T. G. Masaryka Komenského 522 Kostelec nad Orlicí PSČ: 51741</t>
  </si>
  <si>
    <t>60884762</t>
  </si>
  <si>
    <t>Gymnázium Pulická 779 Dobruška PSČ: 51801</t>
  </si>
  <si>
    <t>62028561</t>
  </si>
  <si>
    <t>ACADEMIA MERCURII soukromá SŠ, s.r.o. Smiřických 740 Náchod PSČ: 54701</t>
  </si>
  <si>
    <t>62690035</t>
  </si>
  <si>
    <t>SPŠ stavební Pospíšilova tř. 787 Hradec Králové PSČ: 50003</t>
  </si>
  <si>
    <t>62690043</t>
  </si>
  <si>
    <t>Gymnázium Boženy Němcové Pospíšilova tř. 324 Hradec Králové PSČ: 50003</t>
  </si>
  <si>
    <t>62690060</t>
  </si>
  <si>
    <t>Gymnázium J. K. Tyla Tylovo nábř. 682 Hradec Králové PSČ: 50002</t>
  </si>
  <si>
    <t>62690159</t>
  </si>
  <si>
    <t>VOŠ  a SOŠ Jana Maláta 1869 Nový Bydžov PSČ: 50401</t>
  </si>
  <si>
    <t>62690221</t>
  </si>
  <si>
    <t>Gymnázium Komenského 77 Nový Bydžov PSČ: 50401</t>
  </si>
  <si>
    <t>62690272</t>
  </si>
  <si>
    <t>Obchodní akademie, Střední odborná škola a jazyková škola s právem státní jazykové zkoušky Pospíšilova 365 Hradec Králové PSČ: 50003</t>
  </si>
  <si>
    <t>69174415</t>
  </si>
  <si>
    <t>Střední průmyslová škola Školní 101 Trutnov PSČ: 54101</t>
  </si>
  <si>
    <t>Pardubický kraj</t>
  </si>
  <si>
    <t>00401081</t>
  </si>
  <si>
    <t>Gymnázium T. G. Masaryka 106 Ústí nad Orlicí PSČ: 56201</t>
  </si>
  <si>
    <t>Střední škola automobilní Dukelská 313 Ústí nad Orlicí PSČ: 56201</t>
  </si>
  <si>
    <t>02013762</t>
  </si>
  <si>
    <t>SPŠ elektrotechnická a VOŠ Karla IV. Pardubice PSČ: 53002</t>
  </si>
  <si>
    <t>25265741</t>
  </si>
  <si>
    <t>SOŠ cestovního ruchu, s.r.o. U Josefa 118 Pardubice - Cihelna PSČ: 53009</t>
  </si>
  <si>
    <t>48160989</t>
  </si>
  <si>
    <t>Gymnázium Dašická 1083 Pardubice PSČ: 53003</t>
  </si>
  <si>
    <t>48161063</t>
  </si>
  <si>
    <t>Gymnázium Mozartova 449 Pardubice PSČ: 53009</t>
  </si>
  <si>
    <t>48161101</t>
  </si>
  <si>
    <t>Gymnázium Dr. Emila Holuba Na Mušce 1110 Holice PSČ: 53401</t>
  </si>
  <si>
    <t>48161161</t>
  </si>
  <si>
    <t>SPŠ potravinářství a služeb náměstí Republiky 116 Pardubice PSČ: 53114</t>
  </si>
  <si>
    <t>48161179</t>
  </si>
  <si>
    <t>Střední průmyslová škola chemická Poděbradská Pardubice - Polabiny PSČ: 53009</t>
  </si>
  <si>
    <t>49314645</t>
  </si>
  <si>
    <t>Gymnázium nám. Vaňorného 163 Vysoké Mýto PSČ: 56601</t>
  </si>
  <si>
    <t>49314653</t>
  </si>
  <si>
    <t>Gymnázium nám. Jana Marka Marků 113 Lanškroun PSČ: 56312</t>
  </si>
  <si>
    <t>49314670</t>
  </si>
  <si>
    <t>Gymnázium Tyršovo náměstí 970 Česká Třebová PSČ: 56002</t>
  </si>
  <si>
    <t>49314891</t>
  </si>
  <si>
    <t>Gymnázium Nádražní 48 Žamberk PSČ: 56401</t>
  </si>
  <si>
    <t>60103329</t>
  </si>
  <si>
    <t>Gymnázium K. V. Raise Adámkova třída 55 Hlinsko PSČ: 53901</t>
  </si>
  <si>
    <t>60103337</t>
  </si>
  <si>
    <t>Gymnázium Josefa Ressela Olbrachtova 291 Chrudim PSČ: 53701</t>
  </si>
  <si>
    <t>60103345</t>
  </si>
  <si>
    <t>Obchodní akademie Tyršovo náměstí 250 Chrudim PSČ: 53760</t>
  </si>
  <si>
    <t>62032011</t>
  </si>
  <si>
    <t>Gymnázium A. K. Vitáka 452 Jevíčko PSČ: 56943</t>
  </si>
  <si>
    <t>62032178</t>
  </si>
  <si>
    <t>Gymnázium nábřeží Svobody 306 Polička PSČ: 57201</t>
  </si>
  <si>
    <t>62032348</t>
  </si>
  <si>
    <t>Gymnázium Aloise Jiráska T. G. Masaryka 590 Litomyšl PSČ: 57001</t>
  </si>
  <si>
    <t>62032381</t>
  </si>
  <si>
    <t>VOŠ pedagogická a SPgŠ Komenského nám. 22 Litomyšl PSČ: 57012</t>
  </si>
  <si>
    <t>62033026</t>
  </si>
  <si>
    <t>Gymnázium a JŠ s právem SJZ Svitavy Sokolovská 1638 Svitavy PSČ: 56802</t>
  </si>
  <si>
    <t>62033077</t>
  </si>
  <si>
    <t>Obchodní akademie a VOŠ ekonomická T. G. Masaryka 47 Svitavy PSČ: 56802</t>
  </si>
  <si>
    <t>62033131</t>
  </si>
  <si>
    <t>Gymnázium Svitavská 310 Moravská Třebová PSČ: 57101</t>
  </si>
  <si>
    <t>62061178</t>
  </si>
  <si>
    <t>DELTA - SŠ, ZŠ a MŠ, s.r.o. Ke Kamenci 151 Pardubice - Bílé Předměstí PSČ: 53003</t>
  </si>
  <si>
    <t>00581119</t>
  </si>
  <si>
    <t>Střední zdravot.škola a VOŠ zdravotnická Masarykova 2033 Havlíčkův Brod PSČ: 58001</t>
  </si>
  <si>
    <t>OA, SZŠ, SOŠS a JŠ Karoliny Světlé 2 Jihlava PSČ: 58601</t>
  </si>
  <si>
    <t>25326384</t>
  </si>
  <si>
    <t>Manažerská akademie - SOŠ, s.r.o. Jiráskova 2 Jihlava PSČ: 58601</t>
  </si>
  <si>
    <t>48895393</t>
  </si>
  <si>
    <t>Gymnázium Velké Meziříčí Sokolovská 235/27 Velké Meziříčí PSČ: 59401</t>
  </si>
  <si>
    <t>48895407</t>
  </si>
  <si>
    <t>Gymnázium Žďár nad Sázavou Neumannova 2 Žďár nad Sázavou PSČ: 59101</t>
  </si>
  <si>
    <t>48895512</t>
  </si>
  <si>
    <t>Gymnázium V.Makovského se sport. třídami Leandra Čecha 152 Nové Město na Moravě PSČ: 59231</t>
  </si>
  <si>
    <t>48895598</t>
  </si>
  <si>
    <t>VOŠ a SPŠ Studentská 1 Žďár nad Sázavou PSČ: 59101</t>
  </si>
  <si>
    <t>60126621</t>
  </si>
  <si>
    <t>Gymnázium Havlíčkův Brod Štáflova 2063 Havlíčkův Brod PSČ: 58001</t>
  </si>
  <si>
    <t>60126639</t>
  </si>
  <si>
    <t>Gymnázium Chotěboř Jiráskova 637 Chotěboř PSČ: 58301</t>
  </si>
  <si>
    <t>60126647</t>
  </si>
  <si>
    <t>Gymnázium, SOŠ a VOŠ Husovo náměstí 1 Ledeč nad Sázavou PSČ: 58401</t>
  </si>
  <si>
    <t>60126698</t>
  </si>
  <si>
    <t>SPŠ stavební akademika St. Bechyně Jihlavská 628 Havlíčkův Brod PSČ: 58001</t>
  </si>
  <si>
    <t>60126817</t>
  </si>
  <si>
    <t>Obchodní akademie a Hotelová škola Bratříků 851 Havlíčkův Brod PSČ: 58001</t>
  </si>
  <si>
    <t>60418427</t>
  </si>
  <si>
    <t>Gymnázium a SOŠ Tyršova 365 Moravské Budějovice PSČ: 67619</t>
  </si>
  <si>
    <t>60418435</t>
  </si>
  <si>
    <t>Gymnázium Třebíč Masarykovo nám. 116/9 Třebíč PSČ: 67401</t>
  </si>
  <si>
    <t>60418451</t>
  </si>
  <si>
    <t>Střední škola stavební Třebíč Kubišova 1214/9 Třebíč PSČ: 67401</t>
  </si>
  <si>
    <t>60545941</t>
  </si>
  <si>
    <t>Gymnázium O. Březiny a SOŠ Hradecká 235 Telč PSČ: 58856</t>
  </si>
  <si>
    <t>60545984</t>
  </si>
  <si>
    <t>Gymnázium Jihlava Jana Masaryka 1 Jihlava PSČ: 58601</t>
  </si>
  <si>
    <t>60545992</t>
  </si>
  <si>
    <t>SŠ průmyslová, technická a automobilní tř. Legionářů 3 Jihlava PSČ: 58601</t>
  </si>
  <si>
    <t>62540009</t>
  </si>
  <si>
    <t>Gymnázium a Obchodní akademie Jirsíkova 244 Pelhřimov PSČ: 39301</t>
  </si>
  <si>
    <t>62540041</t>
  </si>
  <si>
    <t>Gymnázium dr. A. Hrdličky Komenského 147 Humpolec PSČ: 39601</t>
  </si>
  <si>
    <t>66610699</t>
  </si>
  <si>
    <t>OA Dr. A. Bráfa, Hotel. šk. a Jazyk. šk. Sirotčí 4 Třebíč PSČ: 67401</t>
  </si>
  <si>
    <t>66610702</t>
  </si>
  <si>
    <t>Střední průmyslová škola Třebíč Manželů Curieových 734 Třebíč PSČ: 67401</t>
  </si>
  <si>
    <t>67009425</t>
  </si>
  <si>
    <t>Střední odborná škola Bělisko 295 Nové Město na Moravě PSČ: 59231</t>
  </si>
  <si>
    <t>Jihomoravský kraj</t>
  </si>
  <si>
    <t>00056324</t>
  </si>
  <si>
    <t>Střední škola André Citroëna náměstí 9. května Boskovice PSČ: 68011</t>
  </si>
  <si>
    <t>SŠ stavebních řemesel Pražská Brno PSČ: 64200</t>
  </si>
  <si>
    <t>00219321</t>
  </si>
  <si>
    <t>ISŠ automobilní Křižíkova Brno PSČ: 61200</t>
  </si>
  <si>
    <t>00226475</t>
  </si>
  <si>
    <t>Střední škola technická a ekonomická Olomoucká Brno PSČ: 62700</t>
  </si>
  <si>
    <t>00558974</t>
  </si>
  <si>
    <t>Gymnázium Elgartova Brno PSČ: 61400</t>
  </si>
  <si>
    <t>00558982</t>
  </si>
  <si>
    <t>Gymnázium Vídeňská Brno PSČ: 63900</t>
  </si>
  <si>
    <t>00558991</t>
  </si>
  <si>
    <t>Gymnázium Křenová Brno PSČ: 60200</t>
  </si>
  <si>
    <t>00559008</t>
  </si>
  <si>
    <t>Gymnázium Matyáše Lercha Žižkova Brno PSČ: 61600</t>
  </si>
  <si>
    <t>00559016</t>
  </si>
  <si>
    <t>Gymnázium Slovanské náměstí Brno PSČ: 61200</t>
  </si>
  <si>
    <t>00559032</t>
  </si>
  <si>
    <t>Gymnázium třída Kpt. Jaroše Brno PSČ: 65870</t>
  </si>
  <si>
    <t>00559148</t>
  </si>
  <si>
    <t>Klvaňovo gymnázium a SZdrŠ třída Komenského Kyjov PSČ: 69701</t>
  </si>
  <si>
    <t>00559261</t>
  </si>
  <si>
    <t>Gymnázium a Obchodní akademie, příspěvková organizace Součkova Bučovice PSČ: 68501</t>
  </si>
  <si>
    <t>00559270</t>
  </si>
  <si>
    <t>Gy a SOŠ zdravotnická a ekonomická Komenského Vyškov PSČ: 68201</t>
  </si>
  <si>
    <t>00559415</t>
  </si>
  <si>
    <t>SPŠ a VOŠ Sokolská Brno PSČ: 60200</t>
  </si>
  <si>
    <t>00566381</t>
  </si>
  <si>
    <t>OA, SOŠ knihovnická a  VOŠ Kotlářská Brno PSČ: 61153</t>
  </si>
  <si>
    <t>00566438</t>
  </si>
  <si>
    <t>Obchodní akademie a SOU Kollárova Veselí nad Moravou PSČ: 69801</t>
  </si>
  <si>
    <t>00566756</t>
  </si>
  <si>
    <t>SŠ umění a designu a VOŠ Husova Brno PSČ: 60200</t>
  </si>
  <si>
    <t>00637998</t>
  </si>
  <si>
    <t>Střední zdravotnická škola Jaselská Brno PSČ: 60200</t>
  </si>
  <si>
    <t>00638013</t>
  </si>
  <si>
    <t>Střední škola polytechnická Jílová Brno PSČ: 63900</t>
  </si>
  <si>
    <t>00837385</t>
  </si>
  <si>
    <t>Střední škola Strážnice J. Skácela Strážnice PSČ: 69662</t>
  </si>
  <si>
    <t>15530213</t>
  </si>
  <si>
    <t>Střední průmyslová škola Purkyňova Brno PSČ: 61200</t>
  </si>
  <si>
    <t>16355474</t>
  </si>
  <si>
    <t>Stř.odborná škola a Stř.odborné učiliště Masarykovo nám. Hustopeče PSČ: 69301</t>
  </si>
  <si>
    <t>25314122</t>
  </si>
  <si>
    <t>EKO GYMNÁZIUM o.p.s. Labská 27 Brno PSČ: 62500</t>
  </si>
  <si>
    <t>48455822</t>
  </si>
  <si>
    <t>Městské víceleté gymnázium Vinařská 29 Klobouky u Brna PSČ: 69172</t>
  </si>
  <si>
    <t>48513512</t>
  </si>
  <si>
    <t>Gymnázium Brno-Řečkovice Terezy Novákové Brno PSČ: 62100</t>
  </si>
  <si>
    <t>49438816</t>
  </si>
  <si>
    <t>Gy, SPgŠ, OA a JŠ s právem státní JZ Pontassievská Znojmo PSČ: 66902</t>
  </si>
  <si>
    <t>49438875</t>
  </si>
  <si>
    <t>Gymnázium Smetanova Moravský Krumlov PSČ: 67201</t>
  </si>
  <si>
    <t>49459171</t>
  </si>
  <si>
    <t>Gymnázium Tyršova Židlochovice PSČ: 66701</t>
  </si>
  <si>
    <t>49459881</t>
  </si>
  <si>
    <t>Gymnázium Na Hrádku Tišnov PSČ: 66601</t>
  </si>
  <si>
    <t>49459899</t>
  </si>
  <si>
    <t>Gymnázium T. G. Masaryka U Školy Zastávka PSČ: 66484</t>
  </si>
  <si>
    <t>49461249</t>
  </si>
  <si>
    <t>60552255</t>
  </si>
  <si>
    <t>Střední škola Charbulova Brno PSČ: 61800</t>
  </si>
  <si>
    <t>60555211</t>
  </si>
  <si>
    <t>Klasické a španělské gymnázium Brno-Bystrc, příspěvková organizace Vejrostova Brno PSČ: 63500</t>
  </si>
  <si>
    <t>60680351</t>
  </si>
  <si>
    <t>Gymnázium a JŠ s právem st. j. zk. Sady 28. října Břeclav PSČ: 69021</t>
  </si>
  <si>
    <t>60680369</t>
  </si>
  <si>
    <t>Gymnázium T.G. Masaryka Dukelské nám. Hustopeče PSČ: 69331</t>
  </si>
  <si>
    <t>60680377</t>
  </si>
  <si>
    <t>Gymnázium a SOŠ Komenského Mikulov PSČ: 69216</t>
  </si>
  <si>
    <t>61742902</t>
  </si>
  <si>
    <t>Purkyňovo gymnázium Masarykova Strážnice PSČ: 69662</t>
  </si>
  <si>
    <t>62073109</t>
  </si>
  <si>
    <t>Gymnázium Palackého náměstí Boskovice PSČ: 68011</t>
  </si>
  <si>
    <t>62073117</t>
  </si>
  <si>
    <t>Střední pedagogická škola Komenského Boskovice PSČ: 68011</t>
  </si>
  <si>
    <t>62073133</t>
  </si>
  <si>
    <t>Gymnázium Blansko Seifertova Blansko PSČ: 67801</t>
  </si>
  <si>
    <t>62157264</t>
  </si>
  <si>
    <t>Střední průmyslová škola chemická Vranovská Brno PSČ: 61400</t>
  </si>
  <si>
    <t>66596882</t>
  </si>
  <si>
    <t>71220321</t>
  </si>
  <si>
    <t>Gymnázium Pod Školou 10 Velké Pavlovice PSČ: 69106</t>
  </si>
  <si>
    <t>Olomoucký kraj</t>
  </si>
  <si>
    <t>00601721</t>
  </si>
  <si>
    <t>Obchodní akademie tř. Spojenců Olomouc PSČ: 77900</t>
  </si>
  <si>
    <t>SPŠ strojnická tř. 17. listopadu 49 Olomouc PSČ: 77211</t>
  </si>
  <si>
    <t>00601756</t>
  </si>
  <si>
    <t>Gymnázium Gymnazijní 257 Uničov PSČ: 78391</t>
  </si>
  <si>
    <t>00601764</t>
  </si>
  <si>
    <t>Gymnázium Horní náměstí 5 Šternberk PSČ: 78501</t>
  </si>
  <si>
    <t>00601772</t>
  </si>
  <si>
    <t>Gymnázium Jana Opletala Opletalova 189 Litovel PSČ: 78401</t>
  </si>
  <si>
    <t>00601781</t>
  </si>
  <si>
    <t>Slovanské gymnázium tř. Jiřího z Poděbrad 13 Olomouc PSČ: 77111</t>
  </si>
  <si>
    <t>00601799</t>
  </si>
  <si>
    <t>Gymnázium Tomkova Olomouc PSČ: 77900</t>
  </si>
  <si>
    <t>00602035</t>
  </si>
  <si>
    <t>Střední škola zemědělská a zahradnická U Hradiska 4 Olomouc PSČ: 77900</t>
  </si>
  <si>
    <t>00842893</t>
  </si>
  <si>
    <t>Střední průmyslová škola Hranice Studentská 1384 Hranice PSČ: 75301</t>
  </si>
  <si>
    <t>00842966</t>
  </si>
  <si>
    <t>Gymnázium Jakuba Škody Komenského 29 Přerov PSČ: 75011</t>
  </si>
  <si>
    <t>00843113</t>
  </si>
  <si>
    <t>Vyšší odborná škola a Stř.průmysl.škola Gen. Krátkého 1 Šumperk PSČ: 78729</t>
  </si>
  <si>
    <t>00844012</t>
  </si>
  <si>
    <t>VOŠ a SPŠ elektrotechnická Božetěchova 3 Olomouc PSČ: 77200</t>
  </si>
  <si>
    <t>00848778</t>
  </si>
  <si>
    <t>Střední škola polygrafická Střední novosadská 87 Olomouc PSČ: 77900</t>
  </si>
  <si>
    <t>00848956</t>
  </si>
  <si>
    <t>Gymnázium Čajkovského 9 Olomouc PSČ: 77900</t>
  </si>
  <si>
    <t>00852384</t>
  </si>
  <si>
    <t>Střední odborná škola Zemědělská 3 Šumperk PSČ: 78701</t>
  </si>
  <si>
    <t>25348418</t>
  </si>
  <si>
    <t>SOŠ podnikání a obchodu, spol. s r.o. Rejskova 2987/4 Prostějov PSČ: 79601</t>
  </si>
  <si>
    <t>44159960</t>
  </si>
  <si>
    <t>Reálné gymnázium a ZŠ města Prostějova Studentská 2 Prostějov PSČ: 79640</t>
  </si>
  <si>
    <t>47922061</t>
  </si>
  <si>
    <t>Střední škola designu a módy Vápenice 1 Prostějov PSČ: 79662</t>
  </si>
  <si>
    <t>47922206</t>
  </si>
  <si>
    <t>Gymnázium Jiřího Wolkera Kollárova 3 Prostějov PSČ: 79601</t>
  </si>
  <si>
    <t>49589679</t>
  </si>
  <si>
    <t>Obch.akademie a Jazyk.škola s právem SJZ Hlavní třída 31 Šumperk PSČ: 78701</t>
  </si>
  <si>
    <t>49589687</t>
  </si>
  <si>
    <t>Gymnázium náměstí Osvobození 20 Zábřeh PSČ: 78901</t>
  </si>
  <si>
    <t>49589792</t>
  </si>
  <si>
    <t>Gymnázium Masarykovo náměstí 8 Šumperk PSČ: 78758</t>
  </si>
  <si>
    <t>60045035</t>
  </si>
  <si>
    <t>Obchodní akademie Olomoucká 82 Mohelnice PSČ: 78985</t>
  </si>
  <si>
    <t>60045141</t>
  </si>
  <si>
    <t>Gymnázium Komenského 281 Jeseník PSČ: 79001</t>
  </si>
  <si>
    <t>61985759</t>
  </si>
  <si>
    <t>Gymnázium Jana Blahoslava a SPgŠ Denisova 3 Přerov PSČ: 75152</t>
  </si>
  <si>
    <t>61985996</t>
  </si>
  <si>
    <t>Obch.akademie a Jazyk.škola s právem SJZ Bartošova 24 Přerov 2 PSČ: 75011</t>
  </si>
  <si>
    <t>61986038</t>
  </si>
  <si>
    <t>Střední lesnická škola Jurikova 588 Hranice PSČ: 75301</t>
  </si>
  <si>
    <t>69650721</t>
  </si>
  <si>
    <t>SOŠ průmyslová a SOU strojírenské Lidická 4 Prostějov PSČ: 79601</t>
  </si>
  <si>
    <t>70259861</t>
  </si>
  <si>
    <t>Gymnázium Svatopluka Čecha 683 Kojetín PSČ: 75201</t>
  </si>
  <si>
    <t>70259909</t>
  </si>
  <si>
    <t>Gymnázium Zborovská 293 Hranice PSČ: 75311</t>
  </si>
  <si>
    <t>70259925</t>
  </si>
  <si>
    <t>Střední průmyslová škola Havlíčkova 2 Přerov PSČ: 75152</t>
  </si>
  <si>
    <t>70259941</t>
  </si>
  <si>
    <t>SPŠ stavební Komenského sady 257 Lipník nad Bečvou PSČ: 75131</t>
  </si>
  <si>
    <t>Zlínský kraj</t>
  </si>
  <si>
    <t>00055107</t>
  </si>
  <si>
    <t>Střední odborné učiliště Uherský Brod Svatopluka Čecha 1110 Uherský Brod PSČ: 68801</t>
  </si>
  <si>
    <t>Gymnázium Lesní čtvrť 1364 Zlín PSČ: 76137</t>
  </si>
  <si>
    <t>00559482</t>
  </si>
  <si>
    <t>Střední průmyslová škola Zlín tř. Tomáše Bati 4187 Zlín PSČ: 76247</t>
  </si>
  <si>
    <t>00559504</t>
  </si>
  <si>
    <t>Gymnázium a Jazyková škola s právem SJZ náměstí T.G. Masaryka 2734-9 Zlín PSČ: 76001</t>
  </si>
  <si>
    <t>00559644</t>
  </si>
  <si>
    <t>SŠ průmyslová, hotelová a zdravotnická Kollárova 617 Uherské Hradiště PSČ: 68601</t>
  </si>
  <si>
    <t>00566411</t>
  </si>
  <si>
    <t>Obch.akademie T.Bati a VOŠ ekonomická náměstí T.G.Masaryka 3669 Zlín PSČ: 76157</t>
  </si>
  <si>
    <t>00568945</t>
  </si>
  <si>
    <t>Střední škola - COP technické Kroměříž Nábělkova 539 Kroměříž PSČ: 76701</t>
  </si>
  <si>
    <t>00843351</t>
  </si>
  <si>
    <t>Masarykovo gymnázium, SZdrŠ a VOŠ zdr. Tyršova 1069 Vsetín PSČ: 75501</t>
  </si>
  <si>
    <t>00843369</t>
  </si>
  <si>
    <t>Gymnázium Františka Palackého Husova 146 Valašské Meziříčí PSČ: 75737</t>
  </si>
  <si>
    <t>00843393</t>
  </si>
  <si>
    <t>Gymnázium Rožnov pod Radhoštěm Koryčanské Paseky 1725 Rožnov pod Radhoštěm PSČ: 75661</t>
  </si>
  <si>
    <t>00843407</t>
  </si>
  <si>
    <t>Střední průmyslová škola strojnická Pod Strání 1776 Vsetín PSČ: 75501</t>
  </si>
  <si>
    <t>00843474</t>
  </si>
  <si>
    <t>SŠ informatiky,elektrotechniky a řemesel Školní 1610 Rožnov pod Radhoštěm PSČ: 75661</t>
  </si>
  <si>
    <t>00843491</t>
  </si>
  <si>
    <t>Střední průmyslová škola stavební Máchova 628 Valašské Meziříčí PSČ: 75701</t>
  </si>
  <si>
    <t>00843504</t>
  </si>
  <si>
    <t>Obchodní akademie a VOŠ Masarykova 101 Valašské Meziříčí PSČ: 75701</t>
  </si>
  <si>
    <t>00843547</t>
  </si>
  <si>
    <t>Střední škola zemědělská a přírodovědná nábř. Dukelských hrdinů 570 Rožnov pod Radhoštěm PSČ: 75661</t>
  </si>
  <si>
    <t>13643878</t>
  </si>
  <si>
    <t>SOŠ Josefa Sousedíka Vsetín Benátky 1779 Vsetín PSČ: 75501</t>
  </si>
  <si>
    <t>14450437</t>
  </si>
  <si>
    <t>Střední prům. škola a Obchodní akademie Nivnická 1781 Uherský Brod PSČ: 68801</t>
  </si>
  <si>
    <t>25323822</t>
  </si>
  <si>
    <t>Soukr.gymnázium, SOŠ a JŠ se SJZ, s.r.o. Osvobození 699 Kunovice PSČ: 68604</t>
  </si>
  <si>
    <t>25367692</t>
  </si>
  <si>
    <t>Střední škola Kostka s.r.o Pod Pecníkem 1666 Vsetín PSČ: 75501</t>
  </si>
  <si>
    <t>46276327</t>
  </si>
  <si>
    <t>Gymnázium Jana Pivečky a SOŠ Školní 822 Slavičín PSČ: 76321</t>
  </si>
  <si>
    <t>47935774</t>
  </si>
  <si>
    <t>Gymnázium L. Jaroše Palackého 524 Holešov PSČ: 76901</t>
  </si>
  <si>
    <t>60371684</t>
  </si>
  <si>
    <t>Gymnázium Velehradská třída 218 Uherské Hradiště PSČ: 68617</t>
  </si>
  <si>
    <t>60371731</t>
  </si>
  <si>
    <t>OA , VOŠ a Jazyková škola s právem SJZ Nádražní 22 Uherské Hradiště PSČ: 68657</t>
  </si>
  <si>
    <t>60371757</t>
  </si>
  <si>
    <t>Gymnázium J.A.Komenského a JŠ s pr.SJZ Komenského 169 Uherský Brod PSČ: 68831</t>
  </si>
  <si>
    <t>60371790</t>
  </si>
  <si>
    <t>Střední odborná škola a Gymnázium Velehradská 1527 Staré Město PSČ: 68603</t>
  </si>
  <si>
    <t>61715999</t>
  </si>
  <si>
    <t>Střední odborná škola Masarykova 101 Luhačovice PSČ: 76326</t>
  </si>
  <si>
    <t>61716693</t>
  </si>
  <si>
    <t>Gymnázium tř. Spojenců 907 Otrokovice PSČ: 76513</t>
  </si>
  <si>
    <t>61716707</t>
  </si>
  <si>
    <t>Gymnázium Komenského 60 Valašské Klobouky PSČ: 76626</t>
  </si>
  <si>
    <t>63458730</t>
  </si>
  <si>
    <t>Obchodní akademie Kroměříž Obvodová 3503 Kroměříž PSČ: 76711</t>
  </si>
  <si>
    <t>63459086</t>
  </si>
  <si>
    <t>Tauferova SOŠ veterinární Kroměříž Koperníkova 1429 Kroměříž PSČ: 76731</t>
  </si>
  <si>
    <t>64422402</t>
  </si>
  <si>
    <t>Vyšší policejní škola a Střední policejní škola MV Zlínská 991 Holešov PSČ: 76912</t>
  </si>
  <si>
    <t>70843309</t>
  </si>
  <si>
    <t>Gymnázium Kroměříž Masarykovo náměstí 496 Kroměříž PSČ: 76701</t>
  </si>
  <si>
    <t>Moravskoslezský kraj</t>
  </si>
  <si>
    <t>00576441</t>
  </si>
  <si>
    <t>Hotelová škola Mariánská 252 Frenštát pod Radhoštěm PSČ: 74401</t>
  </si>
  <si>
    <t>Střední zdravotnická škola Dvořákovy sady Opava PSČ: 74601</t>
  </si>
  <si>
    <t>00601331</t>
  </si>
  <si>
    <t>Gymnázium a SOŠ Sokolovská 34 Rýmařov PSČ: 79501</t>
  </si>
  <si>
    <t>00601349</t>
  </si>
  <si>
    <t>Gymnázium Smetanův okruh 2 Krnov PSČ: 79401</t>
  </si>
  <si>
    <t>00601357</t>
  </si>
  <si>
    <t>Všeobecné a sportovní gymnázium Dukelská Bruntál PSČ: 79201</t>
  </si>
  <si>
    <t>00601381</t>
  </si>
  <si>
    <t>SPŠ, OA a JŠ s PSJZ 28. října 1598 Frýdek-Místek PSČ: 73802</t>
  </si>
  <si>
    <t>00601390</t>
  </si>
  <si>
    <t>Gymnázium Komenského 713 Třinec PSČ: 73961</t>
  </si>
  <si>
    <t>00601411</t>
  </si>
  <si>
    <t>Gymnázium P. Bezruče Čs. armády 517 Frýdek-Místek PSČ: 73801</t>
  </si>
  <si>
    <t>00601641</t>
  </si>
  <si>
    <t>Masarykovo gymnázium Jičínská 528 Příbor PSČ: 74258</t>
  </si>
  <si>
    <t>00601659</t>
  </si>
  <si>
    <t>Gymnázium a SPŠ elektro. a informatiky Křižíkova 1258 Frenštát pod Radhoštěm PSČ: 74401</t>
  </si>
  <si>
    <t>00601667</t>
  </si>
  <si>
    <t>Gymnázium M. Koperníka 17. listopadu 526 Bílovec PSČ: 74311</t>
  </si>
  <si>
    <t>00601675</t>
  </si>
  <si>
    <t>Gymnázium a SOŠ Palackého 50 Nový Jičín PSČ: 74111</t>
  </si>
  <si>
    <t>00602124</t>
  </si>
  <si>
    <t>SPŠ chem. ak. Heyrovského a Gymnázium Středoškolská 1 Ostrava - Zábřeh PSČ: 70030</t>
  </si>
  <si>
    <t>00602132</t>
  </si>
  <si>
    <t>SPŠ elektrotechniky a informatiky Kratochvílova 7 Ostrava - Moravská Ostrava PSČ: 70200</t>
  </si>
  <si>
    <t>00602159</t>
  </si>
  <si>
    <t>Gymnázium Olgy Havlové M. Majerové 1691 Ostrava - Poruba PSČ: 70800</t>
  </si>
  <si>
    <t>00842702</t>
  </si>
  <si>
    <t>Wichterlovo gymnázium Čs. exilu 669 Ostrava - Poruba PSČ: 70800</t>
  </si>
  <si>
    <t>00842745</t>
  </si>
  <si>
    <t>Gymnázium Fr. Hajdy 34 Ostrava - Hrabůvka PSČ: 70030</t>
  </si>
  <si>
    <t>00842753</t>
  </si>
  <si>
    <t>Gymnázium Hladnov a JŠ s právem SJZ Hladnovská Ostrava PSČ: 71000</t>
  </si>
  <si>
    <t>00842761</t>
  </si>
  <si>
    <t>Matiční gymnázium Dr. Šmerala 25 Ostrava PSČ: 72804</t>
  </si>
  <si>
    <t>00845027</t>
  </si>
  <si>
    <t>Mendelova střední škola Divadelní 4 Nový Jičín PSČ: 74101</t>
  </si>
  <si>
    <t>00846881</t>
  </si>
  <si>
    <t>Gymnázium a SOŠ Cihelní 410 Frýdek-Místek PSČ: 73801</t>
  </si>
  <si>
    <t>00848077</t>
  </si>
  <si>
    <t>Střední škola technická a zemědělská U Jezu 7 Nový Jičín PSČ: 74101</t>
  </si>
  <si>
    <t>13644271</t>
  </si>
  <si>
    <t>Střední škola Kapitána Jasioka 50 Havířov - Prostřední Suchá PSČ: 73564</t>
  </si>
  <si>
    <t>14450909</t>
  </si>
  <si>
    <t>SOŠ dopravy a cest. ruchu Revoluční 92 Krnov PSČ: 79401</t>
  </si>
  <si>
    <t>14451093</t>
  </si>
  <si>
    <t>Střední škola technická a dopravní Moravská 2 Ostrava - Vítkovice PSČ: 70300</t>
  </si>
  <si>
    <t>25364103</t>
  </si>
  <si>
    <t>RB SOU autoopravárenské, s.r.o. Zengrova 38 Ostrava - Vítkovice PSČ: 70300</t>
  </si>
  <si>
    <t>47813075</t>
  </si>
  <si>
    <t>Slezské gymnázium Zámecký okruh 848 Opava PSČ: 74601</t>
  </si>
  <si>
    <t>47813091</t>
  </si>
  <si>
    <t>Gymnázium Josefa Kainara Dr. Ed. Beneše 7 Hlučín PSČ: 74811</t>
  </si>
  <si>
    <t>47813113</t>
  </si>
  <si>
    <t>Mendelovo gymnázium Komenského 5 Opava PSČ: 74601</t>
  </si>
  <si>
    <t>47813121</t>
  </si>
  <si>
    <t>Střední škola průmyslová a umělecká Praskova 8 Opava PSČ: 74601</t>
  </si>
  <si>
    <t>47813130</t>
  </si>
  <si>
    <t>Masarykova SŠ zemědělská a VOŠ Purkyňova 12 Opava PSČ: 74601</t>
  </si>
  <si>
    <t>47813148</t>
  </si>
  <si>
    <t>Střední průmyslová škola stavební Mírová 3 Opava PSČ: 74666</t>
  </si>
  <si>
    <t>60337320</t>
  </si>
  <si>
    <t>Obchodní akademie, příspěvková organizace Sokola-Tůmy Český Těšín PSČ: 73701</t>
  </si>
  <si>
    <t>61989011</t>
  </si>
  <si>
    <t>Jazykové gymnázium Pavla Tigrida G. Klimenta 493 Ostrava - Poruba PSČ: 70800</t>
  </si>
  <si>
    <t>62331205</t>
  </si>
  <si>
    <t>Gymnázium Fr.Živného Jana Palacha 794 Bohumín PSČ: 73581</t>
  </si>
  <si>
    <t>62331540</t>
  </si>
  <si>
    <t>Gymnázium a Obchodní akademie Masarykova tř. 1313 Orlová - Lutyně PSČ: 73514</t>
  </si>
  <si>
    <t>62331558</t>
  </si>
  <si>
    <t>Gymnázium Komenského 2 Havířov - Město PSČ: 73601</t>
  </si>
  <si>
    <t>62331574</t>
  </si>
  <si>
    <t>SPŠ elektrotechnická Makarenkova 1 Havířov - Město PSČ: 73601</t>
  </si>
  <si>
    <t>62331582</t>
  </si>
  <si>
    <t>Gymnázium Studentská 11 Havířov-Podlesí PSČ: 73601</t>
  </si>
  <si>
    <t>62331639</t>
  </si>
  <si>
    <t>Gymnázium Josefa Božka, příspěvková organizace Frýdecká 689 Český Těšín PSČ: 73701</t>
  </si>
  <si>
    <t>62331795</t>
  </si>
  <si>
    <t>Gymnázium Mírová 1442 Karviná - Nové Město PSČ: 73506</t>
  </si>
  <si>
    <t>63731371</t>
  </si>
  <si>
    <t>Střední škola automobilní Opavská Krnov PSČ: 79401</t>
  </si>
  <si>
    <t>68321261</t>
  </si>
  <si>
    <t>SŠ technických oborů Lidická 1a Havířov - Šumbark PSČ: 73601</t>
  </si>
  <si>
    <t>69987181</t>
  </si>
  <si>
    <t>Základní škola a gymnázium Komenského 754 Vítkov PSČ: 74901</t>
  </si>
  <si>
    <t>Církevní školy</t>
  </si>
  <si>
    <t>00226611</t>
  </si>
  <si>
    <t>Arcibiskupské gymnázium v Kroměříži Pilařova 3 Kroměříž PSČ: 76701</t>
  </si>
  <si>
    <t>Biskupské gymnázium a mateřská škola Barvičova 85 Brno PSČ: 60200</t>
  </si>
  <si>
    <t>00666122</t>
  </si>
  <si>
    <t>Biskup. gymn. J.N.Neumanna a Církevní ZŠ Jirsíkova 5 České Budějovice PSČ: 37001</t>
  </si>
  <si>
    <t>00838144</t>
  </si>
  <si>
    <t>Konzervatoř Evangelické akademie Wurmova 13 Olomouc PSČ: 77900</t>
  </si>
  <si>
    <t>02457105</t>
  </si>
  <si>
    <t>Církevní gymnázium Jiřího z Poděbrad 288 Kutná Hora PSČ: 28401</t>
  </si>
  <si>
    <t>40527867</t>
  </si>
  <si>
    <t>Církevní gymnázium Mikulášské nám. 15 Plzeň PSČ: 32600</t>
  </si>
  <si>
    <t>43379486</t>
  </si>
  <si>
    <t>Biskupské gymnázium U Klafárku 3 Žďár nad Sázavou PSČ: 59101</t>
  </si>
  <si>
    <t>44053916</t>
  </si>
  <si>
    <t>Cyrilometodějské G, ZŠ a MŠ v Prostějově Komenského Prostějov PSČ: 79601</t>
  </si>
  <si>
    <t>44065663</t>
  </si>
  <si>
    <t>Katolické gymnázium Otmarova 22 Třebíč PSČ: 67401</t>
  </si>
  <si>
    <t>44846738</t>
  </si>
  <si>
    <t>Arcibiskupské gymnázium Korunní 2 Praha 2 PSČ: 12000</t>
  </si>
  <si>
    <t>47274751</t>
  </si>
  <si>
    <t>Gymnázium Varnsdorf Střelecká 1800 Varnsdorf PSČ: 40747</t>
  </si>
  <si>
    <t>60162961</t>
  </si>
  <si>
    <t>Křesťanské gymnázium Kozinova 1000 Praha 10 - Hostivař PSČ: 10200</t>
  </si>
  <si>
    <t>61942839</t>
  </si>
  <si>
    <t>64329984</t>
  </si>
  <si>
    <t>Cyrilomet.gymnázium a SOŠ pedagog. Brno Lerchova 63 Brno PSČ: 60200</t>
  </si>
  <si>
    <t>70940444</t>
  </si>
  <si>
    <t>Stojanovo gymnázium, Velehrad  Velehrad č. 1 PSČ: 68706</t>
  </si>
  <si>
    <t>71341072</t>
  </si>
  <si>
    <t>Biskup.gymn.B.Balbína,ZŠ a MŠ J.Pavla II Orlické nábřeží 1 Hradec Králové PSČ: 50002</t>
  </si>
  <si>
    <t>ONIN</t>
  </si>
  <si>
    <t>1.</t>
  </si>
  <si>
    <t>2.</t>
  </si>
  <si>
    <t>3.</t>
  </si>
  <si>
    <t>Celkem kraj</t>
  </si>
  <si>
    <t xml:space="preserve"> - bude převedeno do rozpočtu MV</t>
  </si>
  <si>
    <t>Pořadí úspěšnosti</t>
  </si>
  <si>
    <t>Počet škol</t>
  </si>
  <si>
    <t>Poznámka</t>
  </si>
  <si>
    <t>Zřizovatel MV</t>
  </si>
  <si>
    <t>Vyšší policejní škola a Střední policejní škola MV, Zlínská 991 Holešov PSČ: 76912</t>
  </si>
  <si>
    <t>NIN</t>
  </si>
  <si>
    <t>NIN = neinvestiční náklady</t>
  </si>
  <si>
    <t>ONIN = ostatní neinvestiční náklady</t>
  </si>
  <si>
    <t>Pozn.:</t>
  </si>
  <si>
    <t>Masarykova střední škola Letovice, příspěvková organizace, Tyršova Letovice PSČ: 67961</t>
  </si>
  <si>
    <t>Gymnázium a Základní umělecká škola Šlapanice, příspěvková organizace, Riegrova Šlapanice PSČ: 66451</t>
  </si>
  <si>
    <t>Církevní gymnázium Německého řádu, Nešverova 693/1 Olomouc PSČ: 77200</t>
  </si>
  <si>
    <t>Kraj/škola</t>
  </si>
  <si>
    <t>Zřizovatel</t>
  </si>
  <si>
    <t>IČO</t>
  </si>
  <si>
    <t>Název školy</t>
  </si>
  <si>
    <t>Arcibiskupství olomoucké, Wurmova 562/9, 779 00 Olomouc</t>
  </si>
  <si>
    <t>00532525</t>
  </si>
  <si>
    <t>Biskupství brněnské, Petrov 269/8, Brno-město, 602 00 Brno</t>
  </si>
  <si>
    <t>Biskupství českobudějovické, Biskupská 132/4, České Budějovice 1, 370 01 České Budějovice</t>
  </si>
  <si>
    <t>Českobratrská církev evangelická, Jungmannova 22/9, Nové Město, 111 21 Praha 1</t>
  </si>
  <si>
    <t>Biskupství královéhradecké, Velké náměstí 35/44, 500 03 Hradec Králové</t>
  </si>
  <si>
    <t>Biskupství plzeňské, náměstí Republiky 234/35, Vnitřní Město, 301 14 Plzeň</t>
  </si>
  <si>
    <t>Nábož.společ. A. Kolpinga, nám. Republiky 286/22, Žďár nad Sázavou 1, 591 01 Žďár nad Sázavou</t>
  </si>
  <si>
    <t>Arcibiskupství pražské, Hradčanské náměstí 56/16, Hradčany, 119 02 Praha 1</t>
  </si>
  <si>
    <t>Biskupství litoměřické, Dómské náměstí 1/1, Za Nemocnicí, 412 88 Litoměřice</t>
  </si>
  <si>
    <t>Bailiva Čechy, Morava a Slezsko, Zámecké nám. 2/8, 792 01 Bruntál</t>
  </si>
  <si>
    <t>Čes.prov.kongr.sester sv.Cyrila a Metod., Bílého 80/9, Stránice, 602 00 Brno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</si>
</sst>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3" fontId="0" fillId="0" borderId="0" xfId="0" applyNumberFormat="1" applyFill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0" borderId="15" xfId="0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0" borderId="17" xfId="0" applyFill="1" applyBorder="1" applyAlignment="1">
      <alignment horizontal="center"/>
    </xf>
    <xf numFmtId="3" fontId="2" fillId="0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wrapText="1"/>
      <protection/>
    </xf>
    <xf numFmtId="0" fontId="0" fillId="0" borderId="25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2" fillId="0" borderId="32" xfId="0" applyNumberFormat="1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 wrapText="1"/>
      <protection/>
    </xf>
    <xf numFmtId="0" fontId="2" fillId="0" borderId="22" xfId="0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J12" sqref="J12"/>
    </sheetView>
  </sheetViews>
  <sheetFormatPr defaultColWidth="9.140625" defaultRowHeight="15"/>
  <cols>
    <col min="1" max="1" width="71.421875" style="4" customWidth="1"/>
    <col min="2" max="2" width="14.140625" style="5" customWidth="1"/>
    <col min="3" max="3" width="19.140625" style="5" customWidth="1"/>
    <col min="4" max="4" width="11.140625" style="4" customWidth="1"/>
    <col min="5" max="5" width="13.00390625" style="0" customWidth="1"/>
    <col min="6" max="6" width="11.140625" style="0" customWidth="1"/>
    <col min="7" max="7" width="12.28125" style="0" customWidth="1"/>
  </cols>
  <sheetData>
    <row r="1" spans="1:7" ht="15.75" thickBot="1">
      <c r="A1" s="31"/>
      <c r="B1" s="32"/>
      <c r="C1" s="32"/>
      <c r="D1" s="31"/>
      <c r="E1" s="26"/>
      <c r="F1" s="26"/>
      <c r="G1" s="26" t="s">
        <v>0</v>
      </c>
    </row>
    <row r="2" spans="1:7" ht="26.25" customHeight="1" thickBot="1">
      <c r="A2" s="66" t="s">
        <v>1</v>
      </c>
      <c r="B2" s="67"/>
      <c r="C2" s="67"/>
      <c r="D2" s="67"/>
      <c r="E2" s="67"/>
      <c r="F2" s="68"/>
      <c r="G2" s="26"/>
    </row>
    <row r="3" spans="1:7" ht="30" customHeight="1">
      <c r="A3" s="33"/>
      <c r="B3" s="29" t="s">
        <v>891</v>
      </c>
      <c r="C3" s="29" t="s">
        <v>19</v>
      </c>
      <c r="D3" s="34" t="s">
        <v>890</v>
      </c>
      <c r="E3" s="35" t="s">
        <v>892</v>
      </c>
      <c r="F3" s="36"/>
      <c r="G3" s="26"/>
    </row>
    <row r="4" spans="1:7" ht="18.75" customHeight="1">
      <c r="A4" s="37" t="s">
        <v>902</v>
      </c>
      <c r="B4" s="38" t="s">
        <v>2</v>
      </c>
      <c r="C4" s="38" t="s">
        <v>3</v>
      </c>
      <c r="D4" s="39"/>
      <c r="E4" s="40"/>
      <c r="F4" s="36"/>
      <c r="G4" s="26"/>
    </row>
    <row r="5" spans="1:7" ht="18.75" customHeight="1">
      <c r="A5" s="41" t="s">
        <v>4</v>
      </c>
      <c r="B5" s="42">
        <f>ROWS(PHA!B3:B32)</f>
        <v>30</v>
      </c>
      <c r="C5" s="43">
        <f>PHA!C33+PHA!G33</f>
        <v>1373664</v>
      </c>
      <c r="D5" s="39"/>
      <c r="E5" s="40"/>
      <c r="F5" s="36"/>
      <c r="G5" s="26"/>
    </row>
    <row r="6" spans="1:7" ht="18.75" customHeight="1">
      <c r="A6" s="41" t="s">
        <v>5</v>
      </c>
      <c r="B6" s="42">
        <f>ROWS(STC!B3:B39)</f>
        <v>37</v>
      </c>
      <c r="C6" s="43">
        <f>STC!C40+STC!G40</f>
        <v>1314328</v>
      </c>
      <c r="D6" s="39"/>
      <c r="E6" s="40"/>
      <c r="F6" s="36"/>
      <c r="G6" s="26"/>
    </row>
    <row r="7" spans="1:7" ht="18.75" customHeight="1">
      <c r="A7" s="41" t="s">
        <v>6</v>
      </c>
      <c r="B7" s="42">
        <f>ROWS(JHC!B3:B36)</f>
        <v>34</v>
      </c>
      <c r="C7" s="43">
        <f>JHC!C37+JHC!G37</f>
        <v>1487069</v>
      </c>
      <c r="D7" s="39"/>
      <c r="E7" s="40"/>
      <c r="F7" s="36"/>
      <c r="G7" s="26"/>
    </row>
    <row r="8" spans="1:7" ht="18.75" customHeight="1">
      <c r="A8" s="41" t="s">
        <v>7</v>
      </c>
      <c r="B8" s="42">
        <f>ROWS(PLK!B3:B20)</f>
        <v>18</v>
      </c>
      <c r="C8" s="43">
        <f>PLK!C21+PLK!G21</f>
        <v>1108019</v>
      </c>
      <c r="D8" s="39"/>
      <c r="E8" s="40"/>
      <c r="F8" s="36"/>
      <c r="G8" s="26"/>
    </row>
    <row r="9" spans="1:7" ht="18.75" customHeight="1">
      <c r="A9" s="41" t="s">
        <v>8</v>
      </c>
      <c r="B9" s="42">
        <f>ROWS(KVK!B3:B14)</f>
        <v>12</v>
      </c>
      <c r="C9" s="43">
        <f>KVK!C15+KVK!G15</f>
        <v>912521</v>
      </c>
      <c r="D9" s="39"/>
      <c r="E9" s="40"/>
      <c r="F9" s="36"/>
      <c r="G9" s="26"/>
    </row>
    <row r="10" spans="1:7" ht="18.75" customHeight="1">
      <c r="A10" s="41" t="s">
        <v>9</v>
      </c>
      <c r="B10" s="42">
        <f>ROWS(ULK!B3:B35)</f>
        <v>33</v>
      </c>
      <c r="C10" s="43">
        <f>ULK!C36+ULK!G36</f>
        <v>1321763</v>
      </c>
      <c r="D10" s="39"/>
      <c r="E10" s="40"/>
      <c r="F10" s="36"/>
      <c r="G10" s="26"/>
    </row>
    <row r="11" spans="1:7" ht="18.75" customHeight="1">
      <c r="A11" s="41" t="s">
        <v>10</v>
      </c>
      <c r="B11" s="42">
        <f>ROWS(LBK!B3:B22)</f>
        <v>20</v>
      </c>
      <c r="C11" s="43">
        <f>LBK!C23+LBK!G23</f>
        <v>1321768</v>
      </c>
      <c r="D11" s="39"/>
      <c r="E11" s="40"/>
      <c r="F11" s="36"/>
      <c r="G11" s="26"/>
    </row>
    <row r="12" spans="1:7" ht="18.75" customHeight="1">
      <c r="A12" s="41" t="s">
        <v>11</v>
      </c>
      <c r="B12" s="42">
        <f>ROWS(HKK!B3:B35)</f>
        <v>33</v>
      </c>
      <c r="C12" s="43">
        <f>HKK!C36+HKK!G36</f>
        <v>1171404</v>
      </c>
      <c r="D12" s="39"/>
      <c r="E12" s="40"/>
      <c r="F12" s="36"/>
      <c r="G12" s="26"/>
    </row>
    <row r="13" spans="1:7" ht="18.75" customHeight="1">
      <c r="A13" s="41" t="s">
        <v>12</v>
      </c>
      <c r="B13" s="42">
        <f>ROWS(PAK!B3:B26)</f>
        <v>24</v>
      </c>
      <c r="C13" s="43">
        <f>PAK!C27+PAK!G27</f>
        <v>1325522</v>
      </c>
      <c r="D13" s="39"/>
      <c r="E13" s="40"/>
      <c r="F13" s="36"/>
      <c r="G13" s="26"/>
    </row>
    <row r="14" spans="1:7" ht="18.75" customHeight="1">
      <c r="A14" s="41" t="s">
        <v>13</v>
      </c>
      <c r="B14" s="42">
        <f>ROWS(VYS!B3:B25)</f>
        <v>23</v>
      </c>
      <c r="C14" s="43">
        <f>VYS!C26+VYS!G26</f>
        <v>1216993</v>
      </c>
      <c r="D14" s="39"/>
      <c r="E14" s="40"/>
      <c r="F14" s="36"/>
      <c r="G14" s="26"/>
    </row>
    <row r="15" spans="1:7" ht="18.75" customHeight="1">
      <c r="A15" s="41" t="s">
        <v>14</v>
      </c>
      <c r="B15" s="42">
        <f>ROWS(JHM!B3:B45)</f>
        <v>43</v>
      </c>
      <c r="C15" s="43">
        <f>JHM!C46+JHM!G46</f>
        <v>2076642</v>
      </c>
      <c r="D15" s="39" t="s">
        <v>885</v>
      </c>
      <c r="E15" s="40"/>
      <c r="F15" s="36"/>
      <c r="G15" s="26"/>
    </row>
    <row r="16" spans="1:7" ht="18.75" customHeight="1">
      <c r="A16" s="41" t="s">
        <v>15</v>
      </c>
      <c r="B16" s="42">
        <f>ROWS(OLK!B3:B34)</f>
        <v>32</v>
      </c>
      <c r="C16" s="43">
        <f>OLK!C35+OLK!G35</f>
        <v>1517261</v>
      </c>
      <c r="D16" s="39"/>
      <c r="E16" s="40"/>
      <c r="F16" s="36"/>
      <c r="G16" s="26"/>
    </row>
    <row r="17" spans="1:7" ht="18.75" customHeight="1">
      <c r="A17" s="41" t="s">
        <v>16</v>
      </c>
      <c r="B17" s="42">
        <f>ROWS(ZLK!B3:B33)</f>
        <v>31</v>
      </c>
      <c r="C17" s="43">
        <f>ZLK!C34+ZLK!G34</f>
        <v>1535739</v>
      </c>
      <c r="D17" s="39" t="s">
        <v>887</v>
      </c>
      <c r="E17" s="40"/>
      <c r="F17" s="36"/>
      <c r="G17" s="26"/>
    </row>
    <row r="18" spans="1:7" ht="18.75" customHeight="1">
      <c r="A18" s="41" t="s">
        <v>17</v>
      </c>
      <c r="B18" s="42">
        <f>ROWS(MSK!B3:B46)</f>
        <v>44</v>
      </c>
      <c r="C18" s="43">
        <f>MSK!C47+MSK!G47</f>
        <v>1581173</v>
      </c>
      <c r="D18" s="39" t="s">
        <v>886</v>
      </c>
      <c r="E18" s="40"/>
      <c r="F18" s="36"/>
      <c r="G18" s="26"/>
    </row>
    <row r="19" spans="1:7" ht="18.75" customHeight="1">
      <c r="A19" s="41" t="s">
        <v>18</v>
      </c>
      <c r="B19" s="42">
        <f>ROWS(Cirkevni!B3:B18)</f>
        <v>16</v>
      </c>
      <c r="C19" s="43">
        <f>Cirkevni!C19+Cirkevni!G19</f>
        <v>724833</v>
      </c>
      <c r="D19" s="39"/>
      <c r="E19" s="40"/>
      <c r="F19" s="36"/>
      <c r="G19" s="26"/>
    </row>
    <row r="20" spans="1:7" ht="32.25" customHeight="1" thickBot="1">
      <c r="A20" s="44" t="s">
        <v>894</v>
      </c>
      <c r="B20" s="45">
        <v>1</v>
      </c>
      <c r="C20" s="46">
        <f>ZLK!C38</f>
        <v>11266</v>
      </c>
      <c r="D20" s="47"/>
      <c r="E20" s="48" t="s">
        <v>893</v>
      </c>
      <c r="F20" s="36"/>
      <c r="G20" s="26"/>
    </row>
    <row r="21" spans="1:7" ht="18.75" customHeight="1" thickBot="1">
      <c r="A21" s="49" t="s">
        <v>19</v>
      </c>
      <c r="B21" s="50">
        <f>SUM(B5:B20)</f>
        <v>431</v>
      </c>
      <c r="C21" s="51">
        <f>SUM(C5:C20)</f>
        <v>19999965</v>
      </c>
      <c r="D21" s="52"/>
      <c r="E21" s="53"/>
      <c r="F21" s="54"/>
      <c r="G21" s="26"/>
    </row>
    <row r="22" spans="1:7" ht="15">
      <c r="A22" s="31"/>
      <c r="B22" s="32"/>
      <c r="C22" s="32"/>
      <c r="D22" s="31"/>
      <c r="E22" s="26"/>
      <c r="F22" s="26"/>
      <c r="G22" s="26"/>
    </row>
    <row r="23" spans="1:7" ht="15">
      <c r="A23" s="31" t="s">
        <v>898</v>
      </c>
      <c r="B23" s="32"/>
      <c r="C23" s="32"/>
      <c r="D23" s="31"/>
      <c r="E23" s="26"/>
      <c r="F23" s="26"/>
      <c r="G23" s="26"/>
    </row>
    <row r="24" spans="1:7" ht="15">
      <c r="A24" s="31" t="s">
        <v>896</v>
      </c>
      <c r="B24" s="32"/>
      <c r="C24" s="32"/>
      <c r="D24" s="31"/>
      <c r="E24" s="26"/>
      <c r="F24" s="26"/>
      <c r="G24" s="26"/>
    </row>
    <row r="25" spans="1:7" ht="15">
      <c r="A25" s="31" t="s">
        <v>897</v>
      </c>
      <c r="B25" s="32"/>
      <c r="C25" s="32"/>
      <c r="D25" s="31"/>
      <c r="E25" s="26"/>
      <c r="F25" s="26"/>
      <c r="G25" s="26"/>
    </row>
    <row r="26" spans="1:7" ht="15">
      <c r="A26" s="31"/>
      <c r="B26" s="32"/>
      <c r="C26" s="32"/>
      <c r="D26" s="31"/>
      <c r="E26" s="26"/>
      <c r="F26" s="26"/>
      <c r="G26" s="26"/>
    </row>
    <row r="27" spans="1:7" ht="15">
      <c r="A27" s="31"/>
      <c r="B27" s="32"/>
      <c r="C27" s="32"/>
      <c r="D27" s="31"/>
      <c r="E27" s="26"/>
      <c r="F27" s="26"/>
      <c r="G27" s="26"/>
    </row>
    <row r="28" spans="1:7" ht="15">
      <c r="A28" s="31"/>
      <c r="B28" s="32"/>
      <c r="C28" s="32"/>
      <c r="D28" s="31"/>
      <c r="E28" s="26"/>
      <c r="F28" s="26"/>
      <c r="G28" s="26"/>
    </row>
    <row r="29" spans="1:7" ht="15">
      <c r="A29" s="31"/>
      <c r="B29" s="32"/>
      <c r="C29" s="32"/>
      <c r="D29" s="31"/>
      <c r="E29" s="26"/>
      <c r="F29" s="26"/>
      <c r="G29" s="26"/>
    </row>
    <row r="30" spans="1:7" ht="15">
      <c r="A30" s="31"/>
      <c r="B30" s="32"/>
      <c r="C30" s="32"/>
      <c r="D30" s="31"/>
      <c r="E30" s="26"/>
      <c r="F30" s="26"/>
      <c r="G30" s="26"/>
    </row>
    <row r="31" spans="1:7" ht="15">
      <c r="A31" s="31"/>
      <c r="B31" s="32"/>
      <c r="C31" s="32"/>
      <c r="D31" s="31"/>
      <c r="E31" s="26"/>
      <c r="F31" s="26"/>
      <c r="G31" s="26"/>
    </row>
    <row r="32" spans="1:7" ht="15">
      <c r="A32" s="31"/>
      <c r="B32" s="32"/>
      <c r="C32" s="32"/>
      <c r="D32" s="31"/>
      <c r="E32" s="26"/>
      <c r="F32" s="26"/>
      <c r="G32" s="26"/>
    </row>
    <row r="33" spans="1:7" ht="15">
      <c r="A33" s="31"/>
      <c r="B33" s="32"/>
      <c r="C33" s="32"/>
      <c r="D33" s="31"/>
      <c r="E33" s="26"/>
      <c r="F33" s="26"/>
      <c r="G33" s="26"/>
    </row>
    <row r="35" ht="15">
      <c r="C35" s="32"/>
    </row>
    <row r="36" ht="15">
      <c r="C36" s="32"/>
    </row>
    <row r="37" ht="15">
      <c r="C37" s="32"/>
    </row>
    <row r="38" ht="15">
      <c r="C38" s="32"/>
    </row>
    <row r="39" ht="15">
      <c r="C39" s="32"/>
    </row>
    <row r="42" ht="15">
      <c r="C42" s="32"/>
    </row>
    <row r="48" ht="15">
      <c r="C48" s="32"/>
    </row>
    <row r="49" ht="15">
      <c r="C49" s="32"/>
    </row>
  </sheetData>
  <sheetProtection selectLockedCells="1" selectUnlockedCells="1"/>
  <mergeCells count="1">
    <mergeCell ref="A2:F2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4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76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460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461</v>
      </c>
      <c r="B3" s="3" t="s">
        <v>462</v>
      </c>
      <c r="C3" s="3">
        <v>90126</v>
      </c>
      <c r="D3" s="3">
        <f>ROUND(C3/1.36,0)</f>
        <v>66269</v>
      </c>
      <c r="E3" s="3">
        <f>ROUND(D3*0.34,0)+(1)</f>
        <v>22532</v>
      </c>
      <c r="F3" s="3">
        <f>ROUND(D3*0.02,0)</f>
        <v>1325</v>
      </c>
      <c r="G3" s="3"/>
    </row>
    <row r="4" spans="1:7" ht="15">
      <c r="A4" s="3" t="s">
        <v>902</v>
      </c>
      <c r="B4" s="3" t="s">
        <v>463</v>
      </c>
      <c r="C4" s="3">
        <v>7510</v>
      </c>
      <c r="D4" s="3">
        <f>ROUND(C4/1.36,0)</f>
        <v>5522</v>
      </c>
      <c r="E4" s="3">
        <f>ROUND(D4*0.34,0)+(1)</f>
        <v>1878</v>
      </c>
      <c r="F4" s="3">
        <f>ROUND(D4*0.02,0)</f>
        <v>110</v>
      </c>
      <c r="G4" s="3"/>
    </row>
    <row r="5" spans="1:7" ht="15">
      <c r="A5" s="3" t="s">
        <v>464</v>
      </c>
      <c r="B5" s="3" t="s">
        <v>465</v>
      </c>
      <c r="C5" s="3">
        <v>75105</v>
      </c>
      <c r="D5" s="3">
        <f>ROUND(C5/1.36,0)</f>
        <v>55224</v>
      </c>
      <c r="E5" s="3">
        <f>ROUND(D5*0.34,0)+(1)</f>
        <v>18777</v>
      </c>
      <c r="F5" s="3">
        <f>ROUND(D5*0.02,0)</f>
        <v>1104</v>
      </c>
      <c r="G5" s="3"/>
    </row>
    <row r="6" spans="1:7" ht="15">
      <c r="A6" s="3" t="s">
        <v>466</v>
      </c>
      <c r="B6" s="3" t="s">
        <v>467</v>
      </c>
      <c r="C6" s="3"/>
      <c r="D6" s="3"/>
      <c r="E6" s="3"/>
      <c r="F6" s="3"/>
      <c r="G6" s="3">
        <v>3755</v>
      </c>
    </row>
    <row r="7" spans="1:7" ht="15">
      <c r="A7" s="3" t="s">
        <v>468</v>
      </c>
      <c r="B7" s="3" t="s">
        <v>469</v>
      </c>
      <c r="C7" s="3">
        <v>270377</v>
      </c>
      <c r="D7" s="3">
        <f aca="true" t="shared" si="0" ref="D7:D25">ROUND(C7/1.36,0)</f>
        <v>198807</v>
      </c>
      <c r="E7" s="3">
        <f>ROUND(D7*0.34,0)</f>
        <v>67594</v>
      </c>
      <c r="F7" s="3">
        <f aca="true" t="shared" si="1" ref="F7:F25">ROUND(D7*0.02,0)</f>
        <v>3976</v>
      </c>
      <c r="G7" s="3"/>
    </row>
    <row r="8" spans="1:7" ht="15">
      <c r="A8" s="3" t="s">
        <v>470</v>
      </c>
      <c r="B8" s="3" t="s">
        <v>471</v>
      </c>
      <c r="C8" s="3">
        <v>48818</v>
      </c>
      <c r="D8" s="3">
        <f t="shared" si="0"/>
        <v>35896</v>
      </c>
      <c r="E8" s="3">
        <f>ROUND(D8*0.34,0)+(-1)</f>
        <v>12204</v>
      </c>
      <c r="F8" s="3">
        <f t="shared" si="1"/>
        <v>718</v>
      </c>
      <c r="G8" s="3"/>
    </row>
    <row r="9" spans="1:7" ht="15">
      <c r="A9" s="3" t="s">
        <v>472</v>
      </c>
      <c r="B9" s="3" t="s">
        <v>473</v>
      </c>
      <c r="C9" s="3">
        <v>33797</v>
      </c>
      <c r="D9" s="3">
        <f t="shared" si="0"/>
        <v>24851</v>
      </c>
      <c r="E9" s="3">
        <f>ROUND(D9*0.34,0)</f>
        <v>8449</v>
      </c>
      <c r="F9" s="3">
        <f t="shared" si="1"/>
        <v>497</v>
      </c>
      <c r="G9" s="3"/>
    </row>
    <row r="10" spans="1:7" ht="15">
      <c r="A10" s="3" t="s">
        <v>474</v>
      </c>
      <c r="B10" s="3" t="s">
        <v>475</v>
      </c>
      <c r="C10" s="3">
        <v>7435</v>
      </c>
      <c r="D10" s="3">
        <f t="shared" si="0"/>
        <v>5467</v>
      </c>
      <c r="E10" s="3">
        <f>ROUND(D10*0.34,0)</f>
        <v>1859</v>
      </c>
      <c r="F10" s="3">
        <f t="shared" si="1"/>
        <v>109</v>
      </c>
      <c r="G10" s="3"/>
    </row>
    <row r="11" spans="1:7" ht="15">
      <c r="A11" s="3" t="s">
        <v>476</v>
      </c>
      <c r="B11" s="3" t="s">
        <v>477</v>
      </c>
      <c r="C11" s="3">
        <v>90126</v>
      </c>
      <c r="D11" s="3">
        <f t="shared" si="0"/>
        <v>66269</v>
      </c>
      <c r="E11" s="3">
        <f>ROUND(D11*0.34,0)+(1)</f>
        <v>22532</v>
      </c>
      <c r="F11" s="3">
        <f t="shared" si="1"/>
        <v>1325</v>
      </c>
      <c r="G11" s="3"/>
    </row>
    <row r="12" spans="1:7" ht="15">
      <c r="A12" s="3" t="s">
        <v>478</v>
      </c>
      <c r="B12" s="3" t="s">
        <v>479</v>
      </c>
      <c r="C12" s="3">
        <v>33797</v>
      </c>
      <c r="D12" s="3">
        <f t="shared" si="0"/>
        <v>24851</v>
      </c>
      <c r="E12" s="3">
        <f>ROUND(D12*0.34,0)</f>
        <v>8449</v>
      </c>
      <c r="F12" s="3">
        <f t="shared" si="1"/>
        <v>497</v>
      </c>
      <c r="G12" s="3"/>
    </row>
    <row r="13" spans="1:7" ht="15">
      <c r="A13" s="3" t="s">
        <v>480</v>
      </c>
      <c r="B13" s="3" t="s">
        <v>481</v>
      </c>
      <c r="C13" s="3">
        <v>52573</v>
      </c>
      <c r="D13" s="3">
        <f t="shared" si="0"/>
        <v>38657</v>
      </c>
      <c r="E13" s="3">
        <f>ROUND(D13*0.34,0)</f>
        <v>13143</v>
      </c>
      <c r="F13" s="3">
        <f t="shared" si="1"/>
        <v>773</v>
      </c>
      <c r="G13" s="3"/>
    </row>
    <row r="14" spans="1:7" ht="15">
      <c r="A14" s="3" t="s">
        <v>482</v>
      </c>
      <c r="B14" s="3" t="s">
        <v>483</v>
      </c>
      <c r="C14" s="3">
        <v>60084</v>
      </c>
      <c r="D14" s="3">
        <f t="shared" si="0"/>
        <v>44179</v>
      </c>
      <c r="E14" s="3">
        <f>ROUND(D14*0.34,0)</f>
        <v>15021</v>
      </c>
      <c r="F14" s="3">
        <f t="shared" si="1"/>
        <v>884</v>
      </c>
      <c r="G14" s="3"/>
    </row>
    <row r="15" spans="1:7" ht="15">
      <c r="A15" s="3" t="s">
        <v>484</v>
      </c>
      <c r="B15" s="3" t="s">
        <v>485</v>
      </c>
      <c r="C15" s="3">
        <v>82615</v>
      </c>
      <c r="D15" s="3">
        <f t="shared" si="0"/>
        <v>60746</v>
      </c>
      <c r="E15" s="3">
        <f>ROUND(D15*0.34,0)</f>
        <v>20654</v>
      </c>
      <c r="F15" s="3">
        <f t="shared" si="1"/>
        <v>1215</v>
      </c>
      <c r="G15" s="3"/>
    </row>
    <row r="16" spans="1:7" ht="15">
      <c r="A16" s="3" t="s">
        <v>486</v>
      </c>
      <c r="B16" s="3" t="s">
        <v>487</v>
      </c>
      <c r="C16" s="3">
        <v>15021</v>
      </c>
      <c r="D16" s="3">
        <f t="shared" si="0"/>
        <v>11045</v>
      </c>
      <c r="E16" s="3">
        <f>ROUND(D16*0.34,0)</f>
        <v>3755</v>
      </c>
      <c r="F16" s="3">
        <f t="shared" si="1"/>
        <v>221</v>
      </c>
      <c r="G16" s="3"/>
    </row>
    <row r="17" spans="1:7" ht="15">
      <c r="A17" s="3" t="s">
        <v>488</v>
      </c>
      <c r="B17" s="3" t="s">
        <v>489</v>
      </c>
      <c r="C17" s="3">
        <v>86370</v>
      </c>
      <c r="D17" s="3">
        <f t="shared" si="0"/>
        <v>63507</v>
      </c>
      <c r="E17" s="3">
        <f>ROUND(D17*0.34,0)+(1)</f>
        <v>21593</v>
      </c>
      <c r="F17" s="3">
        <f t="shared" si="1"/>
        <v>1270</v>
      </c>
      <c r="G17" s="3"/>
    </row>
    <row r="18" spans="1:7" ht="15">
      <c r="A18" s="3" t="s">
        <v>490</v>
      </c>
      <c r="B18" s="3" t="s">
        <v>491</v>
      </c>
      <c r="C18" s="3">
        <v>3755</v>
      </c>
      <c r="D18" s="3">
        <f t="shared" si="0"/>
        <v>2761</v>
      </c>
      <c r="E18" s="3">
        <f>ROUND(D18*0.34,0)</f>
        <v>939</v>
      </c>
      <c r="F18" s="3">
        <f t="shared" si="1"/>
        <v>55</v>
      </c>
      <c r="G18" s="3"/>
    </row>
    <row r="19" spans="1:7" ht="15">
      <c r="A19" s="3" t="s">
        <v>492</v>
      </c>
      <c r="B19" s="3" t="s">
        <v>493</v>
      </c>
      <c r="C19" s="3">
        <v>26287</v>
      </c>
      <c r="D19" s="3">
        <f t="shared" si="0"/>
        <v>19329</v>
      </c>
      <c r="E19" s="3">
        <f>ROUND(D19*0.34,0)+(-1)</f>
        <v>6571</v>
      </c>
      <c r="F19" s="3">
        <f t="shared" si="1"/>
        <v>387</v>
      </c>
      <c r="G19" s="3"/>
    </row>
    <row r="20" spans="1:7" ht="15">
      <c r="A20" s="3" t="s">
        <v>494</v>
      </c>
      <c r="B20" s="3" t="s">
        <v>495</v>
      </c>
      <c r="C20" s="3">
        <v>90126</v>
      </c>
      <c r="D20" s="3">
        <f t="shared" si="0"/>
        <v>66269</v>
      </c>
      <c r="E20" s="3">
        <f>ROUND(D20*0.34,0)+(1)</f>
        <v>22532</v>
      </c>
      <c r="F20" s="3">
        <f t="shared" si="1"/>
        <v>1325</v>
      </c>
      <c r="G20" s="3"/>
    </row>
    <row r="21" spans="1:7" ht="15">
      <c r="A21" s="3" t="s">
        <v>496</v>
      </c>
      <c r="B21" s="3" t="s">
        <v>497</v>
      </c>
      <c r="C21" s="3">
        <v>127678</v>
      </c>
      <c r="D21" s="3">
        <f t="shared" si="0"/>
        <v>93881</v>
      </c>
      <c r="E21" s="3">
        <f>ROUND(D21*0.34,0)+(-1)</f>
        <v>31919</v>
      </c>
      <c r="F21" s="3">
        <f t="shared" si="1"/>
        <v>1878</v>
      </c>
      <c r="G21" s="3"/>
    </row>
    <row r="22" spans="1:7" ht="15">
      <c r="A22" s="3" t="s">
        <v>498</v>
      </c>
      <c r="B22" s="3" t="s">
        <v>499</v>
      </c>
      <c r="C22" s="3">
        <v>3755</v>
      </c>
      <c r="D22" s="3">
        <f t="shared" si="0"/>
        <v>2761</v>
      </c>
      <c r="E22" s="3">
        <f>ROUND(D22*0.34,0)</f>
        <v>939</v>
      </c>
      <c r="F22" s="3">
        <f t="shared" si="1"/>
        <v>55</v>
      </c>
      <c r="G22" s="3"/>
    </row>
    <row r="23" spans="1:7" ht="15">
      <c r="A23" s="3" t="s">
        <v>500</v>
      </c>
      <c r="B23" s="3" t="s">
        <v>501</v>
      </c>
      <c r="C23" s="3">
        <v>37552</v>
      </c>
      <c r="D23" s="3">
        <f t="shared" si="0"/>
        <v>27612</v>
      </c>
      <c r="E23" s="3">
        <f>ROUND(D23*0.34,0)</f>
        <v>9388</v>
      </c>
      <c r="F23" s="3">
        <f t="shared" si="1"/>
        <v>552</v>
      </c>
      <c r="G23" s="3"/>
    </row>
    <row r="24" spans="1:7" ht="15">
      <c r="A24" s="3" t="s">
        <v>502</v>
      </c>
      <c r="B24" s="3" t="s">
        <v>503</v>
      </c>
      <c r="C24" s="3">
        <v>11266</v>
      </c>
      <c r="D24" s="3">
        <f t="shared" si="0"/>
        <v>8284</v>
      </c>
      <c r="E24" s="3">
        <f>ROUND(D24*0.34,0)+(-1)</f>
        <v>2816</v>
      </c>
      <c r="F24" s="3">
        <f t="shared" si="1"/>
        <v>166</v>
      </c>
      <c r="G24" s="3"/>
    </row>
    <row r="25" spans="1:7" ht="15">
      <c r="A25" s="3" t="s">
        <v>504</v>
      </c>
      <c r="B25" s="3" t="s">
        <v>505</v>
      </c>
      <c r="C25" s="3">
        <v>15021</v>
      </c>
      <c r="D25" s="3">
        <f t="shared" si="0"/>
        <v>11045</v>
      </c>
      <c r="E25" s="3">
        <f>ROUND(D25*0.34,0)</f>
        <v>3755</v>
      </c>
      <c r="F25" s="3">
        <f t="shared" si="1"/>
        <v>221</v>
      </c>
      <c r="G25" s="3"/>
    </row>
    <row r="26" spans="1:7" ht="15">
      <c r="A26" s="3" t="s">
        <v>506</v>
      </c>
      <c r="B26" s="3" t="s">
        <v>507</v>
      </c>
      <c r="C26" s="3"/>
      <c r="D26" s="3"/>
      <c r="E26" s="3"/>
      <c r="F26" s="3"/>
      <c r="G26" s="3">
        <v>52573</v>
      </c>
    </row>
    <row r="27" spans="1:7" ht="19.5" customHeight="1">
      <c r="A27" s="70"/>
      <c r="B27" s="70"/>
      <c r="C27" s="2">
        <f>SUM(C3:C26)</f>
        <v>1269194</v>
      </c>
      <c r="D27" s="2">
        <f>SUM(D3:D26)</f>
        <v>933232</v>
      </c>
      <c r="E27" s="2">
        <f>SUM(E3:E26)</f>
        <v>317299</v>
      </c>
      <c r="F27" s="2">
        <f>SUM(F3:F26)</f>
        <v>18663</v>
      </c>
      <c r="G27" s="2">
        <f>SUM(G3:G26)</f>
        <v>56328</v>
      </c>
    </row>
    <row r="28" ht="15.75" thickBot="1"/>
    <row r="29" spans="1:7" ht="15.75" thickBot="1">
      <c r="A29" s="13" t="s">
        <v>19</v>
      </c>
      <c r="B29" s="14"/>
      <c r="C29" s="30">
        <f>C27+G27</f>
        <v>1325522</v>
      </c>
      <c r="D29" s="14"/>
      <c r="E29" s="14"/>
      <c r="F29" s="14"/>
      <c r="G29" s="15"/>
    </row>
  </sheetData>
  <sheetProtection selectLockedCells="1" selectUnlockedCells="1"/>
  <mergeCells count="2">
    <mergeCell ref="A1:G1"/>
    <mergeCell ref="A27:B27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scale="77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07.2812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13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508</v>
      </c>
      <c r="B3" s="3" t="s">
        <v>509</v>
      </c>
      <c r="C3" s="3">
        <v>3830</v>
      </c>
      <c r="D3" s="3">
        <f>ROUND(C3/1.36,0)</f>
        <v>2816</v>
      </c>
      <c r="E3" s="3">
        <f>ROUND(D3*0.34,0)+(1)</f>
        <v>958</v>
      </c>
      <c r="F3" s="3">
        <f>ROUND(D3*0.02,0)</f>
        <v>56</v>
      </c>
      <c r="G3" s="3"/>
    </row>
    <row r="4" spans="1:7" ht="15">
      <c r="A4" s="3" t="s">
        <v>902</v>
      </c>
      <c r="B4" s="3" t="s">
        <v>510</v>
      </c>
      <c r="C4" s="3">
        <v>15021</v>
      </c>
      <c r="D4" s="3">
        <f>ROUND(C4/1.36,0)</f>
        <v>11045</v>
      </c>
      <c r="E4" s="3">
        <f>ROUND(D4*0.34,0)</f>
        <v>3755</v>
      </c>
      <c r="F4" s="3">
        <f>ROUND(D4*0.02,0)</f>
        <v>221</v>
      </c>
      <c r="G4" s="3"/>
    </row>
    <row r="5" spans="1:7" ht="15">
      <c r="A5" s="3" t="s">
        <v>511</v>
      </c>
      <c r="B5" s="3" t="s">
        <v>512</v>
      </c>
      <c r="C5" s="3"/>
      <c r="D5" s="3"/>
      <c r="E5" s="3"/>
      <c r="F5" s="3"/>
      <c r="G5" s="3">
        <v>3755</v>
      </c>
    </row>
    <row r="6" spans="1:7" ht="15">
      <c r="A6" s="3" t="s">
        <v>513</v>
      </c>
      <c r="B6" s="3" t="s">
        <v>514</v>
      </c>
      <c r="C6" s="3">
        <v>60084</v>
      </c>
      <c r="D6" s="3">
        <f aca="true" t="shared" si="0" ref="D6:D25">ROUND(C6/1.36,0)</f>
        <v>44179</v>
      </c>
      <c r="E6" s="3">
        <f>ROUND(D6*0.34,0)</f>
        <v>15021</v>
      </c>
      <c r="F6" s="3">
        <f aca="true" t="shared" si="1" ref="F6:F25">ROUND(D6*0.02,0)</f>
        <v>884</v>
      </c>
      <c r="G6" s="3"/>
    </row>
    <row r="7" spans="1:7" ht="15">
      <c r="A7" s="3" t="s">
        <v>515</v>
      </c>
      <c r="B7" s="3" t="s">
        <v>516</v>
      </c>
      <c r="C7" s="3">
        <v>138944</v>
      </c>
      <c r="D7" s="3">
        <f t="shared" si="0"/>
        <v>102165</v>
      </c>
      <c r="E7" s="3">
        <f>ROUND(D7*0.34,0)</f>
        <v>34736</v>
      </c>
      <c r="F7" s="3">
        <f t="shared" si="1"/>
        <v>2043</v>
      </c>
      <c r="G7" s="3"/>
    </row>
    <row r="8" spans="1:7" ht="15">
      <c r="A8" s="3" t="s">
        <v>517</v>
      </c>
      <c r="B8" s="3" t="s">
        <v>518</v>
      </c>
      <c r="C8" s="3">
        <v>30042</v>
      </c>
      <c r="D8" s="3">
        <f t="shared" si="0"/>
        <v>22090</v>
      </c>
      <c r="E8" s="3">
        <f>ROUND(D8*0.34,0)+(-1)</f>
        <v>7510</v>
      </c>
      <c r="F8" s="3">
        <f t="shared" si="1"/>
        <v>442</v>
      </c>
      <c r="G8" s="3"/>
    </row>
    <row r="9" spans="1:7" ht="15">
      <c r="A9" s="3" t="s">
        <v>519</v>
      </c>
      <c r="B9" s="3" t="s">
        <v>520</v>
      </c>
      <c r="C9" s="3">
        <v>75105</v>
      </c>
      <c r="D9" s="3">
        <f t="shared" si="0"/>
        <v>55224</v>
      </c>
      <c r="E9" s="3">
        <f>ROUND(D9*0.34,0)+(1)</f>
        <v>18777</v>
      </c>
      <c r="F9" s="3">
        <f t="shared" si="1"/>
        <v>1104</v>
      </c>
      <c r="G9" s="3"/>
    </row>
    <row r="10" spans="1:7" ht="15">
      <c r="A10" s="3" t="s">
        <v>521</v>
      </c>
      <c r="B10" s="3" t="s">
        <v>522</v>
      </c>
      <c r="C10" s="3">
        <v>97636</v>
      </c>
      <c r="D10" s="3">
        <f t="shared" si="0"/>
        <v>71791</v>
      </c>
      <c r="E10" s="3">
        <f aca="true" t="shared" si="2" ref="E10:E16">ROUND(D10*0.34,0)</f>
        <v>24409</v>
      </c>
      <c r="F10" s="3">
        <f t="shared" si="1"/>
        <v>1436</v>
      </c>
      <c r="G10" s="3"/>
    </row>
    <row r="11" spans="1:7" ht="15">
      <c r="A11" s="3" t="s">
        <v>523</v>
      </c>
      <c r="B11" s="3" t="s">
        <v>524</v>
      </c>
      <c r="C11" s="3">
        <v>37627</v>
      </c>
      <c r="D11" s="3">
        <f t="shared" si="0"/>
        <v>27667</v>
      </c>
      <c r="E11" s="3">
        <f t="shared" si="2"/>
        <v>9407</v>
      </c>
      <c r="F11" s="3">
        <f t="shared" si="1"/>
        <v>553</v>
      </c>
      <c r="G11" s="3"/>
    </row>
    <row r="12" spans="1:7" ht="15">
      <c r="A12" s="3" t="s">
        <v>525</v>
      </c>
      <c r="B12" s="3" t="s">
        <v>526</v>
      </c>
      <c r="C12" s="3">
        <v>18776</v>
      </c>
      <c r="D12" s="3">
        <f t="shared" si="0"/>
        <v>13806</v>
      </c>
      <c r="E12" s="3">
        <f t="shared" si="2"/>
        <v>4694</v>
      </c>
      <c r="F12" s="3">
        <f t="shared" si="1"/>
        <v>276</v>
      </c>
      <c r="G12" s="3"/>
    </row>
    <row r="13" spans="1:7" ht="15">
      <c r="A13" s="3" t="s">
        <v>527</v>
      </c>
      <c r="B13" s="3" t="s">
        <v>528</v>
      </c>
      <c r="C13" s="3">
        <v>33797</v>
      </c>
      <c r="D13" s="3">
        <f t="shared" si="0"/>
        <v>24851</v>
      </c>
      <c r="E13" s="3">
        <f t="shared" si="2"/>
        <v>8449</v>
      </c>
      <c r="F13" s="3">
        <f t="shared" si="1"/>
        <v>497</v>
      </c>
      <c r="G13" s="3"/>
    </row>
    <row r="14" spans="1:7" ht="15">
      <c r="A14" s="3" t="s">
        <v>529</v>
      </c>
      <c r="B14" s="3" t="s">
        <v>530</v>
      </c>
      <c r="C14" s="3">
        <v>3755</v>
      </c>
      <c r="D14" s="3">
        <f t="shared" si="0"/>
        <v>2761</v>
      </c>
      <c r="E14" s="3">
        <f t="shared" si="2"/>
        <v>939</v>
      </c>
      <c r="F14" s="3">
        <f t="shared" si="1"/>
        <v>55</v>
      </c>
      <c r="G14" s="3"/>
    </row>
    <row r="15" spans="1:7" ht="15">
      <c r="A15" s="3" t="s">
        <v>531</v>
      </c>
      <c r="B15" s="3" t="s">
        <v>532</v>
      </c>
      <c r="C15" s="3">
        <v>22531</v>
      </c>
      <c r="D15" s="3">
        <f t="shared" si="0"/>
        <v>16567</v>
      </c>
      <c r="E15" s="3">
        <f t="shared" si="2"/>
        <v>5633</v>
      </c>
      <c r="F15" s="3">
        <f t="shared" si="1"/>
        <v>331</v>
      </c>
      <c r="G15" s="3"/>
    </row>
    <row r="16" spans="1:7" ht="15">
      <c r="A16" s="3" t="s">
        <v>533</v>
      </c>
      <c r="B16" s="3" t="s">
        <v>534</v>
      </c>
      <c r="C16" s="3">
        <v>195272</v>
      </c>
      <c r="D16" s="3">
        <f t="shared" si="0"/>
        <v>143582</v>
      </c>
      <c r="E16" s="3">
        <f t="shared" si="2"/>
        <v>48818</v>
      </c>
      <c r="F16" s="3">
        <f t="shared" si="1"/>
        <v>2872</v>
      </c>
      <c r="G16" s="3"/>
    </row>
    <row r="17" spans="1:7" ht="15">
      <c r="A17" s="3" t="s">
        <v>535</v>
      </c>
      <c r="B17" s="3" t="s">
        <v>536</v>
      </c>
      <c r="C17" s="3">
        <v>7510</v>
      </c>
      <c r="D17" s="3">
        <f t="shared" si="0"/>
        <v>5522</v>
      </c>
      <c r="E17" s="3">
        <f>ROUND(D17*0.34,0)+(1)</f>
        <v>1878</v>
      </c>
      <c r="F17" s="3">
        <f t="shared" si="1"/>
        <v>110</v>
      </c>
      <c r="G17" s="3"/>
    </row>
    <row r="18" spans="1:7" ht="15">
      <c r="A18" s="3" t="s">
        <v>537</v>
      </c>
      <c r="B18" s="3" t="s">
        <v>538</v>
      </c>
      <c r="C18" s="3">
        <v>86370</v>
      </c>
      <c r="D18" s="3">
        <f t="shared" si="0"/>
        <v>63507</v>
      </c>
      <c r="E18" s="3">
        <f>ROUND(D18*0.34,0)+(1)</f>
        <v>21593</v>
      </c>
      <c r="F18" s="3">
        <f t="shared" si="1"/>
        <v>1270</v>
      </c>
      <c r="G18" s="3"/>
    </row>
    <row r="19" spans="1:7" ht="15">
      <c r="A19" s="3" t="s">
        <v>539</v>
      </c>
      <c r="B19" s="3" t="s">
        <v>540</v>
      </c>
      <c r="C19" s="3">
        <v>180401</v>
      </c>
      <c r="D19" s="3">
        <f t="shared" si="0"/>
        <v>132648</v>
      </c>
      <c r="E19" s="3">
        <f>ROUND(D19*0.34,0)</f>
        <v>45100</v>
      </c>
      <c r="F19" s="3">
        <f t="shared" si="1"/>
        <v>2653</v>
      </c>
      <c r="G19" s="3"/>
    </row>
    <row r="20" spans="1:7" ht="15">
      <c r="A20" s="3" t="s">
        <v>541</v>
      </c>
      <c r="B20" s="3" t="s">
        <v>542</v>
      </c>
      <c r="C20" s="3">
        <v>22531</v>
      </c>
      <c r="D20" s="3">
        <f t="shared" si="0"/>
        <v>16567</v>
      </c>
      <c r="E20" s="3">
        <f>ROUND(D20*0.34,0)</f>
        <v>5633</v>
      </c>
      <c r="F20" s="3">
        <f t="shared" si="1"/>
        <v>331</v>
      </c>
      <c r="G20" s="3"/>
    </row>
    <row r="21" spans="1:7" ht="15">
      <c r="A21" s="3" t="s">
        <v>543</v>
      </c>
      <c r="B21" s="3" t="s">
        <v>544</v>
      </c>
      <c r="C21" s="3">
        <v>48818</v>
      </c>
      <c r="D21" s="3">
        <f t="shared" si="0"/>
        <v>35896</v>
      </c>
      <c r="E21" s="3">
        <f>ROUND(D21*0.34,0)+(-1)</f>
        <v>12204</v>
      </c>
      <c r="F21" s="3">
        <f t="shared" si="1"/>
        <v>718</v>
      </c>
      <c r="G21" s="3"/>
    </row>
    <row r="22" spans="1:7" ht="15">
      <c r="A22" s="3" t="s">
        <v>545</v>
      </c>
      <c r="B22" s="3" t="s">
        <v>546</v>
      </c>
      <c r="C22" s="3">
        <v>78860</v>
      </c>
      <c r="D22" s="3">
        <f t="shared" si="0"/>
        <v>57985</v>
      </c>
      <c r="E22" s="3">
        <f>ROUND(D22*0.34,0)</f>
        <v>19715</v>
      </c>
      <c r="F22" s="3">
        <f t="shared" si="1"/>
        <v>1160</v>
      </c>
      <c r="G22" s="3"/>
    </row>
    <row r="23" spans="1:7" ht="15">
      <c r="A23" s="3" t="s">
        <v>547</v>
      </c>
      <c r="B23" s="3" t="s">
        <v>548</v>
      </c>
      <c r="C23" s="3">
        <v>7510</v>
      </c>
      <c r="D23" s="3">
        <f t="shared" si="0"/>
        <v>5522</v>
      </c>
      <c r="E23" s="3">
        <f>ROUND(D23*0.34,0)+(1)</f>
        <v>1878</v>
      </c>
      <c r="F23" s="3">
        <f t="shared" si="1"/>
        <v>110</v>
      </c>
      <c r="G23" s="3"/>
    </row>
    <row r="24" spans="1:7" ht="15">
      <c r="A24" s="3" t="s">
        <v>549</v>
      </c>
      <c r="B24" s="3" t="s">
        <v>550</v>
      </c>
      <c r="C24" s="3">
        <v>45063</v>
      </c>
      <c r="D24" s="3">
        <f t="shared" si="0"/>
        <v>33135</v>
      </c>
      <c r="E24" s="3">
        <f>ROUND(D24*0.34,0)+(-1)</f>
        <v>11265</v>
      </c>
      <c r="F24" s="3">
        <f t="shared" si="1"/>
        <v>663</v>
      </c>
      <c r="G24" s="3"/>
    </row>
    <row r="25" spans="1:7" ht="15">
      <c r="A25" s="3" t="s">
        <v>551</v>
      </c>
      <c r="B25" s="3" t="s">
        <v>552</v>
      </c>
      <c r="C25" s="3">
        <v>3755</v>
      </c>
      <c r="D25" s="3">
        <f t="shared" si="0"/>
        <v>2761</v>
      </c>
      <c r="E25" s="3">
        <f>ROUND(D25*0.34,0)</f>
        <v>939</v>
      </c>
      <c r="F25" s="3">
        <f t="shared" si="1"/>
        <v>55</v>
      </c>
      <c r="G25" s="3"/>
    </row>
    <row r="26" spans="1:7" ht="19.5" customHeight="1">
      <c r="A26" s="70"/>
      <c r="B26" s="70"/>
      <c r="C26" s="2">
        <f>SUM(C3:C25)</f>
        <v>1213238</v>
      </c>
      <c r="D26" s="2">
        <f>SUM(D3:D25)</f>
        <v>892087</v>
      </c>
      <c r="E26" s="2">
        <f>SUM(E3:E25)</f>
        <v>303311</v>
      </c>
      <c r="F26" s="2">
        <f>SUM(F3:F25)</f>
        <v>17840</v>
      </c>
      <c r="G26" s="2">
        <f>SUM(G3:G25)</f>
        <v>3755</v>
      </c>
    </row>
    <row r="27" ht="15.75" thickBot="1"/>
    <row r="28" spans="1:7" ht="15.75" thickBot="1">
      <c r="A28" s="13" t="s">
        <v>19</v>
      </c>
      <c r="B28" s="14"/>
      <c r="C28" s="30">
        <f>C26+G26</f>
        <v>1216993</v>
      </c>
      <c r="D28" s="14"/>
      <c r="E28" s="14"/>
      <c r="F28" s="14"/>
      <c r="G28" s="15"/>
    </row>
  </sheetData>
  <sheetProtection selectLockedCells="1" selectUnlockedCells="1"/>
  <mergeCells count="2">
    <mergeCell ref="A1:G1"/>
    <mergeCell ref="A26:B2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4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17.851562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553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554</v>
      </c>
      <c r="B3" s="3" t="s">
        <v>555</v>
      </c>
      <c r="C3" s="3">
        <v>15021</v>
      </c>
      <c r="D3" s="3">
        <f>ROUND(C3/1.36,0)</f>
        <v>11045</v>
      </c>
      <c r="E3" s="3">
        <f>ROUND(D3*0.34,0)</f>
        <v>3755</v>
      </c>
      <c r="F3" s="3">
        <f>ROUND(D3*0.02,0)</f>
        <v>221</v>
      </c>
      <c r="G3" s="3"/>
    </row>
    <row r="4" spans="1:7" ht="15">
      <c r="A4" s="3" t="s">
        <v>902</v>
      </c>
      <c r="B4" s="3" t="s">
        <v>556</v>
      </c>
      <c r="C4" s="3">
        <v>7510</v>
      </c>
      <c r="D4" s="3">
        <f aca="true" t="shared" si="0" ref="D4:D24">ROUND(C4/1.36,0)</f>
        <v>5522</v>
      </c>
      <c r="E4" s="3">
        <f>ROUND(D4*0.34,0)+(1)</f>
        <v>1878</v>
      </c>
      <c r="F4" s="3">
        <f aca="true" t="shared" si="1" ref="F4:F24">ROUND(D4*0.02,0)</f>
        <v>110</v>
      </c>
      <c r="G4" s="3"/>
    </row>
    <row r="5" spans="1:7" ht="15">
      <c r="A5" s="3" t="s">
        <v>557</v>
      </c>
      <c r="B5" s="3" t="s">
        <v>558</v>
      </c>
      <c r="C5" s="3">
        <v>15021</v>
      </c>
      <c r="D5" s="3">
        <f t="shared" si="0"/>
        <v>11045</v>
      </c>
      <c r="E5" s="3">
        <f>ROUND(D5*0.34,0)</f>
        <v>3755</v>
      </c>
      <c r="F5" s="3">
        <f t="shared" si="1"/>
        <v>221</v>
      </c>
      <c r="G5" s="3"/>
    </row>
    <row r="6" spans="1:7" ht="15">
      <c r="A6" s="3" t="s">
        <v>559</v>
      </c>
      <c r="B6" s="3" t="s">
        <v>560</v>
      </c>
      <c r="C6" s="3">
        <v>22531</v>
      </c>
      <c r="D6" s="3">
        <f t="shared" si="0"/>
        <v>16567</v>
      </c>
      <c r="E6" s="3">
        <f>ROUND(D6*0.34,0)</f>
        <v>5633</v>
      </c>
      <c r="F6" s="3">
        <f t="shared" si="1"/>
        <v>331</v>
      </c>
      <c r="G6" s="3"/>
    </row>
    <row r="7" spans="1:7" ht="15">
      <c r="A7" s="3" t="s">
        <v>561</v>
      </c>
      <c r="B7" s="3" t="s">
        <v>562</v>
      </c>
      <c r="C7" s="3">
        <v>7510</v>
      </c>
      <c r="D7" s="3">
        <f t="shared" si="0"/>
        <v>5522</v>
      </c>
      <c r="E7" s="3">
        <f>ROUND(D7*0.34,0)+(1)</f>
        <v>1878</v>
      </c>
      <c r="F7" s="3">
        <f t="shared" si="1"/>
        <v>110</v>
      </c>
      <c r="G7" s="3"/>
    </row>
    <row r="8" spans="1:7" ht="15">
      <c r="A8" s="3" t="s">
        <v>563</v>
      </c>
      <c r="B8" s="3" t="s">
        <v>564</v>
      </c>
      <c r="C8" s="3">
        <v>67594</v>
      </c>
      <c r="D8" s="3">
        <f t="shared" si="0"/>
        <v>49701</v>
      </c>
      <c r="E8" s="3">
        <f>ROUND(D8*0.34,0)+(1)</f>
        <v>16899</v>
      </c>
      <c r="F8" s="3">
        <f t="shared" si="1"/>
        <v>994</v>
      </c>
      <c r="G8" s="3"/>
    </row>
    <row r="9" spans="1:7" ht="15">
      <c r="A9" s="3" t="s">
        <v>565</v>
      </c>
      <c r="B9" s="3" t="s">
        <v>566</v>
      </c>
      <c r="C9" s="3">
        <v>37552</v>
      </c>
      <c r="D9" s="3">
        <f t="shared" si="0"/>
        <v>27612</v>
      </c>
      <c r="E9" s="3">
        <f>ROUND(D9*0.34,0)</f>
        <v>9388</v>
      </c>
      <c r="F9" s="3">
        <f t="shared" si="1"/>
        <v>552</v>
      </c>
      <c r="G9" s="3"/>
    </row>
    <row r="10" spans="1:7" ht="15">
      <c r="A10" s="3" t="s">
        <v>567</v>
      </c>
      <c r="B10" s="3" t="s">
        <v>568</v>
      </c>
      <c r="C10" s="3">
        <v>56329</v>
      </c>
      <c r="D10" s="3">
        <f t="shared" si="0"/>
        <v>41418</v>
      </c>
      <c r="E10" s="3">
        <f>ROUND(D10*0.34,0)+(1)</f>
        <v>14083</v>
      </c>
      <c r="F10" s="3">
        <f t="shared" si="1"/>
        <v>828</v>
      </c>
      <c r="G10" s="3"/>
    </row>
    <row r="11" spans="1:7" ht="15">
      <c r="A11" s="3" t="s">
        <v>569</v>
      </c>
      <c r="B11" s="3" t="s">
        <v>570</v>
      </c>
      <c r="C11" s="3">
        <v>26287</v>
      </c>
      <c r="D11" s="3">
        <f t="shared" si="0"/>
        <v>19329</v>
      </c>
      <c r="E11" s="3">
        <f>ROUND(D11*0.34,0)+(-1)</f>
        <v>6571</v>
      </c>
      <c r="F11" s="3">
        <f t="shared" si="1"/>
        <v>387</v>
      </c>
      <c r="G11" s="3"/>
    </row>
    <row r="12" spans="1:7" ht="15">
      <c r="A12" s="3" t="s">
        <v>571</v>
      </c>
      <c r="B12" s="3" t="s">
        <v>572</v>
      </c>
      <c r="C12" s="3">
        <v>612103</v>
      </c>
      <c r="D12" s="3">
        <f t="shared" si="0"/>
        <v>450076</v>
      </c>
      <c r="E12" s="3">
        <f>ROUND(D12*0.34,0)+(-1)</f>
        <v>153025</v>
      </c>
      <c r="F12" s="3">
        <f t="shared" si="1"/>
        <v>9002</v>
      </c>
      <c r="G12" s="3"/>
    </row>
    <row r="13" spans="1:7" ht="15">
      <c r="A13" s="3" t="s">
        <v>573</v>
      </c>
      <c r="B13" s="3" t="s">
        <v>574</v>
      </c>
      <c r="C13" s="3">
        <v>30042</v>
      </c>
      <c r="D13" s="3">
        <f t="shared" si="0"/>
        <v>22090</v>
      </c>
      <c r="E13" s="3">
        <f>ROUND(D13*0.34,0)+(-1)</f>
        <v>7510</v>
      </c>
      <c r="F13" s="3">
        <f t="shared" si="1"/>
        <v>442</v>
      </c>
      <c r="G13" s="3"/>
    </row>
    <row r="14" spans="1:7" ht="15">
      <c r="A14" s="3" t="s">
        <v>575</v>
      </c>
      <c r="B14" s="3" t="s">
        <v>576</v>
      </c>
      <c r="C14" s="3">
        <v>41308</v>
      </c>
      <c r="D14" s="3">
        <f t="shared" si="0"/>
        <v>30374</v>
      </c>
      <c r="E14" s="3">
        <f>ROUND(D14*0.34,0)</f>
        <v>10327</v>
      </c>
      <c r="F14" s="3">
        <f t="shared" si="1"/>
        <v>607</v>
      </c>
      <c r="G14" s="3"/>
    </row>
    <row r="15" spans="1:7" ht="15">
      <c r="A15" s="3" t="s">
        <v>577</v>
      </c>
      <c r="B15" s="3" t="s">
        <v>578</v>
      </c>
      <c r="C15" s="3">
        <v>90126</v>
      </c>
      <c r="D15" s="3">
        <f t="shared" si="0"/>
        <v>66269</v>
      </c>
      <c r="E15" s="3">
        <f>ROUND(D15*0.34,0)+(1)</f>
        <v>22532</v>
      </c>
      <c r="F15" s="3">
        <f t="shared" si="1"/>
        <v>1325</v>
      </c>
      <c r="G15" s="3"/>
    </row>
    <row r="16" spans="1:7" ht="15">
      <c r="A16" s="3" t="s">
        <v>579</v>
      </c>
      <c r="B16" s="3" t="s">
        <v>580</v>
      </c>
      <c r="C16" s="3">
        <v>45063</v>
      </c>
      <c r="D16" s="3">
        <f t="shared" si="0"/>
        <v>33135</v>
      </c>
      <c r="E16" s="3">
        <f>ROUND(D16*0.34,0)+(-1)</f>
        <v>11265</v>
      </c>
      <c r="F16" s="3">
        <f t="shared" si="1"/>
        <v>663</v>
      </c>
      <c r="G16" s="3"/>
    </row>
    <row r="17" spans="1:7" ht="15">
      <c r="A17" s="3" t="s">
        <v>581</v>
      </c>
      <c r="B17" s="3" t="s">
        <v>582</v>
      </c>
      <c r="C17" s="3">
        <v>22531</v>
      </c>
      <c r="D17" s="3">
        <f t="shared" si="0"/>
        <v>16567</v>
      </c>
      <c r="E17" s="3">
        <f>ROUND(D17*0.34,0)</f>
        <v>5633</v>
      </c>
      <c r="F17" s="3">
        <f t="shared" si="1"/>
        <v>331</v>
      </c>
      <c r="G17" s="3"/>
    </row>
    <row r="18" spans="1:7" ht="15">
      <c r="A18" s="3" t="s">
        <v>583</v>
      </c>
      <c r="B18" s="3" t="s">
        <v>584</v>
      </c>
      <c r="C18" s="3">
        <v>11266</v>
      </c>
      <c r="D18" s="3">
        <f t="shared" si="0"/>
        <v>8284</v>
      </c>
      <c r="E18" s="3">
        <f>ROUND(D18*0.34,0)+(-1)</f>
        <v>2816</v>
      </c>
      <c r="F18" s="3">
        <f t="shared" si="1"/>
        <v>166</v>
      </c>
      <c r="G18" s="3"/>
    </row>
    <row r="19" spans="1:7" ht="15">
      <c r="A19" s="3" t="s">
        <v>585</v>
      </c>
      <c r="B19" s="3" t="s">
        <v>586</v>
      </c>
      <c r="C19" s="3">
        <v>3755</v>
      </c>
      <c r="D19" s="3">
        <f t="shared" si="0"/>
        <v>2761</v>
      </c>
      <c r="E19" s="3">
        <f>ROUND(D19*0.34,0)</f>
        <v>939</v>
      </c>
      <c r="F19" s="3">
        <f t="shared" si="1"/>
        <v>55</v>
      </c>
      <c r="G19" s="3"/>
    </row>
    <row r="20" spans="1:7" ht="15">
      <c r="A20" s="3" t="s">
        <v>587</v>
      </c>
      <c r="B20" s="3" t="s">
        <v>588</v>
      </c>
      <c r="C20" s="3">
        <v>3830</v>
      </c>
      <c r="D20" s="3">
        <f t="shared" si="0"/>
        <v>2816</v>
      </c>
      <c r="E20" s="3">
        <f>ROUND(D20*0.34,0)+(1)</f>
        <v>958</v>
      </c>
      <c r="F20" s="3">
        <f t="shared" si="1"/>
        <v>56</v>
      </c>
      <c r="G20" s="3"/>
    </row>
    <row r="21" spans="1:7" ht="15">
      <c r="A21" s="3" t="s">
        <v>589</v>
      </c>
      <c r="B21" s="3" t="s">
        <v>590</v>
      </c>
      <c r="C21" s="3">
        <v>7510</v>
      </c>
      <c r="D21" s="3">
        <f t="shared" si="0"/>
        <v>5522</v>
      </c>
      <c r="E21" s="3">
        <f>ROUND(D21*0.34,0)+(1)</f>
        <v>1878</v>
      </c>
      <c r="F21" s="3">
        <f t="shared" si="1"/>
        <v>110</v>
      </c>
      <c r="G21" s="3"/>
    </row>
    <row r="22" spans="1:7" ht="15">
      <c r="A22" s="3" t="s">
        <v>591</v>
      </c>
      <c r="B22" s="3" t="s">
        <v>592</v>
      </c>
      <c r="C22" s="3">
        <v>11266</v>
      </c>
      <c r="D22" s="3">
        <f t="shared" si="0"/>
        <v>8284</v>
      </c>
      <c r="E22" s="3">
        <f>ROUND(D22*0.34,0)+(-1)</f>
        <v>2816</v>
      </c>
      <c r="F22" s="3">
        <f t="shared" si="1"/>
        <v>166</v>
      </c>
      <c r="G22" s="3"/>
    </row>
    <row r="23" spans="1:7" ht="15">
      <c r="A23" s="3" t="s">
        <v>593</v>
      </c>
      <c r="B23" s="3" t="s">
        <v>594</v>
      </c>
      <c r="C23" s="3">
        <v>15021</v>
      </c>
      <c r="D23" s="3">
        <f t="shared" si="0"/>
        <v>11045</v>
      </c>
      <c r="E23" s="3">
        <f>ROUND(D23*0.34,0)</f>
        <v>3755</v>
      </c>
      <c r="F23" s="3">
        <f t="shared" si="1"/>
        <v>221</v>
      </c>
      <c r="G23" s="3"/>
    </row>
    <row r="24" spans="1:7" ht="15">
      <c r="A24" s="3" t="s">
        <v>595</v>
      </c>
      <c r="B24" s="3" t="s">
        <v>596</v>
      </c>
      <c r="C24" s="3">
        <v>3755</v>
      </c>
      <c r="D24" s="3">
        <f t="shared" si="0"/>
        <v>2761</v>
      </c>
      <c r="E24" s="3">
        <f>ROUND(D24*0.34,0)</f>
        <v>939</v>
      </c>
      <c r="F24" s="3">
        <f t="shared" si="1"/>
        <v>55</v>
      </c>
      <c r="G24" s="3"/>
    </row>
    <row r="25" spans="1:7" ht="15">
      <c r="A25" s="3" t="s">
        <v>597</v>
      </c>
      <c r="B25" s="3" t="s">
        <v>598</v>
      </c>
      <c r="C25" s="3"/>
      <c r="D25" s="3"/>
      <c r="E25" s="3"/>
      <c r="F25" s="3"/>
      <c r="G25" s="3">
        <v>3755</v>
      </c>
    </row>
    <row r="26" spans="1:7" ht="15">
      <c r="A26" s="3" t="s">
        <v>599</v>
      </c>
      <c r="B26" s="3" t="s">
        <v>600</v>
      </c>
      <c r="C26" s="3">
        <v>3755</v>
      </c>
      <c r="D26" s="3">
        <f aca="true" t="shared" si="2" ref="D26:D45">ROUND(C26/1.36,0)</f>
        <v>2761</v>
      </c>
      <c r="E26" s="3">
        <f>ROUND(D26*0.34,0)</f>
        <v>939</v>
      </c>
      <c r="F26" s="3">
        <f aca="true" t="shared" si="3" ref="F26:F45">ROUND(D26*0.02,0)</f>
        <v>55</v>
      </c>
      <c r="G26" s="3"/>
    </row>
    <row r="27" spans="1:7" ht="15">
      <c r="A27" s="3" t="s">
        <v>601</v>
      </c>
      <c r="B27" s="3" t="s">
        <v>602</v>
      </c>
      <c r="C27" s="3">
        <v>236580</v>
      </c>
      <c r="D27" s="3">
        <f t="shared" si="2"/>
        <v>173956</v>
      </c>
      <c r="E27" s="3">
        <f>ROUND(D27*0.34,0)</f>
        <v>59145</v>
      </c>
      <c r="F27" s="3">
        <f t="shared" si="3"/>
        <v>3479</v>
      </c>
      <c r="G27" s="3"/>
    </row>
    <row r="28" spans="1:7" ht="15">
      <c r="A28" s="3" t="s">
        <v>603</v>
      </c>
      <c r="B28" s="3" t="s">
        <v>604</v>
      </c>
      <c r="C28" s="3">
        <v>63839</v>
      </c>
      <c r="D28" s="3">
        <f t="shared" si="2"/>
        <v>46940</v>
      </c>
      <c r="E28" s="3">
        <f>ROUND(D28*0.34,0)</f>
        <v>15960</v>
      </c>
      <c r="F28" s="3">
        <f t="shared" si="3"/>
        <v>939</v>
      </c>
      <c r="G28" s="3"/>
    </row>
    <row r="29" spans="1:7" ht="15">
      <c r="A29" s="3" t="s">
        <v>605</v>
      </c>
      <c r="B29" s="3" t="s">
        <v>606</v>
      </c>
      <c r="C29" s="3">
        <v>22531</v>
      </c>
      <c r="D29" s="3">
        <f t="shared" si="2"/>
        <v>16567</v>
      </c>
      <c r="E29" s="3">
        <f>ROUND(D29*0.34,0)</f>
        <v>5633</v>
      </c>
      <c r="F29" s="3">
        <f t="shared" si="3"/>
        <v>331</v>
      </c>
      <c r="G29" s="3"/>
    </row>
    <row r="30" spans="1:7" ht="15">
      <c r="A30" s="3" t="s">
        <v>607</v>
      </c>
      <c r="B30" s="3" t="s">
        <v>608</v>
      </c>
      <c r="C30" s="3">
        <v>30042</v>
      </c>
      <c r="D30" s="3">
        <f t="shared" si="2"/>
        <v>22090</v>
      </c>
      <c r="E30" s="3">
        <f>ROUND(D30*0.34,0)+(-1)</f>
        <v>7510</v>
      </c>
      <c r="F30" s="3">
        <f t="shared" si="3"/>
        <v>442</v>
      </c>
      <c r="G30" s="3"/>
    </row>
    <row r="31" spans="1:7" ht="15">
      <c r="A31" s="3" t="s">
        <v>609</v>
      </c>
      <c r="B31" s="3" t="s">
        <v>610</v>
      </c>
      <c r="C31" s="3">
        <v>56329</v>
      </c>
      <c r="D31" s="3">
        <f t="shared" si="2"/>
        <v>41418</v>
      </c>
      <c r="E31" s="3">
        <f>ROUND(D31*0.34,0)+(1)</f>
        <v>14083</v>
      </c>
      <c r="F31" s="3">
        <f t="shared" si="3"/>
        <v>828</v>
      </c>
      <c r="G31" s="3"/>
    </row>
    <row r="32" spans="1:7" ht="15">
      <c r="A32" s="3" t="s">
        <v>611</v>
      </c>
      <c r="B32" s="3" t="s">
        <v>612</v>
      </c>
      <c r="C32" s="3">
        <v>18776</v>
      </c>
      <c r="D32" s="3">
        <f t="shared" si="2"/>
        <v>13806</v>
      </c>
      <c r="E32" s="3">
        <f>ROUND(D32*0.34,0)</f>
        <v>4694</v>
      </c>
      <c r="F32" s="3">
        <f t="shared" si="3"/>
        <v>276</v>
      </c>
      <c r="G32" s="3"/>
    </row>
    <row r="33" spans="1:7" ht="15">
      <c r="A33" s="3" t="s">
        <v>613</v>
      </c>
      <c r="B33" s="3" t="s">
        <v>900</v>
      </c>
      <c r="C33" s="3">
        <v>52573</v>
      </c>
      <c r="D33" s="3">
        <f t="shared" si="2"/>
        <v>38657</v>
      </c>
      <c r="E33" s="3">
        <f>ROUND(D33*0.34,0)</f>
        <v>13143</v>
      </c>
      <c r="F33" s="3">
        <f t="shared" si="3"/>
        <v>773</v>
      </c>
      <c r="G33" s="3"/>
    </row>
    <row r="34" spans="1:7" ht="15">
      <c r="A34" s="3" t="s">
        <v>614</v>
      </c>
      <c r="B34" s="3" t="s">
        <v>615</v>
      </c>
      <c r="C34" s="3">
        <v>7510</v>
      </c>
      <c r="D34" s="3">
        <f t="shared" si="2"/>
        <v>5522</v>
      </c>
      <c r="E34" s="3">
        <f>ROUND(D34*0.34,0)+(1)</f>
        <v>1878</v>
      </c>
      <c r="F34" s="3">
        <f t="shared" si="3"/>
        <v>110</v>
      </c>
      <c r="G34" s="3"/>
    </row>
    <row r="35" spans="1:7" ht="15">
      <c r="A35" s="3" t="s">
        <v>616</v>
      </c>
      <c r="B35" s="3" t="s">
        <v>617</v>
      </c>
      <c r="C35" s="3">
        <v>41308</v>
      </c>
      <c r="D35" s="3">
        <f t="shared" si="2"/>
        <v>30374</v>
      </c>
      <c r="E35" s="3">
        <f>ROUND(D35*0.34,0)</f>
        <v>10327</v>
      </c>
      <c r="F35" s="3">
        <f t="shared" si="3"/>
        <v>607</v>
      </c>
      <c r="G35" s="3"/>
    </row>
    <row r="36" spans="1:7" ht="15">
      <c r="A36" s="3" t="s">
        <v>618</v>
      </c>
      <c r="B36" s="3" t="s">
        <v>619</v>
      </c>
      <c r="C36" s="3">
        <v>26287</v>
      </c>
      <c r="D36" s="3">
        <f t="shared" si="2"/>
        <v>19329</v>
      </c>
      <c r="E36" s="3">
        <f>ROUND(D36*0.34,0)+(-1)</f>
        <v>6571</v>
      </c>
      <c r="F36" s="3">
        <f t="shared" si="3"/>
        <v>387</v>
      </c>
      <c r="G36" s="3"/>
    </row>
    <row r="37" spans="1:7" ht="15">
      <c r="A37" s="3" t="s">
        <v>620</v>
      </c>
      <c r="B37" s="3" t="s">
        <v>621</v>
      </c>
      <c r="C37" s="3">
        <v>33797</v>
      </c>
      <c r="D37" s="3">
        <f t="shared" si="2"/>
        <v>24851</v>
      </c>
      <c r="E37" s="3">
        <f>ROUND(D37*0.34,0)</f>
        <v>8449</v>
      </c>
      <c r="F37" s="3">
        <f t="shared" si="3"/>
        <v>497</v>
      </c>
      <c r="G37" s="3"/>
    </row>
    <row r="38" spans="1:7" ht="15">
      <c r="A38" s="3" t="s">
        <v>622</v>
      </c>
      <c r="B38" s="3" t="s">
        <v>623</v>
      </c>
      <c r="C38" s="3">
        <v>37552</v>
      </c>
      <c r="D38" s="3">
        <f t="shared" si="2"/>
        <v>27612</v>
      </c>
      <c r="E38" s="3">
        <f>ROUND(D38*0.34,0)</f>
        <v>9388</v>
      </c>
      <c r="F38" s="3">
        <f t="shared" si="3"/>
        <v>552</v>
      </c>
      <c r="G38" s="3"/>
    </row>
    <row r="39" spans="1:7" ht="15">
      <c r="A39" s="3" t="s">
        <v>624</v>
      </c>
      <c r="B39" s="3" t="s">
        <v>625</v>
      </c>
      <c r="C39" s="3">
        <v>48968</v>
      </c>
      <c r="D39" s="3">
        <f t="shared" si="2"/>
        <v>36006</v>
      </c>
      <c r="E39" s="3">
        <f>ROUND(D39*0.34,0)</f>
        <v>12242</v>
      </c>
      <c r="F39" s="3">
        <f t="shared" si="3"/>
        <v>720</v>
      </c>
      <c r="G39" s="3"/>
    </row>
    <row r="40" spans="1:7" ht="15">
      <c r="A40" s="3" t="s">
        <v>626</v>
      </c>
      <c r="B40" s="3" t="s">
        <v>627</v>
      </c>
      <c r="C40" s="3">
        <v>22531</v>
      </c>
      <c r="D40" s="3">
        <f t="shared" si="2"/>
        <v>16567</v>
      </c>
      <c r="E40" s="3">
        <f>ROUND(D40*0.34,0)</f>
        <v>5633</v>
      </c>
      <c r="F40" s="3">
        <f t="shared" si="3"/>
        <v>331</v>
      </c>
      <c r="G40" s="3"/>
    </row>
    <row r="41" spans="1:7" ht="15">
      <c r="A41" s="3" t="s">
        <v>628</v>
      </c>
      <c r="B41" s="3" t="s">
        <v>629</v>
      </c>
      <c r="C41" s="3">
        <v>22306</v>
      </c>
      <c r="D41" s="3">
        <f t="shared" si="2"/>
        <v>16401</v>
      </c>
      <c r="E41" s="3">
        <f>ROUND(D41*0.34,0)+(1)</f>
        <v>5577</v>
      </c>
      <c r="F41" s="3">
        <f t="shared" si="3"/>
        <v>328</v>
      </c>
      <c r="G41" s="3"/>
    </row>
    <row r="42" spans="1:7" ht="15">
      <c r="A42" s="3" t="s">
        <v>630</v>
      </c>
      <c r="B42" s="3" t="s">
        <v>631</v>
      </c>
      <c r="C42" s="3">
        <v>45063</v>
      </c>
      <c r="D42" s="3">
        <f t="shared" si="2"/>
        <v>33135</v>
      </c>
      <c r="E42" s="3">
        <f>ROUND(D42*0.34,0)+(-1)</f>
        <v>11265</v>
      </c>
      <c r="F42" s="3">
        <f t="shared" si="3"/>
        <v>663</v>
      </c>
      <c r="G42" s="3"/>
    </row>
    <row r="43" spans="1:7" ht="15">
      <c r="A43" s="3" t="s">
        <v>632</v>
      </c>
      <c r="B43" s="3" t="s">
        <v>633</v>
      </c>
      <c r="C43" s="3">
        <v>138944</v>
      </c>
      <c r="D43" s="3">
        <f t="shared" si="2"/>
        <v>102165</v>
      </c>
      <c r="E43" s="3">
        <f>ROUND(D43*0.34,0)</f>
        <v>34736</v>
      </c>
      <c r="F43" s="3">
        <f t="shared" si="3"/>
        <v>2043</v>
      </c>
      <c r="G43" s="3"/>
    </row>
    <row r="44" spans="1:7" ht="15">
      <c r="A44" s="3" t="s">
        <v>634</v>
      </c>
      <c r="B44" s="3" t="s">
        <v>899</v>
      </c>
      <c r="C44" s="3">
        <v>7510</v>
      </c>
      <c r="D44" s="3">
        <f t="shared" si="2"/>
        <v>5522</v>
      </c>
      <c r="E44" s="3">
        <f>ROUND(D44*0.34,0)+(1)</f>
        <v>1878</v>
      </c>
      <c r="F44" s="3">
        <f t="shared" si="3"/>
        <v>110</v>
      </c>
      <c r="G44" s="3"/>
    </row>
    <row r="45" spans="1:7" ht="15">
      <c r="A45" s="3" t="s">
        <v>635</v>
      </c>
      <c r="B45" s="3" t="s">
        <v>636</v>
      </c>
      <c r="C45" s="3">
        <v>3755</v>
      </c>
      <c r="D45" s="3">
        <f t="shared" si="2"/>
        <v>2761</v>
      </c>
      <c r="E45" s="3">
        <f>ROUND(D45*0.34,0)</f>
        <v>939</v>
      </c>
      <c r="F45" s="3">
        <f t="shared" si="3"/>
        <v>55</v>
      </c>
      <c r="G45" s="3"/>
    </row>
    <row r="46" spans="1:7" ht="19.5" customHeight="1">
      <c r="A46" s="70"/>
      <c r="B46" s="70"/>
      <c r="C46" s="2">
        <f>SUM(C3:C45)</f>
        <v>2072887</v>
      </c>
      <c r="D46" s="2">
        <f>SUM(D3:D45)</f>
        <v>1524185</v>
      </c>
      <c r="E46" s="2">
        <f>SUM(E3:E45)</f>
        <v>518223</v>
      </c>
      <c r="F46" s="2">
        <f>SUM(F3:F45)</f>
        <v>30479</v>
      </c>
      <c r="G46" s="2">
        <f>SUM(G3:G45)</f>
        <v>3755</v>
      </c>
    </row>
    <row r="47" ht="15.75" thickBot="1"/>
    <row r="48" spans="1:7" ht="15.75" thickBot="1">
      <c r="A48" s="13" t="s">
        <v>19</v>
      </c>
      <c r="B48" s="14"/>
      <c r="C48" s="30">
        <f>C46+G46</f>
        <v>2076642</v>
      </c>
      <c r="D48" s="14"/>
      <c r="E48" s="14"/>
      <c r="F48" s="14"/>
      <c r="G48" s="15"/>
    </row>
  </sheetData>
  <sheetProtection selectLockedCells="1" selectUnlockedCells="1"/>
  <mergeCells count="2">
    <mergeCell ref="A1:G1"/>
    <mergeCell ref="A46:B4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1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M32" sqref="M32"/>
    </sheetView>
  </sheetViews>
  <sheetFormatPr defaultColWidth="9.140625" defaultRowHeight="15"/>
  <cols>
    <col min="1" max="1" width="14.00390625" style="1" customWidth="1"/>
    <col min="2" max="2" width="89.574218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637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638</v>
      </c>
      <c r="B3" s="3" t="s">
        <v>639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3" t="s">
        <v>640</v>
      </c>
      <c r="C4" s="3">
        <v>15021</v>
      </c>
      <c r="D4" s="3">
        <f aca="true" t="shared" si="0" ref="D4:D17">ROUND(C4/1.36,0)</f>
        <v>11045</v>
      </c>
      <c r="E4" s="3">
        <f>ROUND(D4*0.34,0)</f>
        <v>3755</v>
      </c>
      <c r="F4" s="3">
        <f aca="true" t="shared" si="1" ref="F4:F17">ROUND(D4*0.02,0)</f>
        <v>221</v>
      </c>
      <c r="G4" s="3"/>
    </row>
    <row r="5" spans="1:7" ht="15">
      <c r="A5" s="3" t="s">
        <v>641</v>
      </c>
      <c r="B5" s="3" t="s">
        <v>642</v>
      </c>
      <c r="C5" s="3">
        <v>3755</v>
      </c>
      <c r="D5" s="3">
        <f t="shared" si="0"/>
        <v>2761</v>
      </c>
      <c r="E5" s="3">
        <f>ROUND(D5*0.34,0)</f>
        <v>939</v>
      </c>
      <c r="F5" s="3">
        <f t="shared" si="1"/>
        <v>55</v>
      </c>
      <c r="G5" s="3"/>
    </row>
    <row r="6" spans="1:7" ht="15">
      <c r="A6" s="3" t="s">
        <v>643</v>
      </c>
      <c r="B6" s="3" t="s">
        <v>644</v>
      </c>
      <c r="C6" s="3">
        <v>22531</v>
      </c>
      <c r="D6" s="3">
        <f t="shared" si="0"/>
        <v>16567</v>
      </c>
      <c r="E6" s="3">
        <f>ROUND(D6*0.34,0)</f>
        <v>5633</v>
      </c>
      <c r="F6" s="3">
        <f t="shared" si="1"/>
        <v>331</v>
      </c>
      <c r="G6" s="3"/>
    </row>
    <row r="7" spans="1:7" ht="15">
      <c r="A7" s="3" t="s">
        <v>645</v>
      </c>
      <c r="B7" s="3" t="s">
        <v>646</v>
      </c>
      <c r="C7" s="3">
        <v>56329</v>
      </c>
      <c r="D7" s="3">
        <f t="shared" si="0"/>
        <v>41418</v>
      </c>
      <c r="E7" s="3">
        <f>ROUND(D7*0.34,0)+(1)</f>
        <v>14083</v>
      </c>
      <c r="F7" s="3">
        <f t="shared" si="1"/>
        <v>828</v>
      </c>
      <c r="G7" s="3"/>
    </row>
    <row r="8" spans="1:7" ht="15">
      <c r="A8" s="3" t="s">
        <v>647</v>
      </c>
      <c r="B8" s="3" t="s">
        <v>648</v>
      </c>
      <c r="C8" s="3">
        <v>172741</v>
      </c>
      <c r="D8" s="3">
        <f t="shared" si="0"/>
        <v>127015</v>
      </c>
      <c r="E8" s="3">
        <f>ROUND(D8*0.34,0)+(1)</f>
        <v>43186</v>
      </c>
      <c r="F8" s="3">
        <f t="shared" si="1"/>
        <v>2540</v>
      </c>
      <c r="G8" s="3"/>
    </row>
    <row r="9" spans="1:7" ht="15">
      <c r="A9" s="3" t="s">
        <v>649</v>
      </c>
      <c r="B9" s="3" t="s">
        <v>650</v>
      </c>
      <c r="C9" s="3">
        <v>360502</v>
      </c>
      <c r="D9" s="3">
        <f t="shared" si="0"/>
        <v>265075</v>
      </c>
      <c r="E9" s="3">
        <f>ROUND(D9*0.34,0)+(-1)</f>
        <v>90125</v>
      </c>
      <c r="F9" s="3">
        <f t="shared" si="1"/>
        <v>5302</v>
      </c>
      <c r="G9" s="3"/>
    </row>
    <row r="10" spans="1:7" ht="15">
      <c r="A10" s="3" t="s">
        <v>651</v>
      </c>
      <c r="B10" s="3" t="s">
        <v>652</v>
      </c>
      <c r="C10" s="3">
        <v>7510</v>
      </c>
      <c r="D10" s="3">
        <f t="shared" si="0"/>
        <v>5522</v>
      </c>
      <c r="E10" s="3">
        <f>ROUND(D10*0.34,0)+(1)</f>
        <v>1878</v>
      </c>
      <c r="F10" s="3">
        <f t="shared" si="1"/>
        <v>110</v>
      </c>
      <c r="G10" s="3"/>
    </row>
    <row r="11" spans="1:7" ht="15">
      <c r="A11" s="3" t="s">
        <v>653</v>
      </c>
      <c r="B11" s="3" t="s">
        <v>654</v>
      </c>
      <c r="C11" s="3">
        <v>15021</v>
      </c>
      <c r="D11" s="3">
        <f t="shared" si="0"/>
        <v>11045</v>
      </c>
      <c r="E11" s="3">
        <f aca="true" t="shared" si="2" ref="E11:E16">ROUND(D11*0.34,0)</f>
        <v>3755</v>
      </c>
      <c r="F11" s="3">
        <f t="shared" si="1"/>
        <v>221</v>
      </c>
      <c r="G11" s="3"/>
    </row>
    <row r="12" spans="1:7" ht="15">
      <c r="A12" s="3" t="s">
        <v>655</v>
      </c>
      <c r="B12" s="3" t="s">
        <v>656</v>
      </c>
      <c r="C12" s="3">
        <v>199027</v>
      </c>
      <c r="D12" s="3">
        <f t="shared" si="0"/>
        <v>146343</v>
      </c>
      <c r="E12" s="3">
        <f t="shared" si="2"/>
        <v>49757</v>
      </c>
      <c r="F12" s="3">
        <f t="shared" si="1"/>
        <v>2927</v>
      </c>
      <c r="G12" s="3"/>
    </row>
    <row r="13" spans="1:7" ht="15">
      <c r="A13" s="3" t="s">
        <v>657</v>
      </c>
      <c r="B13" s="3" t="s">
        <v>658</v>
      </c>
      <c r="C13" s="3">
        <v>71500</v>
      </c>
      <c r="D13" s="3">
        <f t="shared" si="0"/>
        <v>52574</v>
      </c>
      <c r="E13" s="3">
        <f t="shared" si="2"/>
        <v>17875</v>
      </c>
      <c r="F13" s="3">
        <f t="shared" si="1"/>
        <v>1051</v>
      </c>
      <c r="G13" s="3"/>
    </row>
    <row r="14" spans="1:7" ht="15">
      <c r="A14" s="3" t="s">
        <v>659</v>
      </c>
      <c r="B14" s="3" t="s">
        <v>660</v>
      </c>
      <c r="C14" s="3">
        <v>71349</v>
      </c>
      <c r="D14" s="3">
        <f t="shared" si="0"/>
        <v>52463</v>
      </c>
      <c r="E14" s="3">
        <f t="shared" si="2"/>
        <v>17837</v>
      </c>
      <c r="F14" s="3">
        <f t="shared" si="1"/>
        <v>1049</v>
      </c>
      <c r="G14" s="3"/>
    </row>
    <row r="15" spans="1:7" ht="15">
      <c r="A15" s="3" t="s">
        <v>661</v>
      </c>
      <c r="B15" s="3" t="s">
        <v>662</v>
      </c>
      <c r="C15" s="3">
        <v>3755</v>
      </c>
      <c r="D15" s="3">
        <f t="shared" si="0"/>
        <v>2761</v>
      </c>
      <c r="E15" s="3">
        <f t="shared" si="2"/>
        <v>939</v>
      </c>
      <c r="F15" s="3">
        <f t="shared" si="1"/>
        <v>55</v>
      </c>
      <c r="G15" s="3"/>
    </row>
    <row r="16" spans="1:7" ht="15">
      <c r="A16" s="3" t="s">
        <v>663</v>
      </c>
      <c r="B16" s="3" t="s">
        <v>664</v>
      </c>
      <c r="C16" s="3">
        <v>3755</v>
      </c>
      <c r="D16" s="3">
        <f t="shared" si="0"/>
        <v>2761</v>
      </c>
      <c r="E16" s="3">
        <f t="shared" si="2"/>
        <v>939</v>
      </c>
      <c r="F16" s="3">
        <f t="shared" si="1"/>
        <v>55</v>
      </c>
      <c r="G16" s="3"/>
    </row>
    <row r="17" spans="1:7" ht="15">
      <c r="A17" s="3" t="s">
        <v>665</v>
      </c>
      <c r="B17" s="3" t="s">
        <v>666</v>
      </c>
      <c r="C17" s="3">
        <v>7510</v>
      </c>
      <c r="D17" s="3">
        <f t="shared" si="0"/>
        <v>5522</v>
      </c>
      <c r="E17" s="3">
        <f>ROUND(D17*0.34,0)+(1)</f>
        <v>1878</v>
      </c>
      <c r="F17" s="3">
        <f t="shared" si="1"/>
        <v>110</v>
      </c>
      <c r="G17" s="3"/>
    </row>
    <row r="18" spans="1:7" ht="15">
      <c r="A18" s="3" t="s">
        <v>667</v>
      </c>
      <c r="B18" s="3" t="s">
        <v>668</v>
      </c>
      <c r="C18" s="3"/>
      <c r="D18" s="3"/>
      <c r="E18" s="3"/>
      <c r="F18" s="3"/>
      <c r="G18" s="3">
        <v>11266</v>
      </c>
    </row>
    <row r="19" spans="1:7" ht="15">
      <c r="A19" s="3" t="s">
        <v>669</v>
      </c>
      <c r="B19" s="3" t="s">
        <v>670</v>
      </c>
      <c r="C19" s="3">
        <v>52573</v>
      </c>
      <c r="D19" s="3">
        <f aca="true" t="shared" si="3" ref="D19:D34">ROUND(C19/1.36,0)</f>
        <v>38657</v>
      </c>
      <c r="E19" s="3">
        <f>ROUND(D19*0.34,0)</f>
        <v>13143</v>
      </c>
      <c r="F19" s="3">
        <f aca="true" t="shared" si="4" ref="F19:F34">ROUND(D19*0.02,0)</f>
        <v>773</v>
      </c>
      <c r="G19" s="3"/>
    </row>
    <row r="20" spans="1:7" ht="15">
      <c r="A20" s="3" t="s">
        <v>671</v>
      </c>
      <c r="B20" s="3" t="s">
        <v>672</v>
      </c>
      <c r="C20" s="3">
        <v>11266</v>
      </c>
      <c r="D20" s="3">
        <f t="shared" si="3"/>
        <v>8284</v>
      </c>
      <c r="E20" s="3">
        <f>ROUND(D20*0.34,0)+(-1)</f>
        <v>2816</v>
      </c>
      <c r="F20" s="3">
        <f t="shared" si="4"/>
        <v>166</v>
      </c>
      <c r="G20" s="3"/>
    </row>
    <row r="21" spans="1:7" ht="15">
      <c r="A21" s="3" t="s">
        <v>673</v>
      </c>
      <c r="B21" s="3" t="s">
        <v>674</v>
      </c>
      <c r="C21" s="3">
        <v>108902</v>
      </c>
      <c r="D21" s="3">
        <f t="shared" si="3"/>
        <v>80075</v>
      </c>
      <c r="E21" s="3">
        <f>ROUND(D21*0.34,0)+(-1)</f>
        <v>27225</v>
      </c>
      <c r="F21" s="3">
        <f t="shared" si="4"/>
        <v>1602</v>
      </c>
      <c r="G21" s="3"/>
    </row>
    <row r="22" spans="1:7" ht="15">
      <c r="A22" s="3" t="s">
        <v>675</v>
      </c>
      <c r="B22" s="3" t="s">
        <v>676</v>
      </c>
      <c r="C22" s="3">
        <v>7510</v>
      </c>
      <c r="D22" s="3">
        <f t="shared" si="3"/>
        <v>5522</v>
      </c>
      <c r="E22" s="3">
        <f>ROUND(D22*0.34,0)+(1)</f>
        <v>1878</v>
      </c>
      <c r="F22" s="3">
        <f t="shared" si="4"/>
        <v>110</v>
      </c>
      <c r="G22" s="3"/>
    </row>
    <row r="23" spans="1:7" ht="15">
      <c r="A23" s="3" t="s">
        <v>677</v>
      </c>
      <c r="B23" s="3" t="s">
        <v>678</v>
      </c>
      <c r="C23" s="3">
        <v>7510</v>
      </c>
      <c r="D23" s="3">
        <f t="shared" si="3"/>
        <v>5522</v>
      </c>
      <c r="E23" s="3">
        <f>ROUND(D23*0.34,0)+(1)</f>
        <v>1878</v>
      </c>
      <c r="F23" s="3">
        <f t="shared" si="4"/>
        <v>110</v>
      </c>
      <c r="G23" s="3"/>
    </row>
    <row r="24" spans="1:7" ht="15">
      <c r="A24" s="3" t="s">
        <v>679</v>
      </c>
      <c r="B24" s="3" t="s">
        <v>680</v>
      </c>
      <c r="C24" s="3">
        <v>157720</v>
      </c>
      <c r="D24" s="3">
        <f t="shared" si="3"/>
        <v>115971</v>
      </c>
      <c r="E24" s="3">
        <f>ROUND(D24*0.34,0)</f>
        <v>39430</v>
      </c>
      <c r="F24" s="3">
        <f t="shared" si="4"/>
        <v>2319</v>
      </c>
      <c r="G24" s="3"/>
    </row>
    <row r="25" spans="1:7" ht="15">
      <c r="A25" s="3" t="s">
        <v>681</v>
      </c>
      <c r="B25" s="3" t="s">
        <v>682</v>
      </c>
      <c r="C25" s="3">
        <v>3755</v>
      </c>
      <c r="D25" s="3">
        <f t="shared" si="3"/>
        <v>2761</v>
      </c>
      <c r="E25" s="3">
        <f>ROUND(D25*0.34,0)</f>
        <v>939</v>
      </c>
      <c r="F25" s="3">
        <f t="shared" si="4"/>
        <v>55</v>
      </c>
      <c r="G25" s="3"/>
    </row>
    <row r="26" spans="1:7" ht="15">
      <c r="A26" s="3" t="s">
        <v>683</v>
      </c>
      <c r="B26" s="3" t="s">
        <v>684</v>
      </c>
      <c r="C26" s="3">
        <v>7510</v>
      </c>
      <c r="D26" s="3">
        <f t="shared" si="3"/>
        <v>5522</v>
      </c>
      <c r="E26" s="3">
        <f>ROUND(D26*0.34,0)+(1)</f>
        <v>1878</v>
      </c>
      <c r="F26" s="3">
        <f t="shared" si="4"/>
        <v>110</v>
      </c>
      <c r="G26" s="3"/>
    </row>
    <row r="27" spans="1:7" ht="15">
      <c r="A27" s="3" t="s">
        <v>685</v>
      </c>
      <c r="B27" s="3" t="s">
        <v>686</v>
      </c>
      <c r="C27" s="3">
        <v>11266</v>
      </c>
      <c r="D27" s="3">
        <f t="shared" si="3"/>
        <v>8284</v>
      </c>
      <c r="E27" s="3">
        <f>ROUND(D27*0.34,0)+(-1)</f>
        <v>2816</v>
      </c>
      <c r="F27" s="3">
        <f t="shared" si="4"/>
        <v>166</v>
      </c>
      <c r="G27" s="3"/>
    </row>
    <row r="28" spans="1:7" ht="15">
      <c r="A28" s="3" t="s">
        <v>687</v>
      </c>
      <c r="B28" s="3" t="s">
        <v>688</v>
      </c>
      <c r="C28" s="3">
        <v>11266</v>
      </c>
      <c r="D28" s="3">
        <f t="shared" si="3"/>
        <v>8284</v>
      </c>
      <c r="E28" s="3">
        <f>ROUND(D28*0.34,0)+(-1)</f>
        <v>2816</v>
      </c>
      <c r="F28" s="3">
        <f t="shared" si="4"/>
        <v>166</v>
      </c>
      <c r="G28" s="3"/>
    </row>
    <row r="29" spans="1:7" ht="15">
      <c r="A29" s="3" t="s">
        <v>689</v>
      </c>
      <c r="B29" s="3" t="s">
        <v>690</v>
      </c>
      <c r="C29" s="3">
        <v>26287</v>
      </c>
      <c r="D29" s="3">
        <f t="shared" si="3"/>
        <v>19329</v>
      </c>
      <c r="E29" s="3">
        <f>ROUND(D29*0.34,0)+(-1)</f>
        <v>6571</v>
      </c>
      <c r="F29" s="3">
        <f t="shared" si="4"/>
        <v>387</v>
      </c>
      <c r="G29" s="3"/>
    </row>
    <row r="30" spans="1:7" ht="15">
      <c r="A30" s="3" t="s">
        <v>691</v>
      </c>
      <c r="B30" s="3" t="s">
        <v>692</v>
      </c>
      <c r="C30" s="3">
        <v>3755</v>
      </c>
      <c r="D30" s="3">
        <f t="shared" si="3"/>
        <v>2761</v>
      </c>
      <c r="E30" s="3">
        <f>ROUND(D30*0.34,0)</f>
        <v>939</v>
      </c>
      <c r="F30" s="3">
        <f t="shared" si="4"/>
        <v>55</v>
      </c>
      <c r="G30" s="3"/>
    </row>
    <row r="31" spans="1:7" ht="15">
      <c r="A31" s="3" t="s">
        <v>693</v>
      </c>
      <c r="B31" s="3" t="s">
        <v>694</v>
      </c>
      <c r="C31" s="3">
        <v>18776</v>
      </c>
      <c r="D31" s="3">
        <f t="shared" si="3"/>
        <v>13806</v>
      </c>
      <c r="E31" s="3">
        <f>ROUND(D31*0.34,0)</f>
        <v>4694</v>
      </c>
      <c r="F31" s="3">
        <f t="shared" si="4"/>
        <v>276</v>
      </c>
      <c r="G31" s="3"/>
    </row>
    <row r="32" spans="1:7" ht="15">
      <c r="A32" s="3" t="s">
        <v>695</v>
      </c>
      <c r="B32" s="3" t="s">
        <v>696</v>
      </c>
      <c r="C32" s="3">
        <v>30042</v>
      </c>
      <c r="D32" s="3">
        <f t="shared" si="3"/>
        <v>22090</v>
      </c>
      <c r="E32" s="3">
        <f>ROUND(D32*0.34,0)+(-1)</f>
        <v>7510</v>
      </c>
      <c r="F32" s="3">
        <f t="shared" si="4"/>
        <v>442</v>
      </c>
      <c r="G32" s="3"/>
    </row>
    <row r="33" spans="1:7" ht="15">
      <c r="A33" s="3" t="s">
        <v>697</v>
      </c>
      <c r="B33" s="3" t="s">
        <v>698</v>
      </c>
      <c r="C33" s="3">
        <v>22531</v>
      </c>
      <c r="D33" s="3">
        <f t="shared" si="3"/>
        <v>16567</v>
      </c>
      <c r="E33" s="3">
        <f>ROUND(D33*0.34,0)</f>
        <v>5633</v>
      </c>
      <c r="F33" s="3">
        <f t="shared" si="4"/>
        <v>331</v>
      </c>
      <c r="G33" s="3"/>
    </row>
    <row r="34" spans="1:7" ht="15">
      <c r="A34" s="3" t="s">
        <v>699</v>
      </c>
      <c r="B34" s="3" t="s">
        <v>700</v>
      </c>
      <c r="C34" s="3">
        <v>7510</v>
      </c>
      <c r="D34" s="3">
        <f t="shared" si="3"/>
        <v>5522</v>
      </c>
      <c r="E34" s="3">
        <f>ROUND(D34*0.34,0)+(1)</f>
        <v>1878</v>
      </c>
      <c r="F34" s="3">
        <f t="shared" si="4"/>
        <v>110</v>
      </c>
      <c r="G34" s="3"/>
    </row>
    <row r="35" spans="1:7" ht="19.5" customHeight="1">
      <c r="A35" s="70"/>
      <c r="B35" s="70"/>
      <c r="C35" s="2">
        <f>SUM(C3:C34)</f>
        <v>1505995</v>
      </c>
      <c r="D35" s="2">
        <f>SUM(D3:D34)</f>
        <v>1107351</v>
      </c>
      <c r="E35" s="2">
        <f>SUM(E3:E34)</f>
        <v>376501</v>
      </c>
      <c r="F35" s="2">
        <f>SUM(F3:F34)</f>
        <v>22143</v>
      </c>
      <c r="G35" s="2">
        <f>SUM(G3:G34)</f>
        <v>11266</v>
      </c>
    </row>
    <row r="36" ht="15.75" thickBot="1"/>
    <row r="37" spans="1:7" ht="15.75" thickBot="1">
      <c r="A37" s="13" t="s">
        <v>19</v>
      </c>
      <c r="B37" s="14"/>
      <c r="C37" s="30">
        <f>C35+G35</f>
        <v>1517261</v>
      </c>
      <c r="D37" s="14"/>
      <c r="E37" s="14"/>
      <c r="F37" s="14"/>
      <c r="G37" s="15"/>
    </row>
  </sheetData>
  <sheetProtection selectLockedCells="1" selectUnlockedCells="1"/>
  <mergeCells count="2">
    <mergeCell ref="A1:G1"/>
    <mergeCell ref="A35:B35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71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17.851562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701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702</v>
      </c>
      <c r="B3" s="3" t="s">
        <v>703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3" t="s">
        <v>704</v>
      </c>
      <c r="C4" s="3">
        <v>240335</v>
      </c>
      <c r="D4" s="3">
        <f aca="true" t="shared" si="0" ref="D4:D19">ROUND(C4/1.36,0)</f>
        <v>176717</v>
      </c>
      <c r="E4" s="3">
        <f>ROUND(D4*0.34,0)</f>
        <v>60084</v>
      </c>
      <c r="F4" s="3">
        <f aca="true" t="shared" si="1" ref="F4:F19">ROUND(D4*0.02,0)</f>
        <v>3534</v>
      </c>
      <c r="G4" s="3"/>
    </row>
    <row r="5" spans="1:7" ht="15">
      <c r="A5" s="3" t="s">
        <v>705</v>
      </c>
      <c r="B5" s="3" t="s">
        <v>706</v>
      </c>
      <c r="C5" s="3">
        <v>15021</v>
      </c>
      <c r="D5" s="3">
        <f t="shared" si="0"/>
        <v>11045</v>
      </c>
      <c r="E5" s="3">
        <f>ROUND(D5*0.34,0)</f>
        <v>3755</v>
      </c>
      <c r="F5" s="3">
        <f t="shared" si="1"/>
        <v>221</v>
      </c>
      <c r="G5" s="3"/>
    </row>
    <row r="6" spans="1:7" ht="15">
      <c r="A6" s="3" t="s">
        <v>707</v>
      </c>
      <c r="B6" s="3" t="s">
        <v>708</v>
      </c>
      <c r="C6" s="3">
        <v>75105</v>
      </c>
      <c r="D6" s="3">
        <f t="shared" si="0"/>
        <v>55224</v>
      </c>
      <c r="E6" s="3">
        <f>ROUND(D6*0.34,0)+(1)</f>
        <v>18777</v>
      </c>
      <c r="F6" s="3">
        <f t="shared" si="1"/>
        <v>1104</v>
      </c>
      <c r="G6" s="3"/>
    </row>
    <row r="7" spans="1:7" ht="15">
      <c r="A7" s="3" t="s">
        <v>709</v>
      </c>
      <c r="B7" s="3" t="s">
        <v>710</v>
      </c>
      <c r="C7" s="3">
        <v>29892</v>
      </c>
      <c r="D7" s="3">
        <f t="shared" si="0"/>
        <v>21979</v>
      </c>
      <c r="E7" s="3">
        <f>ROUND(D7*0.34,0)</f>
        <v>7473</v>
      </c>
      <c r="F7" s="3">
        <f t="shared" si="1"/>
        <v>440</v>
      </c>
      <c r="G7" s="3"/>
    </row>
    <row r="8" spans="1:7" ht="15">
      <c r="A8" s="3" t="s">
        <v>711</v>
      </c>
      <c r="B8" s="3" t="s">
        <v>712</v>
      </c>
      <c r="C8" s="3">
        <v>11266</v>
      </c>
      <c r="D8" s="3">
        <f t="shared" si="0"/>
        <v>8284</v>
      </c>
      <c r="E8" s="3">
        <f>ROUND(D8*0.34,0)+(-1)</f>
        <v>2816</v>
      </c>
      <c r="F8" s="3">
        <f t="shared" si="1"/>
        <v>166</v>
      </c>
      <c r="G8" s="3"/>
    </row>
    <row r="9" spans="1:7" ht="15">
      <c r="A9" s="3" t="s">
        <v>713</v>
      </c>
      <c r="B9" s="3" t="s">
        <v>714</v>
      </c>
      <c r="C9" s="3">
        <v>15021</v>
      </c>
      <c r="D9" s="3">
        <f t="shared" si="0"/>
        <v>11045</v>
      </c>
      <c r="E9" s="3">
        <f>ROUND(D9*0.34,0)</f>
        <v>3755</v>
      </c>
      <c r="F9" s="3">
        <f t="shared" si="1"/>
        <v>221</v>
      </c>
      <c r="G9" s="3"/>
    </row>
    <row r="10" spans="1:7" ht="15">
      <c r="A10" s="3" t="s">
        <v>715</v>
      </c>
      <c r="B10" s="3" t="s">
        <v>716</v>
      </c>
      <c r="C10" s="3">
        <v>90201</v>
      </c>
      <c r="D10" s="3">
        <f t="shared" si="0"/>
        <v>66324</v>
      </c>
      <c r="E10" s="3">
        <f>ROUND(D10*0.34,0)+(1)</f>
        <v>22551</v>
      </c>
      <c r="F10" s="3">
        <f t="shared" si="1"/>
        <v>1326</v>
      </c>
      <c r="G10" s="3"/>
    </row>
    <row r="11" spans="1:7" ht="15">
      <c r="A11" s="3" t="s">
        <v>717</v>
      </c>
      <c r="B11" s="3" t="s">
        <v>718</v>
      </c>
      <c r="C11" s="3">
        <v>138944</v>
      </c>
      <c r="D11" s="3">
        <f t="shared" si="0"/>
        <v>102165</v>
      </c>
      <c r="E11" s="3">
        <f>ROUND(D11*0.34,0)</f>
        <v>34736</v>
      </c>
      <c r="F11" s="3">
        <f t="shared" si="1"/>
        <v>2043</v>
      </c>
      <c r="G11" s="3"/>
    </row>
    <row r="12" spans="1:7" ht="15">
      <c r="A12" s="3" t="s">
        <v>719</v>
      </c>
      <c r="B12" s="3" t="s">
        <v>720</v>
      </c>
      <c r="C12" s="3">
        <v>18776</v>
      </c>
      <c r="D12" s="3">
        <f t="shared" si="0"/>
        <v>13806</v>
      </c>
      <c r="E12" s="3">
        <f>ROUND(D12*0.34,0)</f>
        <v>4694</v>
      </c>
      <c r="F12" s="3">
        <f t="shared" si="1"/>
        <v>276</v>
      </c>
      <c r="G12" s="3"/>
    </row>
    <row r="13" spans="1:7" ht="15">
      <c r="A13" s="3" t="s">
        <v>721</v>
      </c>
      <c r="B13" s="3" t="s">
        <v>722</v>
      </c>
      <c r="C13" s="3">
        <v>22531</v>
      </c>
      <c r="D13" s="3">
        <f t="shared" si="0"/>
        <v>16567</v>
      </c>
      <c r="E13" s="3">
        <f>ROUND(D13*0.34,0)</f>
        <v>5633</v>
      </c>
      <c r="F13" s="3">
        <f t="shared" si="1"/>
        <v>331</v>
      </c>
      <c r="G13" s="3"/>
    </row>
    <row r="14" spans="1:7" ht="15">
      <c r="A14" s="3" t="s">
        <v>723</v>
      </c>
      <c r="B14" s="3" t="s">
        <v>724</v>
      </c>
      <c r="C14" s="3">
        <v>26287</v>
      </c>
      <c r="D14" s="3">
        <f t="shared" si="0"/>
        <v>19329</v>
      </c>
      <c r="E14" s="3">
        <f>ROUND(D14*0.34,0)+(-1)</f>
        <v>6571</v>
      </c>
      <c r="F14" s="3">
        <f t="shared" si="1"/>
        <v>387</v>
      </c>
      <c r="G14" s="3"/>
    </row>
    <row r="15" spans="1:7" ht="15">
      <c r="A15" s="3" t="s">
        <v>725</v>
      </c>
      <c r="B15" s="3" t="s">
        <v>726</v>
      </c>
      <c r="C15" s="3">
        <v>37552</v>
      </c>
      <c r="D15" s="3">
        <f t="shared" si="0"/>
        <v>27612</v>
      </c>
      <c r="E15" s="3">
        <f>ROUND(D15*0.34,0)</f>
        <v>9388</v>
      </c>
      <c r="F15" s="3">
        <f t="shared" si="1"/>
        <v>552</v>
      </c>
      <c r="G15" s="3"/>
    </row>
    <row r="16" spans="1:7" ht="15">
      <c r="A16" s="3" t="s">
        <v>727</v>
      </c>
      <c r="B16" s="3" t="s">
        <v>728</v>
      </c>
      <c r="C16" s="3">
        <v>22531</v>
      </c>
      <c r="D16" s="3">
        <f t="shared" si="0"/>
        <v>16567</v>
      </c>
      <c r="E16" s="3">
        <f>ROUND(D16*0.34,0)</f>
        <v>5633</v>
      </c>
      <c r="F16" s="3">
        <f t="shared" si="1"/>
        <v>331</v>
      </c>
      <c r="G16" s="3"/>
    </row>
    <row r="17" spans="1:7" ht="15">
      <c r="A17" s="3" t="s">
        <v>729</v>
      </c>
      <c r="B17" s="3" t="s">
        <v>730</v>
      </c>
      <c r="C17" s="3">
        <v>15021</v>
      </c>
      <c r="D17" s="3">
        <f t="shared" si="0"/>
        <v>11045</v>
      </c>
      <c r="E17" s="3">
        <f>ROUND(D17*0.34,0)</f>
        <v>3755</v>
      </c>
      <c r="F17" s="3">
        <f t="shared" si="1"/>
        <v>221</v>
      </c>
      <c r="G17" s="3"/>
    </row>
    <row r="18" spans="1:7" ht="15">
      <c r="A18" s="3" t="s">
        <v>731</v>
      </c>
      <c r="B18" s="3" t="s">
        <v>732</v>
      </c>
      <c r="C18" s="3">
        <v>7510</v>
      </c>
      <c r="D18" s="3">
        <f t="shared" si="0"/>
        <v>5522</v>
      </c>
      <c r="E18" s="3">
        <f>ROUND(D18*0.34,0)+(1)</f>
        <v>1878</v>
      </c>
      <c r="F18" s="3">
        <f t="shared" si="1"/>
        <v>110</v>
      </c>
      <c r="G18" s="3"/>
    </row>
    <row r="19" spans="1:7" ht="15">
      <c r="A19" s="3" t="s">
        <v>733</v>
      </c>
      <c r="B19" s="3" t="s">
        <v>734</v>
      </c>
      <c r="C19" s="3">
        <v>45063</v>
      </c>
      <c r="D19" s="3">
        <f t="shared" si="0"/>
        <v>33135</v>
      </c>
      <c r="E19" s="3">
        <f>ROUND(D19*0.34,0)+(-1)</f>
        <v>11265</v>
      </c>
      <c r="F19" s="3">
        <f t="shared" si="1"/>
        <v>663</v>
      </c>
      <c r="G19" s="3"/>
    </row>
    <row r="20" spans="1:7" ht="15">
      <c r="A20" s="3" t="s">
        <v>735</v>
      </c>
      <c r="B20" s="3" t="s">
        <v>736</v>
      </c>
      <c r="C20" s="3"/>
      <c r="D20" s="3"/>
      <c r="E20" s="3"/>
      <c r="F20" s="3"/>
      <c r="G20" s="3">
        <v>7510</v>
      </c>
    </row>
    <row r="21" spans="1:7" ht="15">
      <c r="A21" s="3" t="s">
        <v>737</v>
      </c>
      <c r="B21" s="3" t="s">
        <v>738</v>
      </c>
      <c r="C21" s="3"/>
      <c r="D21" s="3"/>
      <c r="E21" s="3"/>
      <c r="F21" s="3"/>
      <c r="G21" s="3">
        <v>15021</v>
      </c>
    </row>
    <row r="22" spans="1:7" ht="15">
      <c r="A22" s="3" t="s">
        <v>739</v>
      </c>
      <c r="B22" s="3" t="s">
        <v>740</v>
      </c>
      <c r="C22" s="3">
        <v>82615</v>
      </c>
      <c r="D22" s="3">
        <f aca="true" t="shared" si="2" ref="D22:D33">ROUND(C22/1.36,0)</f>
        <v>60746</v>
      </c>
      <c r="E22" s="3">
        <f>ROUND(D22*0.34,0)</f>
        <v>20654</v>
      </c>
      <c r="F22" s="3">
        <f aca="true" t="shared" si="3" ref="F22:F33">ROUND(D22*0.02,0)</f>
        <v>1215</v>
      </c>
      <c r="G22" s="3"/>
    </row>
    <row r="23" spans="1:7" ht="15">
      <c r="A23" s="3" t="s">
        <v>741</v>
      </c>
      <c r="B23" s="3" t="s">
        <v>742</v>
      </c>
      <c r="C23" s="3">
        <v>52573</v>
      </c>
      <c r="D23" s="3">
        <f t="shared" si="2"/>
        <v>38657</v>
      </c>
      <c r="E23" s="3">
        <f>ROUND(D23*0.34,0)</f>
        <v>13143</v>
      </c>
      <c r="F23" s="3">
        <f t="shared" si="3"/>
        <v>773</v>
      </c>
      <c r="G23" s="3"/>
    </row>
    <row r="24" spans="1:7" ht="15">
      <c r="A24" s="3" t="s">
        <v>743</v>
      </c>
      <c r="B24" s="3" t="s">
        <v>744</v>
      </c>
      <c r="C24" s="3">
        <v>236580</v>
      </c>
      <c r="D24" s="3">
        <f t="shared" si="2"/>
        <v>173956</v>
      </c>
      <c r="E24" s="3">
        <f>ROUND(D24*0.34,0)</f>
        <v>59145</v>
      </c>
      <c r="F24" s="3">
        <f t="shared" si="3"/>
        <v>3479</v>
      </c>
      <c r="G24" s="3"/>
    </row>
    <row r="25" spans="1:7" ht="15">
      <c r="A25" s="3" t="s">
        <v>745</v>
      </c>
      <c r="B25" s="3" t="s">
        <v>746</v>
      </c>
      <c r="C25" s="3">
        <v>37477</v>
      </c>
      <c r="D25" s="3">
        <f t="shared" si="2"/>
        <v>27557</v>
      </c>
      <c r="E25" s="3">
        <f>ROUND(D25*0.34,0)</f>
        <v>9369</v>
      </c>
      <c r="F25" s="3">
        <f t="shared" si="3"/>
        <v>551</v>
      </c>
      <c r="G25" s="3"/>
    </row>
    <row r="26" spans="1:7" ht="15">
      <c r="A26" s="3" t="s">
        <v>747</v>
      </c>
      <c r="B26" s="3" t="s">
        <v>748</v>
      </c>
      <c r="C26" s="3">
        <v>146454</v>
      </c>
      <c r="D26" s="3">
        <f t="shared" si="2"/>
        <v>107687</v>
      </c>
      <c r="E26" s="3">
        <f>ROUND(D26*0.34,0)+(-1)</f>
        <v>36613</v>
      </c>
      <c r="F26" s="3">
        <f t="shared" si="3"/>
        <v>2154</v>
      </c>
      <c r="G26" s="3"/>
    </row>
    <row r="27" spans="1:7" ht="15">
      <c r="A27" s="3" t="s">
        <v>749</v>
      </c>
      <c r="B27" s="3" t="s">
        <v>750</v>
      </c>
      <c r="C27" s="3">
        <v>26287</v>
      </c>
      <c r="D27" s="3">
        <f t="shared" si="2"/>
        <v>19329</v>
      </c>
      <c r="E27" s="3">
        <f>ROUND(D27*0.34,0)+(-1)</f>
        <v>6571</v>
      </c>
      <c r="F27" s="3">
        <f t="shared" si="3"/>
        <v>387</v>
      </c>
      <c r="G27" s="3"/>
    </row>
    <row r="28" spans="1:7" ht="15">
      <c r="A28" s="3" t="s">
        <v>751</v>
      </c>
      <c r="B28" s="3" t="s">
        <v>752</v>
      </c>
      <c r="C28" s="3">
        <v>3830</v>
      </c>
      <c r="D28" s="3">
        <f t="shared" si="2"/>
        <v>2816</v>
      </c>
      <c r="E28" s="3">
        <f>ROUND(D28*0.34,0)+(1)</f>
        <v>958</v>
      </c>
      <c r="F28" s="3">
        <f t="shared" si="3"/>
        <v>56</v>
      </c>
      <c r="G28" s="3"/>
    </row>
    <row r="29" spans="1:7" ht="15">
      <c r="A29" s="3" t="s">
        <v>753</v>
      </c>
      <c r="B29" s="3" t="s">
        <v>754</v>
      </c>
      <c r="C29" s="3">
        <v>3755</v>
      </c>
      <c r="D29" s="3">
        <f t="shared" si="2"/>
        <v>2761</v>
      </c>
      <c r="E29" s="3">
        <f>ROUND(D29*0.34,0)</f>
        <v>939</v>
      </c>
      <c r="F29" s="3">
        <f t="shared" si="3"/>
        <v>55</v>
      </c>
      <c r="G29" s="3"/>
    </row>
    <row r="30" spans="1:7" ht="15">
      <c r="A30" s="3" t="s">
        <v>755</v>
      </c>
      <c r="B30" s="3" t="s">
        <v>756</v>
      </c>
      <c r="C30" s="3">
        <v>15021</v>
      </c>
      <c r="D30" s="3">
        <f t="shared" si="2"/>
        <v>11045</v>
      </c>
      <c r="E30" s="3">
        <f>ROUND(D30*0.34,0)</f>
        <v>3755</v>
      </c>
      <c r="F30" s="3">
        <f t="shared" si="3"/>
        <v>221</v>
      </c>
      <c r="G30" s="3"/>
    </row>
    <row r="31" spans="1:7" ht="15">
      <c r="A31" s="3" t="s">
        <v>757</v>
      </c>
      <c r="B31" s="3" t="s">
        <v>758</v>
      </c>
      <c r="C31" s="3">
        <v>3755</v>
      </c>
      <c r="D31" s="3">
        <f t="shared" si="2"/>
        <v>2761</v>
      </c>
      <c r="E31" s="3">
        <f>ROUND(D31*0.34,0)</f>
        <v>939</v>
      </c>
      <c r="F31" s="3">
        <f t="shared" si="3"/>
        <v>55</v>
      </c>
      <c r="G31" s="3"/>
    </row>
    <row r="32" spans="1:7" ht="15">
      <c r="A32" s="3" t="s">
        <v>759</v>
      </c>
      <c r="B32" s="3" t="s">
        <v>760</v>
      </c>
      <c r="C32" s="3">
        <v>14946</v>
      </c>
      <c r="D32" s="3">
        <f t="shared" si="2"/>
        <v>10990</v>
      </c>
      <c r="E32" s="3">
        <f>ROUND(D32*0.34,0)+(-1)</f>
        <v>3736</v>
      </c>
      <c r="F32" s="3">
        <f t="shared" si="3"/>
        <v>220</v>
      </c>
      <c r="G32" s="3"/>
    </row>
    <row r="33" spans="1:7" ht="15.75" thickBot="1">
      <c r="A33" s="6" t="s">
        <v>763</v>
      </c>
      <c r="B33" s="6" t="s">
        <v>764</v>
      </c>
      <c r="C33" s="6">
        <v>71349</v>
      </c>
      <c r="D33" s="6">
        <f t="shared" si="2"/>
        <v>52463</v>
      </c>
      <c r="E33" s="6">
        <f>ROUND(D33*0.34,0)</f>
        <v>17837</v>
      </c>
      <c r="F33" s="6">
        <f t="shared" si="3"/>
        <v>1049</v>
      </c>
      <c r="G33" s="6"/>
    </row>
    <row r="34" spans="1:7" ht="19.5" customHeight="1" thickBot="1">
      <c r="A34" s="71"/>
      <c r="B34" s="72"/>
      <c r="C34" s="7">
        <f>SUM(C3:C33)</f>
        <v>1513208</v>
      </c>
      <c r="D34" s="7">
        <f>SUM(D3:D33)</f>
        <v>1112656</v>
      </c>
      <c r="E34" s="7">
        <f>SUM(E3:E33)</f>
        <v>378301</v>
      </c>
      <c r="F34" s="7">
        <f>SUM(F3:F33)</f>
        <v>22251</v>
      </c>
      <c r="G34" s="8">
        <f>SUM(G3:G33)</f>
        <v>22531</v>
      </c>
    </row>
    <row r="35" spans="1:7" ht="19.5" customHeight="1" thickBot="1">
      <c r="A35" s="9"/>
      <c r="B35" s="9"/>
      <c r="C35" s="9"/>
      <c r="D35" s="9"/>
      <c r="E35" s="9"/>
      <c r="F35" s="9"/>
      <c r="G35" s="9"/>
    </row>
    <row r="36" spans="1:7" ht="19.5" customHeight="1" thickBot="1">
      <c r="A36" s="10" t="s">
        <v>888</v>
      </c>
      <c r="B36" s="11"/>
      <c r="C36" s="30">
        <f>C34+G34</f>
        <v>1535739</v>
      </c>
      <c r="D36" s="11"/>
      <c r="E36" s="11"/>
      <c r="F36" s="11"/>
      <c r="G36" s="12"/>
    </row>
    <row r="38" spans="1:7" ht="15">
      <c r="A38" s="27" t="s">
        <v>761</v>
      </c>
      <c r="B38" s="28" t="s">
        <v>762</v>
      </c>
      <c r="C38" s="55">
        <v>11266</v>
      </c>
      <c r="D38" s="27">
        <f>ROUND(C38/1.36,0)</f>
        <v>8284</v>
      </c>
      <c r="E38" s="27">
        <f>ROUND(D38*0.34,0)+(-1)</f>
        <v>2816</v>
      </c>
      <c r="F38" s="27">
        <f>ROUND(D38*0.02,0)</f>
        <v>166</v>
      </c>
      <c r="G38" s="27"/>
    </row>
    <row r="39" ht="15">
      <c r="A39" t="s">
        <v>889</v>
      </c>
    </row>
  </sheetData>
  <sheetProtection selectLockedCells="1" selectUnlockedCells="1"/>
  <mergeCells count="2">
    <mergeCell ref="A1:G1"/>
    <mergeCell ref="A34:B34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1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M28" sqref="M28"/>
    </sheetView>
  </sheetViews>
  <sheetFormatPr defaultColWidth="9.140625" defaultRowHeight="15"/>
  <cols>
    <col min="1" max="1" width="14.00390625" style="1" customWidth="1"/>
    <col min="2" max="2" width="103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765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766</v>
      </c>
      <c r="B3" s="3" t="s">
        <v>767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3" t="s">
        <v>768</v>
      </c>
      <c r="C4" s="3">
        <v>18776</v>
      </c>
      <c r="D4" s="3">
        <f aca="true" t="shared" si="0" ref="D4:D27">ROUND(C4/1.36,0)</f>
        <v>13806</v>
      </c>
      <c r="E4" s="3">
        <f>ROUND(D4*0.34,0)</f>
        <v>4694</v>
      </c>
      <c r="F4" s="3">
        <f aca="true" t="shared" si="1" ref="F4:F27">ROUND(D4*0.02,0)</f>
        <v>276</v>
      </c>
      <c r="G4" s="3"/>
    </row>
    <row r="5" spans="1:7" ht="15">
      <c r="A5" s="3" t="s">
        <v>769</v>
      </c>
      <c r="B5" s="3" t="s">
        <v>770</v>
      </c>
      <c r="C5" s="3">
        <v>3755</v>
      </c>
      <c r="D5" s="3">
        <f t="shared" si="0"/>
        <v>2761</v>
      </c>
      <c r="E5" s="3">
        <f>ROUND(D5*0.34,0)</f>
        <v>939</v>
      </c>
      <c r="F5" s="3">
        <f t="shared" si="1"/>
        <v>55</v>
      </c>
      <c r="G5" s="3"/>
    </row>
    <row r="6" spans="1:7" ht="15">
      <c r="A6" s="3" t="s">
        <v>771</v>
      </c>
      <c r="B6" s="3" t="s">
        <v>772</v>
      </c>
      <c r="C6" s="3">
        <v>41308</v>
      </c>
      <c r="D6" s="3">
        <f t="shared" si="0"/>
        <v>30374</v>
      </c>
      <c r="E6" s="3">
        <f>ROUND(D6*0.34,0)</f>
        <v>10327</v>
      </c>
      <c r="F6" s="3">
        <f t="shared" si="1"/>
        <v>607</v>
      </c>
      <c r="G6" s="3"/>
    </row>
    <row r="7" spans="1:7" ht="15">
      <c r="A7" s="3" t="s">
        <v>773</v>
      </c>
      <c r="B7" s="3" t="s">
        <v>774</v>
      </c>
      <c r="C7" s="3">
        <v>7510</v>
      </c>
      <c r="D7" s="3">
        <f t="shared" si="0"/>
        <v>5522</v>
      </c>
      <c r="E7" s="3">
        <f>ROUND(D7*0.34,0)+(1)</f>
        <v>1878</v>
      </c>
      <c r="F7" s="3">
        <f t="shared" si="1"/>
        <v>110</v>
      </c>
      <c r="G7" s="3"/>
    </row>
    <row r="8" spans="1:7" ht="15">
      <c r="A8" s="3" t="s">
        <v>775</v>
      </c>
      <c r="B8" s="3" t="s">
        <v>776</v>
      </c>
      <c r="C8" s="3">
        <v>7510</v>
      </c>
      <c r="D8" s="3">
        <f t="shared" si="0"/>
        <v>5522</v>
      </c>
      <c r="E8" s="3">
        <f>ROUND(D8*0.34,0)+(1)</f>
        <v>1878</v>
      </c>
      <c r="F8" s="3">
        <f t="shared" si="1"/>
        <v>110</v>
      </c>
      <c r="G8" s="3"/>
    </row>
    <row r="9" spans="1:7" ht="15">
      <c r="A9" s="3" t="s">
        <v>777</v>
      </c>
      <c r="B9" s="3" t="s">
        <v>778</v>
      </c>
      <c r="C9" s="3">
        <v>116412</v>
      </c>
      <c r="D9" s="3">
        <f t="shared" si="0"/>
        <v>85597</v>
      </c>
      <c r="E9" s="3">
        <f>ROUND(D9*0.34,0)</f>
        <v>29103</v>
      </c>
      <c r="F9" s="3">
        <f t="shared" si="1"/>
        <v>1712</v>
      </c>
      <c r="G9" s="3"/>
    </row>
    <row r="10" spans="1:7" ht="15">
      <c r="A10" s="3" t="s">
        <v>779</v>
      </c>
      <c r="B10" s="3" t="s">
        <v>780</v>
      </c>
      <c r="C10" s="3">
        <v>63764</v>
      </c>
      <c r="D10" s="3">
        <f t="shared" si="0"/>
        <v>46885</v>
      </c>
      <c r="E10" s="3">
        <f>ROUND(D10*0.34,0)</f>
        <v>15941</v>
      </c>
      <c r="F10" s="3">
        <f t="shared" si="1"/>
        <v>938</v>
      </c>
      <c r="G10" s="3"/>
    </row>
    <row r="11" spans="1:7" ht="15">
      <c r="A11" s="3" t="s">
        <v>781</v>
      </c>
      <c r="B11" s="3" t="s">
        <v>782</v>
      </c>
      <c r="C11" s="3">
        <v>33797</v>
      </c>
      <c r="D11" s="3">
        <f t="shared" si="0"/>
        <v>24851</v>
      </c>
      <c r="E11" s="3">
        <f>ROUND(D11*0.34,0)</f>
        <v>8449</v>
      </c>
      <c r="F11" s="3">
        <f t="shared" si="1"/>
        <v>497</v>
      </c>
      <c r="G11" s="3"/>
    </row>
    <row r="12" spans="1:7" ht="15">
      <c r="A12" s="3" t="s">
        <v>783</v>
      </c>
      <c r="B12" s="3" t="s">
        <v>784</v>
      </c>
      <c r="C12" s="3">
        <v>26287</v>
      </c>
      <c r="D12" s="3">
        <f t="shared" si="0"/>
        <v>19329</v>
      </c>
      <c r="E12" s="3">
        <f>ROUND(D12*0.34,0)+(-1)</f>
        <v>6571</v>
      </c>
      <c r="F12" s="3">
        <f t="shared" si="1"/>
        <v>387</v>
      </c>
      <c r="G12" s="3"/>
    </row>
    <row r="13" spans="1:7" ht="15">
      <c r="A13" s="3" t="s">
        <v>785</v>
      </c>
      <c r="B13" s="3" t="s">
        <v>786</v>
      </c>
      <c r="C13" s="3">
        <v>90126</v>
      </c>
      <c r="D13" s="3">
        <f t="shared" si="0"/>
        <v>66269</v>
      </c>
      <c r="E13" s="3">
        <f>ROUND(D13*0.34,0)+(1)</f>
        <v>22532</v>
      </c>
      <c r="F13" s="3">
        <f t="shared" si="1"/>
        <v>1325</v>
      </c>
      <c r="G13" s="3"/>
    </row>
    <row r="14" spans="1:7" ht="15">
      <c r="A14" s="3" t="s">
        <v>787</v>
      </c>
      <c r="B14" s="3" t="s">
        <v>788</v>
      </c>
      <c r="C14" s="3">
        <v>29967</v>
      </c>
      <c r="D14" s="3">
        <f t="shared" si="0"/>
        <v>22035</v>
      </c>
      <c r="E14" s="3">
        <f>ROUND(D14*0.34,0)+(-1)</f>
        <v>7491</v>
      </c>
      <c r="F14" s="3">
        <f t="shared" si="1"/>
        <v>441</v>
      </c>
      <c r="G14" s="3"/>
    </row>
    <row r="15" spans="1:7" ht="15">
      <c r="A15" s="3" t="s">
        <v>789</v>
      </c>
      <c r="B15" s="3" t="s">
        <v>790</v>
      </c>
      <c r="C15" s="3">
        <v>52573</v>
      </c>
      <c r="D15" s="3">
        <f t="shared" si="0"/>
        <v>38657</v>
      </c>
      <c r="E15" s="3">
        <f>ROUND(D15*0.34,0)</f>
        <v>13143</v>
      </c>
      <c r="F15" s="3">
        <f t="shared" si="1"/>
        <v>773</v>
      </c>
      <c r="G15" s="3"/>
    </row>
    <row r="16" spans="1:7" ht="15">
      <c r="A16" s="3" t="s">
        <v>791</v>
      </c>
      <c r="B16" s="3" t="s">
        <v>792</v>
      </c>
      <c r="C16" s="3">
        <v>71349</v>
      </c>
      <c r="D16" s="3">
        <f t="shared" si="0"/>
        <v>52463</v>
      </c>
      <c r="E16" s="3">
        <f>ROUND(D16*0.34,0)</f>
        <v>17837</v>
      </c>
      <c r="F16" s="3">
        <f t="shared" si="1"/>
        <v>1049</v>
      </c>
      <c r="G16" s="3"/>
    </row>
    <row r="17" spans="1:7" ht="15">
      <c r="A17" s="3" t="s">
        <v>793</v>
      </c>
      <c r="B17" s="3" t="s">
        <v>794</v>
      </c>
      <c r="C17" s="3">
        <v>67594</v>
      </c>
      <c r="D17" s="3">
        <f t="shared" si="0"/>
        <v>49701</v>
      </c>
      <c r="E17" s="3">
        <f>ROUND(D17*0.34,0)+(1)</f>
        <v>16899</v>
      </c>
      <c r="F17" s="3">
        <f t="shared" si="1"/>
        <v>994</v>
      </c>
      <c r="G17" s="3"/>
    </row>
    <row r="18" spans="1:7" ht="15">
      <c r="A18" s="3" t="s">
        <v>795</v>
      </c>
      <c r="B18" s="3" t="s">
        <v>796</v>
      </c>
      <c r="C18" s="3">
        <v>161475</v>
      </c>
      <c r="D18" s="3">
        <f t="shared" si="0"/>
        <v>118732</v>
      </c>
      <c r="E18" s="3">
        <f>ROUND(D18*0.34,0)+(-1)</f>
        <v>40368</v>
      </c>
      <c r="F18" s="3">
        <f t="shared" si="1"/>
        <v>2375</v>
      </c>
      <c r="G18" s="3"/>
    </row>
    <row r="19" spans="1:7" ht="15">
      <c r="A19" s="3" t="s">
        <v>797</v>
      </c>
      <c r="B19" s="3" t="s">
        <v>798</v>
      </c>
      <c r="C19" s="3">
        <v>30192</v>
      </c>
      <c r="D19" s="3">
        <f t="shared" si="0"/>
        <v>22200</v>
      </c>
      <c r="E19" s="3">
        <f>ROUND(D19*0.34,0)</f>
        <v>7548</v>
      </c>
      <c r="F19" s="3">
        <f t="shared" si="1"/>
        <v>444</v>
      </c>
      <c r="G19" s="3"/>
    </row>
    <row r="20" spans="1:7" ht="15">
      <c r="A20" s="3" t="s">
        <v>799</v>
      </c>
      <c r="B20" s="3" t="s">
        <v>800</v>
      </c>
      <c r="C20" s="3">
        <v>33797</v>
      </c>
      <c r="D20" s="3">
        <f t="shared" si="0"/>
        <v>24851</v>
      </c>
      <c r="E20" s="3">
        <f>ROUND(D20*0.34,0)</f>
        <v>8449</v>
      </c>
      <c r="F20" s="3">
        <f t="shared" si="1"/>
        <v>497</v>
      </c>
      <c r="G20" s="3"/>
    </row>
    <row r="21" spans="1:7" ht="15">
      <c r="A21" s="3" t="s">
        <v>801</v>
      </c>
      <c r="B21" s="3" t="s">
        <v>802</v>
      </c>
      <c r="C21" s="3">
        <v>30042</v>
      </c>
      <c r="D21" s="3">
        <f t="shared" si="0"/>
        <v>22090</v>
      </c>
      <c r="E21" s="3">
        <f>ROUND(D21*0.34,0)+(-1)</f>
        <v>7510</v>
      </c>
      <c r="F21" s="3">
        <f t="shared" si="1"/>
        <v>442</v>
      </c>
      <c r="G21" s="3"/>
    </row>
    <row r="22" spans="1:7" ht="15">
      <c r="A22" s="3" t="s">
        <v>803</v>
      </c>
      <c r="B22" s="3" t="s">
        <v>804</v>
      </c>
      <c r="C22" s="3">
        <v>18776</v>
      </c>
      <c r="D22" s="3">
        <f t="shared" si="0"/>
        <v>13806</v>
      </c>
      <c r="E22" s="3">
        <f>ROUND(D22*0.34,0)</f>
        <v>4694</v>
      </c>
      <c r="F22" s="3">
        <f t="shared" si="1"/>
        <v>276</v>
      </c>
      <c r="G22" s="3"/>
    </row>
    <row r="23" spans="1:7" ht="15">
      <c r="A23" s="3" t="s">
        <v>805</v>
      </c>
      <c r="B23" s="3" t="s">
        <v>806</v>
      </c>
      <c r="C23" s="3">
        <v>11266</v>
      </c>
      <c r="D23" s="3">
        <f t="shared" si="0"/>
        <v>8284</v>
      </c>
      <c r="E23" s="3">
        <f>ROUND(D23*0.34,0)+(-1)</f>
        <v>2816</v>
      </c>
      <c r="F23" s="3">
        <f t="shared" si="1"/>
        <v>166</v>
      </c>
      <c r="G23" s="3"/>
    </row>
    <row r="24" spans="1:7" ht="15">
      <c r="A24" s="3" t="s">
        <v>807</v>
      </c>
      <c r="B24" s="3" t="s">
        <v>808</v>
      </c>
      <c r="C24" s="3">
        <v>15021</v>
      </c>
      <c r="D24" s="3">
        <f t="shared" si="0"/>
        <v>11045</v>
      </c>
      <c r="E24" s="3">
        <f>ROUND(D24*0.34,0)</f>
        <v>3755</v>
      </c>
      <c r="F24" s="3">
        <f t="shared" si="1"/>
        <v>221</v>
      </c>
      <c r="G24" s="3"/>
    </row>
    <row r="25" spans="1:7" ht="15">
      <c r="A25" s="3" t="s">
        <v>809</v>
      </c>
      <c r="B25" s="3" t="s">
        <v>810</v>
      </c>
      <c r="C25" s="3">
        <v>7510</v>
      </c>
      <c r="D25" s="3">
        <f t="shared" si="0"/>
        <v>5522</v>
      </c>
      <c r="E25" s="3">
        <f>ROUND(D25*0.34,0)+(1)</f>
        <v>1878</v>
      </c>
      <c r="F25" s="3">
        <f t="shared" si="1"/>
        <v>110</v>
      </c>
      <c r="G25" s="3"/>
    </row>
    <row r="26" spans="1:7" ht="15">
      <c r="A26" s="3" t="s">
        <v>811</v>
      </c>
      <c r="B26" s="3" t="s">
        <v>812</v>
      </c>
      <c r="C26" s="3">
        <v>7510</v>
      </c>
      <c r="D26" s="3">
        <f t="shared" si="0"/>
        <v>5522</v>
      </c>
      <c r="E26" s="3">
        <f>ROUND(D26*0.34,0)+(1)</f>
        <v>1878</v>
      </c>
      <c r="F26" s="3">
        <f t="shared" si="1"/>
        <v>110</v>
      </c>
      <c r="G26" s="3"/>
    </row>
    <row r="27" spans="1:7" ht="15">
      <c r="A27" s="3" t="s">
        <v>813</v>
      </c>
      <c r="B27" s="3" t="s">
        <v>814</v>
      </c>
      <c r="C27" s="3">
        <v>7510</v>
      </c>
      <c r="D27" s="3">
        <f t="shared" si="0"/>
        <v>5522</v>
      </c>
      <c r="E27" s="3">
        <f>ROUND(D27*0.34,0)+(1)</f>
        <v>1878</v>
      </c>
      <c r="F27" s="3">
        <f t="shared" si="1"/>
        <v>110</v>
      </c>
      <c r="G27" s="3"/>
    </row>
    <row r="28" spans="1:7" ht="15">
      <c r="A28" s="3" t="s">
        <v>815</v>
      </c>
      <c r="B28" s="3" t="s">
        <v>816</v>
      </c>
      <c r="C28" s="3"/>
      <c r="D28" s="3"/>
      <c r="E28" s="3"/>
      <c r="F28" s="3"/>
      <c r="G28" s="3">
        <v>7510</v>
      </c>
    </row>
    <row r="29" spans="1:7" ht="15">
      <c r="A29" s="3" t="s">
        <v>817</v>
      </c>
      <c r="B29" s="3" t="s">
        <v>818</v>
      </c>
      <c r="C29" s="3">
        <v>37552</v>
      </c>
      <c r="D29" s="3">
        <f aca="true" t="shared" si="2" ref="D29:D46">ROUND(C29/1.36,0)</f>
        <v>27612</v>
      </c>
      <c r="E29" s="3">
        <f aca="true" t="shared" si="3" ref="E29:E35">ROUND(D29*0.34,0)</f>
        <v>9388</v>
      </c>
      <c r="F29" s="3">
        <f aca="true" t="shared" si="4" ref="F29:F46">ROUND(D29*0.02,0)</f>
        <v>552</v>
      </c>
      <c r="G29" s="3"/>
    </row>
    <row r="30" spans="1:7" ht="15">
      <c r="A30" s="3" t="s">
        <v>819</v>
      </c>
      <c r="B30" s="3" t="s">
        <v>820</v>
      </c>
      <c r="C30" s="3">
        <v>37552</v>
      </c>
      <c r="D30" s="3">
        <f t="shared" si="2"/>
        <v>27612</v>
      </c>
      <c r="E30" s="3">
        <f t="shared" si="3"/>
        <v>9388</v>
      </c>
      <c r="F30" s="3">
        <f t="shared" si="4"/>
        <v>552</v>
      </c>
      <c r="G30" s="3"/>
    </row>
    <row r="31" spans="1:7" ht="15">
      <c r="A31" s="3" t="s">
        <v>821</v>
      </c>
      <c r="B31" s="3" t="s">
        <v>822</v>
      </c>
      <c r="C31" s="3">
        <v>135339</v>
      </c>
      <c r="D31" s="3">
        <f t="shared" si="2"/>
        <v>99514</v>
      </c>
      <c r="E31" s="3">
        <f t="shared" si="3"/>
        <v>33835</v>
      </c>
      <c r="F31" s="3">
        <f t="shared" si="4"/>
        <v>1990</v>
      </c>
      <c r="G31" s="3"/>
    </row>
    <row r="32" spans="1:7" ht="15">
      <c r="A32" s="3" t="s">
        <v>823</v>
      </c>
      <c r="B32" s="3" t="s">
        <v>824</v>
      </c>
      <c r="C32" s="3">
        <v>33797</v>
      </c>
      <c r="D32" s="3">
        <f t="shared" si="2"/>
        <v>24851</v>
      </c>
      <c r="E32" s="3">
        <f t="shared" si="3"/>
        <v>8449</v>
      </c>
      <c r="F32" s="3">
        <f t="shared" si="4"/>
        <v>497</v>
      </c>
      <c r="G32" s="3"/>
    </row>
    <row r="33" spans="1:7" ht="15">
      <c r="A33" s="3" t="s">
        <v>825</v>
      </c>
      <c r="B33" s="3" t="s">
        <v>826</v>
      </c>
      <c r="C33" s="3">
        <v>22531</v>
      </c>
      <c r="D33" s="3">
        <f t="shared" si="2"/>
        <v>16567</v>
      </c>
      <c r="E33" s="3">
        <f t="shared" si="3"/>
        <v>5633</v>
      </c>
      <c r="F33" s="3">
        <f t="shared" si="4"/>
        <v>331</v>
      </c>
      <c r="G33" s="3"/>
    </row>
    <row r="34" spans="1:7" ht="15">
      <c r="A34" s="3" t="s">
        <v>827</v>
      </c>
      <c r="B34" s="3" t="s">
        <v>828</v>
      </c>
      <c r="C34" s="3">
        <v>22531</v>
      </c>
      <c r="D34" s="3">
        <f t="shared" si="2"/>
        <v>16567</v>
      </c>
      <c r="E34" s="3">
        <f t="shared" si="3"/>
        <v>5633</v>
      </c>
      <c r="F34" s="3">
        <f t="shared" si="4"/>
        <v>331</v>
      </c>
      <c r="G34" s="3"/>
    </row>
    <row r="35" spans="1:7" ht="15">
      <c r="A35" s="3" t="s">
        <v>829</v>
      </c>
      <c r="B35" s="3" t="s">
        <v>830</v>
      </c>
      <c r="C35" s="3">
        <v>15021</v>
      </c>
      <c r="D35" s="3">
        <f t="shared" si="2"/>
        <v>11045</v>
      </c>
      <c r="E35" s="3">
        <f t="shared" si="3"/>
        <v>3755</v>
      </c>
      <c r="F35" s="3">
        <f t="shared" si="4"/>
        <v>221</v>
      </c>
      <c r="G35" s="3"/>
    </row>
    <row r="36" spans="1:7" ht="15">
      <c r="A36" s="3" t="s">
        <v>831</v>
      </c>
      <c r="B36" s="3" t="s">
        <v>832</v>
      </c>
      <c r="C36" s="3">
        <v>11266</v>
      </c>
      <c r="D36" s="3">
        <f t="shared" si="2"/>
        <v>8284</v>
      </c>
      <c r="E36" s="3">
        <f>ROUND(D36*0.34,0)+(-1)</f>
        <v>2816</v>
      </c>
      <c r="F36" s="3">
        <f t="shared" si="4"/>
        <v>166</v>
      </c>
      <c r="G36" s="3"/>
    </row>
    <row r="37" spans="1:7" ht="15">
      <c r="A37" s="3" t="s">
        <v>833</v>
      </c>
      <c r="B37" s="3" t="s">
        <v>834</v>
      </c>
      <c r="C37" s="3">
        <v>22531</v>
      </c>
      <c r="D37" s="3">
        <f t="shared" si="2"/>
        <v>16567</v>
      </c>
      <c r="E37" s="3">
        <f aca="true" t="shared" si="5" ref="E37:E42">ROUND(D37*0.34,0)</f>
        <v>5633</v>
      </c>
      <c r="F37" s="3">
        <f t="shared" si="4"/>
        <v>331</v>
      </c>
      <c r="G37" s="3"/>
    </row>
    <row r="38" spans="1:7" ht="15">
      <c r="A38" s="3" t="s">
        <v>835</v>
      </c>
      <c r="B38" s="3" t="s">
        <v>836</v>
      </c>
      <c r="C38" s="3">
        <v>33797</v>
      </c>
      <c r="D38" s="3">
        <f t="shared" si="2"/>
        <v>24851</v>
      </c>
      <c r="E38" s="3">
        <f t="shared" si="5"/>
        <v>8449</v>
      </c>
      <c r="F38" s="3">
        <f t="shared" si="4"/>
        <v>497</v>
      </c>
      <c r="G38" s="3"/>
    </row>
    <row r="39" spans="1:7" ht="15">
      <c r="A39" s="3" t="s">
        <v>837</v>
      </c>
      <c r="B39" s="3" t="s">
        <v>838</v>
      </c>
      <c r="C39" s="3">
        <v>52573</v>
      </c>
      <c r="D39" s="3">
        <f t="shared" si="2"/>
        <v>38657</v>
      </c>
      <c r="E39" s="3">
        <f t="shared" si="5"/>
        <v>13143</v>
      </c>
      <c r="F39" s="3">
        <f t="shared" si="4"/>
        <v>773</v>
      </c>
      <c r="G39" s="3"/>
    </row>
    <row r="40" spans="1:7" ht="15">
      <c r="A40" s="3" t="s">
        <v>839</v>
      </c>
      <c r="B40" s="3" t="s">
        <v>840</v>
      </c>
      <c r="C40" s="3">
        <v>37552</v>
      </c>
      <c r="D40" s="3">
        <f t="shared" si="2"/>
        <v>27612</v>
      </c>
      <c r="E40" s="3">
        <f t="shared" si="5"/>
        <v>9388</v>
      </c>
      <c r="F40" s="3">
        <f t="shared" si="4"/>
        <v>552</v>
      </c>
      <c r="G40" s="3"/>
    </row>
    <row r="41" spans="1:7" ht="15">
      <c r="A41" s="3" t="s">
        <v>841</v>
      </c>
      <c r="B41" s="3" t="s">
        <v>842</v>
      </c>
      <c r="C41" s="3">
        <v>37627</v>
      </c>
      <c r="D41" s="3">
        <f t="shared" si="2"/>
        <v>27667</v>
      </c>
      <c r="E41" s="3">
        <f t="shared" si="5"/>
        <v>9407</v>
      </c>
      <c r="F41" s="3">
        <f t="shared" si="4"/>
        <v>553</v>
      </c>
      <c r="G41" s="3"/>
    </row>
    <row r="42" spans="1:7" ht="15">
      <c r="A42" s="3" t="s">
        <v>843</v>
      </c>
      <c r="B42" s="3" t="s">
        <v>844</v>
      </c>
      <c r="C42" s="3">
        <v>33797</v>
      </c>
      <c r="D42" s="3">
        <f t="shared" si="2"/>
        <v>24851</v>
      </c>
      <c r="E42" s="3">
        <f t="shared" si="5"/>
        <v>8449</v>
      </c>
      <c r="F42" s="3">
        <f t="shared" si="4"/>
        <v>497</v>
      </c>
      <c r="G42" s="3"/>
    </row>
    <row r="43" spans="1:7" ht="15">
      <c r="A43" s="3" t="s">
        <v>845</v>
      </c>
      <c r="B43" s="3" t="s">
        <v>846</v>
      </c>
      <c r="C43" s="3">
        <v>26287</v>
      </c>
      <c r="D43" s="3">
        <f t="shared" si="2"/>
        <v>19329</v>
      </c>
      <c r="E43" s="3">
        <f>ROUND(D43*0.34,0)+(-1)</f>
        <v>6571</v>
      </c>
      <c r="F43" s="3">
        <f t="shared" si="4"/>
        <v>387</v>
      </c>
      <c r="G43" s="3"/>
    </row>
    <row r="44" spans="1:7" ht="15">
      <c r="A44" s="3" t="s">
        <v>847</v>
      </c>
      <c r="B44" s="3" t="s">
        <v>848</v>
      </c>
      <c r="C44" s="3">
        <v>7510</v>
      </c>
      <c r="D44" s="3">
        <f t="shared" si="2"/>
        <v>5522</v>
      </c>
      <c r="E44" s="3">
        <f>ROUND(D44*0.34,0)+(1)</f>
        <v>1878</v>
      </c>
      <c r="F44" s="3">
        <f t="shared" si="4"/>
        <v>110</v>
      </c>
      <c r="G44" s="3"/>
    </row>
    <row r="45" spans="1:7" ht="15">
      <c r="A45" s="3" t="s">
        <v>849</v>
      </c>
      <c r="B45" s="3" t="s">
        <v>850</v>
      </c>
      <c r="C45" s="3">
        <v>15021</v>
      </c>
      <c r="D45" s="3">
        <f t="shared" si="2"/>
        <v>11045</v>
      </c>
      <c r="E45" s="3">
        <f>ROUND(D45*0.34,0)</f>
        <v>3755</v>
      </c>
      <c r="F45" s="3">
        <f t="shared" si="4"/>
        <v>221</v>
      </c>
      <c r="G45" s="3"/>
    </row>
    <row r="46" spans="1:7" ht="15">
      <c r="A46" s="3" t="s">
        <v>851</v>
      </c>
      <c r="B46" s="3" t="s">
        <v>852</v>
      </c>
      <c r="C46" s="3">
        <v>30042</v>
      </c>
      <c r="D46" s="3">
        <f t="shared" si="2"/>
        <v>22090</v>
      </c>
      <c r="E46" s="3">
        <f>ROUND(D46*0.34,0)+(-1)</f>
        <v>7510</v>
      </c>
      <c r="F46" s="3">
        <f t="shared" si="4"/>
        <v>442</v>
      </c>
      <c r="G46" s="3"/>
    </row>
    <row r="47" spans="1:7" ht="19.5" customHeight="1">
      <c r="A47" s="70"/>
      <c r="B47" s="70"/>
      <c r="C47" s="2">
        <f>SUM(C3:C46)</f>
        <v>1573663</v>
      </c>
      <c r="D47" s="2">
        <f>SUM(D3:D46)</f>
        <v>1157111</v>
      </c>
      <c r="E47" s="2">
        <f>SUM(E3:E46)</f>
        <v>393414</v>
      </c>
      <c r="F47" s="2">
        <f>SUM(F3:F46)</f>
        <v>23138</v>
      </c>
      <c r="G47" s="2">
        <f>SUM(G3:G46)</f>
        <v>7510</v>
      </c>
    </row>
    <row r="48" ht="15.75" thickBot="1"/>
    <row r="49" spans="1:7" ht="15.75" thickBot="1">
      <c r="A49" s="13" t="s">
        <v>19</v>
      </c>
      <c r="B49" s="14"/>
      <c r="C49" s="30">
        <f>C47+G47</f>
        <v>1581173</v>
      </c>
      <c r="D49" s="14"/>
      <c r="E49" s="14"/>
      <c r="F49" s="14"/>
      <c r="G49" s="15"/>
    </row>
  </sheetData>
  <sheetProtection selectLockedCells="1" selectUnlockedCells="1"/>
  <mergeCells count="2">
    <mergeCell ref="A1:G1"/>
    <mergeCell ref="A47:B47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2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G50" sqref="G50"/>
    </sheetView>
  </sheetViews>
  <sheetFormatPr defaultColWidth="9.140625" defaultRowHeight="15"/>
  <cols>
    <col min="1" max="1" width="14.00390625" style="1" customWidth="1"/>
    <col min="2" max="2" width="91.421875" style="1" customWidth="1"/>
    <col min="3" max="3" width="8.140625" style="1" customWidth="1"/>
    <col min="4" max="4" width="15.28125" style="1" customWidth="1"/>
    <col min="5" max="5" width="17.57421875" style="1" customWidth="1"/>
    <col min="6" max="6" width="11.140625" style="1" customWidth="1"/>
    <col min="7" max="7" width="17.28125" style="1" customWidth="1"/>
  </cols>
  <sheetData>
    <row r="1" spans="1:7" ht="30" customHeight="1">
      <c r="A1" s="69" t="s">
        <v>853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884</v>
      </c>
      <c r="D2" s="2" t="s">
        <v>23</v>
      </c>
      <c r="E2" s="2" t="s">
        <v>24</v>
      </c>
      <c r="F2" s="2" t="s">
        <v>25</v>
      </c>
      <c r="G2" s="2"/>
    </row>
    <row r="3" spans="1:7" ht="15">
      <c r="A3" s="3" t="s">
        <v>854</v>
      </c>
      <c r="B3" s="3" t="s">
        <v>855</v>
      </c>
      <c r="C3" s="3">
        <v>56329</v>
      </c>
      <c r="D3" s="3">
        <f>ROUND(C3/1.36,0)</f>
        <v>41418</v>
      </c>
      <c r="E3" s="3">
        <f>ROUND(D3*0.34,0)+(1)</f>
        <v>14083</v>
      </c>
      <c r="F3" s="3">
        <f>ROUND(D3*0.02,0)</f>
        <v>828</v>
      </c>
      <c r="G3" s="3"/>
    </row>
    <row r="4" spans="1:7" ht="15">
      <c r="A4" s="64" t="s">
        <v>907</v>
      </c>
      <c r="B4" s="3" t="s">
        <v>856</v>
      </c>
      <c r="C4" s="3">
        <v>60084</v>
      </c>
      <c r="D4" s="3">
        <f aca="true" t="shared" si="0" ref="D4:D18">ROUND(C4/1.36,0)</f>
        <v>44179</v>
      </c>
      <c r="E4" s="3">
        <f>ROUND(D4*0.34,0)</f>
        <v>15021</v>
      </c>
      <c r="F4" s="3">
        <f aca="true" t="shared" si="1" ref="F4:F18">ROUND(D4*0.02,0)</f>
        <v>884</v>
      </c>
      <c r="G4" s="3"/>
    </row>
    <row r="5" spans="1:7" ht="15">
      <c r="A5" s="3" t="s">
        <v>857</v>
      </c>
      <c r="B5" s="3" t="s">
        <v>858</v>
      </c>
      <c r="C5" s="3">
        <v>52573</v>
      </c>
      <c r="D5" s="3">
        <f t="shared" si="0"/>
        <v>38657</v>
      </c>
      <c r="E5" s="3">
        <f>ROUND(D5*0.34,0)</f>
        <v>13143</v>
      </c>
      <c r="F5" s="3">
        <f t="shared" si="1"/>
        <v>773</v>
      </c>
      <c r="G5" s="3"/>
    </row>
    <row r="6" spans="1:7" ht="15">
      <c r="A6" s="3" t="s">
        <v>859</v>
      </c>
      <c r="B6" s="3" t="s">
        <v>860</v>
      </c>
      <c r="C6" s="3">
        <v>7510</v>
      </c>
      <c r="D6" s="3">
        <f t="shared" si="0"/>
        <v>5522</v>
      </c>
      <c r="E6" s="3">
        <f>ROUND(D6*0.34,0)+(1)</f>
        <v>1878</v>
      </c>
      <c r="F6" s="3">
        <f t="shared" si="1"/>
        <v>110</v>
      </c>
      <c r="G6" s="3"/>
    </row>
    <row r="7" spans="1:7" ht="15">
      <c r="A7" s="3" t="s">
        <v>861</v>
      </c>
      <c r="B7" s="3" t="s">
        <v>862</v>
      </c>
      <c r="C7" s="3">
        <v>18776</v>
      </c>
      <c r="D7" s="3">
        <f t="shared" si="0"/>
        <v>13806</v>
      </c>
      <c r="E7" s="3">
        <f aca="true" t="shared" si="2" ref="E7:E13">ROUND(D7*0.34,0)</f>
        <v>4694</v>
      </c>
      <c r="F7" s="3">
        <f t="shared" si="1"/>
        <v>276</v>
      </c>
      <c r="G7" s="3"/>
    </row>
    <row r="8" spans="1:7" ht="15">
      <c r="A8" s="3" t="s">
        <v>863</v>
      </c>
      <c r="B8" s="3" t="s">
        <v>864</v>
      </c>
      <c r="C8" s="3">
        <v>15021</v>
      </c>
      <c r="D8" s="3">
        <f t="shared" si="0"/>
        <v>11045</v>
      </c>
      <c r="E8" s="3">
        <f t="shared" si="2"/>
        <v>3755</v>
      </c>
      <c r="F8" s="3">
        <f t="shared" si="1"/>
        <v>221</v>
      </c>
      <c r="G8" s="3"/>
    </row>
    <row r="9" spans="1:7" ht="15">
      <c r="A9" s="3" t="s">
        <v>865</v>
      </c>
      <c r="B9" s="3" t="s">
        <v>866</v>
      </c>
      <c r="C9" s="3">
        <v>71349</v>
      </c>
      <c r="D9" s="3">
        <f t="shared" si="0"/>
        <v>52463</v>
      </c>
      <c r="E9" s="3">
        <f t="shared" si="2"/>
        <v>17837</v>
      </c>
      <c r="F9" s="3">
        <f t="shared" si="1"/>
        <v>1049</v>
      </c>
      <c r="G9" s="3"/>
    </row>
    <row r="10" spans="1:7" ht="15">
      <c r="A10" s="3" t="s">
        <v>867</v>
      </c>
      <c r="B10" s="3" t="s">
        <v>868</v>
      </c>
      <c r="C10" s="3">
        <v>101391</v>
      </c>
      <c r="D10" s="3">
        <f t="shared" si="0"/>
        <v>74552</v>
      </c>
      <c r="E10" s="3">
        <f t="shared" si="2"/>
        <v>25348</v>
      </c>
      <c r="F10" s="3">
        <f t="shared" si="1"/>
        <v>1491</v>
      </c>
      <c r="G10" s="3"/>
    </row>
    <row r="11" spans="1:7" ht="15">
      <c r="A11" s="3" t="s">
        <v>869</v>
      </c>
      <c r="B11" s="3" t="s">
        <v>870</v>
      </c>
      <c r="C11" s="3">
        <v>33797</v>
      </c>
      <c r="D11" s="3">
        <f t="shared" si="0"/>
        <v>24851</v>
      </c>
      <c r="E11" s="3">
        <f t="shared" si="2"/>
        <v>8449</v>
      </c>
      <c r="F11" s="3">
        <f t="shared" si="1"/>
        <v>497</v>
      </c>
      <c r="G11" s="3"/>
    </row>
    <row r="12" spans="1:7" ht="15">
      <c r="A12" s="3" t="s">
        <v>871</v>
      </c>
      <c r="B12" s="3" t="s">
        <v>872</v>
      </c>
      <c r="C12" s="3">
        <v>22531</v>
      </c>
      <c r="D12" s="3">
        <f t="shared" si="0"/>
        <v>16567</v>
      </c>
      <c r="E12" s="3">
        <f t="shared" si="2"/>
        <v>5633</v>
      </c>
      <c r="F12" s="3">
        <f t="shared" si="1"/>
        <v>331</v>
      </c>
      <c r="G12" s="3"/>
    </row>
    <row r="13" spans="1:7" ht="15">
      <c r="A13" s="3" t="s">
        <v>873</v>
      </c>
      <c r="B13" s="3" t="s">
        <v>874</v>
      </c>
      <c r="C13" s="3">
        <v>15021</v>
      </c>
      <c r="D13" s="3">
        <f t="shared" si="0"/>
        <v>11045</v>
      </c>
      <c r="E13" s="3">
        <f t="shared" si="2"/>
        <v>3755</v>
      </c>
      <c r="F13" s="3">
        <f t="shared" si="1"/>
        <v>221</v>
      </c>
      <c r="G13" s="3"/>
    </row>
    <row r="14" spans="1:7" ht="15">
      <c r="A14" s="3" t="s">
        <v>875</v>
      </c>
      <c r="B14" s="3" t="s">
        <v>876</v>
      </c>
      <c r="C14" s="3">
        <v>7510</v>
      </c>
      <c r="D14" s="3">
        <f t="shared" si="0"/>
        <v>5522</v>
      </c>
      <c r="E14" s="3">
        <f>ROUND(D14*0.34,0)+(1)</f>
        <v>1878</v>
      </c>
      <c r="F14" s="3">
        <f t="shared" si="1"/>
        <v>110</v>
      </c>
      <c r="G14" s="3"/>
    </row>
    <row r="15" spans="1:7" ht="15">
      <c r="A15" s="3" t="s">
        <v>877</v>
      </c>
      <c r="B15" s="3" t="s">
        <v>901</v>
      </c>
      <c r="C15" s="3">
        <v>7510</v>
      </c>
      <c r="D15" s="3">
        <f t="shared" si="0"/>
        <v>5522</v>
      </c>
      <c r="E15" s="3">
        <f>ROUND(D15*0.34,0)+(1)</f>
        <v>1878</v>
      </c>
      <c r="F15" s="3">
        <f t="shared" si="1"/>
        <v>110</v>
      </c>
      <c r="G15" s="3"/>
    </row>
    <row r="16" spans="1:7" ht="15">
      <c r="A16" s="3" t="s">
        <v>878</v>
      </c>
      <c r="B16" s="3" t="s">
        <v>879</v>
      </c>
      <c r="C16" s="3">
        <v>45063</v>
      </c>
      <c r="D16" s="3">
        <f t="shared" si="0"/>
        <v>33135</v>
      </c>
      <c r="E16" s="3">
        <f>ROUND(D16*0.34,0)+(-1)</f>
        <v>11265</v>
      </c>
      <c r="F16" s="3">
        <f t="shared" si="1"/>
        <v>663</v>
      </c>
      <c r="G16" s="3"/>
    </row>
    <row r="17" spans="1:7" ht="15">
      <c r="A17" s="3" t="s">
        <v>880</v>
      </c>
      <c r="B17" s="3" t="s">
        <v>881</v>
      </c>
      <c r="C17" s="3">
        <v>11266</v>
      </c>
      <c r="D17" s="3">
        <f t="shared" si="0"/>
        <v>8284</v>
      </c>
      <c r="E17" s="3">
        <f>ROUND(D17*0.34,0)+(-1)</f>
        <v>2816</v>
      </c>
      <c r="F17" s="3">
        <f t="shared" si="1"/>
        <v>166</v>
      </c>
      <c r="G17" s="3"/>
    </row>
    <row r="18" spans="1:7" ht="15">
      <c r="A18" s="3" t="s">
        <v>882</v>
      </c>
      <c r="B18" s="3" t="s">
        <v>883</v>
      </c>
      <c r="C18" s="3">
        <v>199102</v>
      </c>
      <c r="D18" s="3">
        <f t="shared" si="0"/>
        <v>146399</v>
      </c>
      <c r="E18" s="3">
        <f>ROUND(D18*0.34,0)+(-1)</f>
        <v>49775</v>
      </c>
      <c r="F18" s="3">
        <f t="shared" si="1"/>
        <v>2928</v>
      </c>
      <c r="G18" s="3"/>
    </row>
    <row r="19" spans="1:7" ht="19.5" customHeight="1">
      <c r="A19" s="70"/>
      <c r="B19" s="70"/>
      <c r="C19" s="2">
        <f>SUM(C3:C18)</f>
        <v>724833</v>
      </c>
      <c r="D19" s="2">
        <f>SUM(D3:D18)</f>
        <v>532967</v>
      </c>
      <c r="E19" s="2">
        <f>SUM(E3:E18)</f>
        <v>181208</v>
      </c>
      <c r="F19" s="2">
        <f>SUM(F3:F18)</f>
        <v>10658</v>
      </c>
      <c r="G19" s="2">
        <f>SUM(G3:G18)</f>
        <v>0</v>
      </c>
    </row>
    <row r="20" ht="15.75" thickBot="1"/>
    <row r="21" spans="1:7" ht="15.75" thickBot="1">
      <c r="A21" s="13" t="s">
        <v>19</v>
      </c>
      <c r="B21" s="14"/>
      <c r="C21" s="30">
        <f>C19+G19</f>
        <v>724833</v>
      </c>
      <c r="D21" s="14"/>
      <c r="E21" s="14"/>
      <c r="F21" s="14"/>
      <c r="G21" s="15"/>
    </row>
    <row r="22" spans="1:7" ht="15">
      <c r="A22" s="57"/>
      <c r="B22" s="58"/>
      <c r="C22" s="59"/>
      <c r="D22" s="60"/>
      <c r="E22" s="60"/>
      <c r="F22" s="60"/>
      <c r="G22" s="60"/>
    </row>
    <row r="23" spans="1:7" ht="15">
      <c r="A23" s="62" t="s">
        <v>904</v>
      </c>
      <c r="B23" s="62" t="s">
        <v>905</v>
      </c>
      <c r="C23" s="76" t="s">
        <v>903</v>
      </c>
      <c r="D23" s="76"/>
      <c r="E23" s="76"/>
      <c r="F23" s="76"/>
      <c r="G23" s="76"/>
    </row>
    <row r="24" spans="1:7" ht="15">
      <c r="A24" s="3" t="s">
        <v>854</v>
      </c>
      <c r="B24" s="61" t="s">
        <v>855</v>
      </c>
      <c r="C24" s="75" t="s">
        <v>906</v>
      </c>
      <c r="D24" s="75"/>
      <c r="E24" s="75"/>
      <c r="F24" s="75"/>
      <c r="G24" s="75"/>
    </row>
    <row r="25" spans="1:7" ht="15">
      <c r="A25" s="64" t="s">
        <v>907</v>
      </c>
      <c r="B25" s="56" t="s">
        <v>856</v>
      </c>
      <c r="C25" s="75" t="s">
        <v>908</v>
      </c>
      <c r="D25" s="75"/>
      <c r="E25" s="75"/>
      <c r="F25" s="75"/>
      <c r="G25" s="75"/>
    </row>
    <row r="26" spans="1:7" ht="15">
      <c r="A26" s="65" t="s">
        <v>857</v>
      </c>
      <c r="B26" s="56" t="s">
        <v>858</v>
      </c>
      <c r="C26" s="75" t="s">
        <v>909</v>
      </c>
      <c r="D26" s="75"/>
      <c r="E26" s="75"/>
      <c r="F26" s="75"/>
      <c r="G26" s="75"/>
    </row>
    <row r="27" spans="1:7" ht="15">
      <c r="A27" s="3" t="s">
        <v>859</v>
      </c>
      <c r="B27" s="56" t="s">
        <v>860</v>
      </c>
      <c r="C27" s="75" t="s">
        <v>910</v>
      </c>
      <c r="D27" s="75"/>
      <c r="E27" s="75"/>
      <c r="F27" s="75"/>
      <c r="G27" s="75"/>
    </row>
    <row r="28" spans="1:7" ht="15">
      <c r="A28" s="3" t="s">
        <v>861</v>
      </c>
      <c r="B28" s="56" t="s">
        <v>862</v>
      </c>
      <c r="C28" s="75" t="s">
        <v>911</v>
      </c>
      <c r="D28" s="75"/>
      <c r="E28" s="75"/>
      <c r="F28" s="75"/>
      <c r="G28" s="75"/>
    </row>
    <row r="29" spans="1:7" ht="15">
      <c r="A29" s="3" t="s">
        <v>863</v>
      </c>
      <c r="B29" s="56" t="s">
        <v>864</v>
      </c>
      <c r="C29" s="75" t="s">
        <v>912</v>
      </c>
      <c r="D29" s="75"/>
      <c r="E29" s="75"/>
      <c r="F29" s="75"/>
      <c r="G29" s="75"/>
    </row>
    <row r="30" spans="1:7" ht="15">
      <c r="A30" s="3" t="s">
        <v>865</v>
      </c>
      <c r="B30" s="56" t="s">
        <v>866</v>
      </c>
      <c r="C30" s="75" t="s">
        <v>913</v>
      </c>
      <c r="D30" s="75"/>
      <c r="E30" s="75"/>
      <c r="F30" s="75"/>
      <c r="G30" s="75"/>
    </row>
    <row r="31" spans="1:7" ht="15">
      <c r="A31" s="3" t="s">
        <v>867</v>
      </c>
      <c r="B31" s="56" t="s">
        <v>868</v>
      </c>
      <c r="C31" s="75" t="s">
        <v>906</v>
      </c>
      <c r="D31" s="75"/>
      <c r="E31" s="75"/>
      <c r="F31" s="75"/>
      <c r="G31" s="75"/>
    </row>
    <row r="32" spans="1:7" ht="15">
      <c r="A32" s="3" t="s">
        <v>869</v>
      </c>
      <c r="B32" s="56" t="s">
        <v>870</v>
      </c>
      <c r="C32" s="75" t="s">
        <v>908</v>
      </c>
      <c r="D32" s="75"/>
      <c r="E32" s="75"/>
      <c r="F32" s="75"/>
      <c r="G32" s="75"/>
    </row>
    <row r="33" spans="1:7" ht="15">
      <c r="A33" s="3" t="s">
        <v>871</v>
      </c>
      <c r="B33" s="56" t="s">
        <v>872</v>
      </c>
      <c r="C33" s="75" t="s">
        <v>914</v>
      </c>
      <c r="D33" s="75"/>
      <c r="E33" s="75"/>
      <c r="F33" s="75"/>
      <c r="G33" s="75"/>
    </row>
    <row r="34" spans="1:7" ht="15">
      <c r="A34" s="3" t="s">
        <v>873</v>
      </c>
      <c r="B34" s="56" t="s">
        <v>874</v>
      </c>
      <c r="C34" s="75" t="s">
        <v>915</v>
      </c>
      <c r="D34" s="75"/>
      <c r="E34" s="75"/>
      <c r="F34" s="75"/>
      <c r="G34" s="75"/>
    </row>
    <row r="35" spans="1:7" ht="15">
      <c r="A35" s="63">
        <v>60162961</v>
      </c>
      <c r="B35" s="56" t="s">
        <v>876</v>
      </c>
      <c r="C35" s="75" t="s">
        <v>914</v>
      </c>
      <c r="D35" s="75"/>
      <c r="E35" s="75"/>
      <c r="F35" s="75"/>
      <c r="G35" s="75"/>
    </row>
    <row r="36" spans="1:7" ht="15">
      <c r="A36" s="3" t="s">
        <v>877</v>
      </c>
      <c r="B36" s="56" t="s">
        <v>901</v>
      </c>
      <c r="C36" s="75" t="s">
        <v>916</v>
      </c>
      <c r="D36" s="75"/>
      <c r="E36" s="75"/>
      <c r="F36" s="75"/>
      <c r="G36" s="75"/>
    </row>
    <row r="37" spans="1:7" ht="15">
      <c r="A37" s="3" t="s">
        <v>878</v>
      </c>
      <c r="B37" s="56" t="s">
        <v>879</v>
      </c>
      <c r="C37" s="75" t="s">
        <v>917</v>
      </c>
      <c r="D37" s="75"/>
      <c r="E37" s="75"/>
      <c r="F37" s="75"/>
      <c r="G37" s="75"/>
    </row>
    <row r="38" spans="1:7" ht="15">
      <c r="A38" s="3" t="s">
        <v>880</v>
      </c>
      <c r="B38" s="56" t="s">
        <v>881</v>
      </c>
      <c r="C38" s="75" t="s">
        <v>906</v>
      </c>
      <c r="D38" s="75"/>
      <c r="E38" s="75"/>
      <c r="F38" s="75"/>
      <c r="G38" s="75"/>
    </row>
    <row r="39" spans="1:7" ht="15">
      <c r="A39" s="3" t="s">
        <v>882</v>
      </c>
      <c r="B39" s="56" t="s">
        <v>883</v>
      </c>
      <c r="C39" s="75" t="s">
        <v>911</v>
      </c>
      <c r="D39" s="75"/>
      <c r="E39" s="75"/>
      <c r="F39" s="75"/>
      <c r="G39" s="75"/>
    </row>
  </sheetData>
  <sheetProtection selectLockedCells="1" selectUnlockedCells="1"/>
  <mergeCells count="19">
    <mergeCell ref="A1:G1"/>
    <mergeCell ref="A19:B19"/>
    <mergeCell ref="C24:G24"/>
    <mergeCell ref="C25:G25"/>
    <mergeCell ref="C26:G26"/>
    <mergeCell ref="C27:G27"/>
    <mergeCell ref="C23:G23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9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7" sqref="N37"/>
    </sheetView>
  </sheetViews>
  <sheetFormatPr defaultColWidth="9.140625" defaultRowHeight="15"/>
  <cols>
    <col min="1" max="1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Layout" workbookViewId="0" topLeftCell="B4">
      <selection activeCell="B3" sqref="A3:IV3"/>
    </sheetView>
  </sheetViews>
  <sheetFormatPr defaultColWidth="9.140625" defaultRowHeight="15"/>
  <cols>
    <col min="1" max="1" width="14.00390625" style="1" customWidth="1"/>
    <col min="2" max="2" width="96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10.421875" style="1" customWidth="1"/>
    <col min="7" max="7" width="11.421875" style="1" customWidth="1"/>
  </cols>
  <sheetData>
    <row r="1" spans="1:7" ht="30" customHeight="1">
      <c r="A1" s="69" t="s">
        <v>4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27</v>
      </c>
      <c r="B3" s="3" t="s">
        <v>28</v>
      </c>
      <c r="C3" s="3">
        <v>90126</v>
      </c>
      <c r="D3" s="3">
        <f>ROUND(C3/1.36,0)</f>
        <v>66269</v>
      </c>
      <c r="E3" s="3">
        <f>ROUND(D3*0.34,0)+(1)</f>
        <v>22532</v>
      </c>
      <c r="F3" s="3">
        <f>ROUND(D3*0.02,0)</f>
        <v>1325</v>
      </c>
      <c r="G3" s="3"/>
    </row>
    <row r="4" spans="1:7" ht="15">
      <c r="A4" s="3" t="s">
        <v>902</v>
      </c>
      <c r="B4" s="3" t="s">
        <v>29</v>
      </c>
      <c r="C4" s="3">
        <v>41308</v>
      </c>
      <c r="D4" s="3">
        <f>ROUND(C4/1.36,0)</f>
        <v>30374</v>
      </c>
      <c r="E4" s="3">
        <f>ROUND(D4*0.34,0)</f>
        <v>10327</v>
      </c>
      <c r="F4" s="3">
        <f>ROUND(D4*0.02,0)</f>
        <v>607</v>
      </c>
      <c r="G4" s="3"/>
    </row>
    <row r="5" spans="1:7" ht="15">
      <c r="A5" s="3" t="s">
        <v>30</v>
      </c>
      <c r="B5" s="3" t="s">
        <v>31</v>
      </c>
      <c r="C5" s="3">
        <v>7510</v>
      </c>
      <c r="D5" s="3">
        <f>ROUND(C5/1.36,0)</f>
        <v>5522</v>
      </c>
      <c r="E5" s="3">
        <f>ROUND(D5*0.34,0)+(1)</f>
        <v>1878</v>
      </c>
      <c r="F5" s="3">
        <f>ROUND(D5*0.02,0)</f>
        <v>110</v>
      </c>
      <c r="G5" s="3"/>
    </row>
    <row r="6" spans="1:7" ht="15">
      <c r="A6" s="3" t="s">
        <v>32</v>
      </c>
      <c r="B6" s="3" t="s">
        <v>33</v>
      </c>
      <c r="C6" s="3"/>
      <c r="D6" s="3"/>
      <c r="E6" s="3"/>
      <c r="F6" s="3"/>
      <c r="G6" s="3">
        <v>3755</v>
      </c>
    </row>
    <row r="7" spans="1:7" ht="15">
      <c r="A7" s="3" t="s">
        <v>34</v>
      </c>
      <c r="B7" s="3" t="s">
        <v>35</v>
      </c>
      <c r="C7" s="3"/>
      <c r="D7" s="3"/>
      <c r="E7" s="3"/>
      <c r="F7" s="3"/>
      <c r="G7" s="3">
        <v>7510</v>
      </c>
    </row>
    <row r="8" spans="1:7" ht="15">
      <c r="A8" s="3" t="s">
        <v>36</v>
      </c>
      <c r="B8" s="3" t="s">
        <v>37</v>
      </c>
      <c r="C8" s="3"/>
      <c r="D8" s="3"/>
      <c r="E8" s="3"/>
      <c r="F8" s="3"/>
      <c r="G8" s="3">
        <v>75105</v>
      </c>
    </row>
    <row r="9" spans="1:7" ht="15">
      <c r="A9" s="3" t="s">
        <v>38</v>
      </c>
      <c r="B9" s="3" t="s">
        <v>39</v>
      </c>
      <c r="C9" s="3">
        <v>185283</v>
      </c>
      <c r="D9" s="3">
        <f aca="true" t="shared" si="0" ref="D9:D30">ROUND(C9/1.36,0)</f>
        <v>136238</v>
      </c>
      <c r="E9" s="3">
        <f>ROUND(D9*0.34,0)+(-1)</f>
        <v>46320</v>
      </c>
      <c r="F9" s="3">
        <f aca="true" t="shared" si="1" ref="F9:F30">ROUND(D9*0.02,0)</f>
        <v>2725</v>
      </c>
      <c r="G9" s="3"/>
    </row>
    <row r="10" spans="1:7" ht="15">
      <c r="A10" s="3" t="s">
        <v>40</v>
      </c>
      <c r="B10" s="3" t="s">
        <v>41</v>
      </c>
      <c r="C10" s="3">
        <v>74279</v>
      </c>
      <c r="D10" s="3">
        <f t="shared" si="0"/>
        <v>54617</v>
      </c>
      <c r="E10" s="3">
        <f>ROUND(D10*0.34,0)</f>
        <v>18570</v>
      </c>
      <c r="F10" s="3">
        <f t="shared" si="1"/>
        <v>1092</v>
      </c>
      <c r="G10" s="3"/>
    </row>
    <row r="11" spans="1:7" ht="15">
      <c r="A11" s="3" t="s">
        <v>42</v>
      </c>
      <c r="B11" s="3" t="s">
        <v>43</v>
      </c>
      <c r="C11" s="3">
        <v>37552</v>
      </c>
      <c r="D11" s="3">
        <f t="shared" si="0"/>
        <v>27612</v>
      </c>
      <c r="E11" s="3">
        <f>ROUND(D11*0.34,0)</f>
        <v>9388</v>
      </c>
      <c r="F11" s="3">
        <f t="shared" si="1"/>
        <v>552</v>
      </c>
      <c r="G11" s="3"/>
    </row>
    <row r="12" spans="1:7" ht="15">
      <c r="A12" s="3" t="s">
        <v>44</v>
      </c>
      <c r="B12" s="3" t="s">
        <v>45</v>
      </c>
      <c r="C12" s="3">
        <v>71349</v>
      </c>
      <c r="D12" s="3">
        <f t="shared" si="0"/>
        <v>52463</v>
      </c>
      <c r="E12" s="3">
        <f>ROUND(D12*0.34,0)</f>
        <v>17837</v>
      </c>
      <c r="F12" s="3">
        <f t="shared" si="1"/>
        <v>1049</v>
      </c>
      <c r="G12" s="3"/>
    </row>
    <row r="13" spans="1:7" ht="15">
      <c r="A13" s="3" t="s">
        <v>46</v>
      </c>
      <c r="B13" s="3" t="s">
        <v>47</v>
      </c>
      <c r="C13" s="3">
        <v>45063</v>
      </c>
      <c r="D13" s="3">
        <f t="shared" si="0"/>
        <v>33135</v>
      </c>
      <c r="E13" s="3">
        <f>ROUND(D13*0.34,0)+(-1)</f>
        <v>11265</v>
      </c>
      <c r="F13" s="3">
        <f t="shared" si="1"/>
        <v>663</v>
      </c>
      <c r="G13" s="3"/>
    </row>
    <row r="14" spans="1:7" ht="15">
      <c r="A14" s="3" t="s">
        <v>48</v>
      </c>
      <c r="B14" s="3" t="s">
        <v>49</v>
      </c>
      <c r="C14" s="3">
        <v>22531</v>
      </c>
      <c r="D14" s="3">
        <f t="shared" si="0"/>
        <v>16567</v>
      </c>
      <c r="E14" s="3">
        <f>ROUND(D14*0.34,0)</f>
        <v>5633</v>
      </c>
      <c r="F14" s="3">
        <f t="shared" si="1"/>
        <v>331</v>
      </c>
      <c r="G14" s="3"/>
    </row>
    <row r="15" spans="1:7" ht="15">
      <c r="A15" s="3" t="s">
        <v>50</v>
      </c>
      <c r="B15" s="3" t="s">
        <v>51</v>
      </c>
      <c r="C15" s="3">
        <v>30042</v>
      </c>
      <c r="D15" s="3">
        <f t="shared" si="0"/>
        <v>22090</v>
      </c>
      <c r="E15" s="3">
        <f>ROUND(D15*0.34,0)+(-1)</f>
        <v>7510</v>
      </c>
      <c r="F15" s="3">
        <f t="shared" si="1"/>
        <v>442</v>
      </c>
      <c r="G15" s="3"/>
    </row>
    <row r="16" spans="1:7" ht="15">
      <c r="A16" s="3" t="s">
        <v>52</v>
      </c>
      <c r="B16" s="3" t="s">
        <v>53</v>
      </c>
      <c r="C16" s="3">
        <v>7510</v>
      </c>
      <c r="D16" s="3">
        <f t="shared" si="0"/>
        <v>5522</v>
      </c>
      <c r="E16" s="3">
        <f>ROUND(D16*0.34,0)+(1)</f>
        <v>1878</v>
      </c>
      <c r="F16" s="3">
        <f t="shared" si="1"/>
        <v>110</v>
      </c>
      <c r="G16" s="3"/>
    </row>
    <row r="17" spans="1:7" ht="15">
      <c r="A17" s="3" t="s">
        <v>54</v>
      </c>
      <c r="B17" s="3" t="s">
        <v>55</v>
      </c>
      <c r="C17" s="3">
        <v>11266</v>
      </c>
      <c r="D17" s="3">
        <f t="shared" si="0"/>
        <v>8284</v>
      </c>
      <c r="E17" s="3">
        <f>ROUND(D17*0.34,0)+(-1)</f>
        <v>2816</v>
      </c>
      <c r="F17" s="3">
        <f t="shared" si="1"/>
        <v>166</v>
      </c>
      <c r="G17" s="3"/>
    </row>
    <row r="18" spans="1:7" ht="15">
      <c r="A18" s="3" t="s">
        <v>56</v>
      </c>
      <c r="B18" s="3" t="s">
        <v>57</v>
      </c>
      <c r="C18" s="3">
        <v>45063</v>
      </c>
      <c r="D18" s="3">
        <f t="shared" si="0"/>
        <v>33135</v>
      </c>
      <c r="E18" s="3">
        <f>ROUND(D18*0.34,0)+(-1)</f>
        <v>11265</v>
      </c>
      <c r="F18" s="3">
        <f t="shared" si="1"/>
        <v>663</v>
      </c>
      <c r="G18" s="3"/>
    </row>
    <row r="19" spans="1:7" ht="15">
      <c r="A19" s="3" t="s">
        <v>58</v>
      </c>
      <c r="B19" s="3" t="s">
        <v>59</v>
      </c>
      <c r="C19" s="3">
        <v>25085</v>
      </c>
      <c r="D19" s="3">
        <f t="shared" si="0"/>
        <v>18445</v>
      </c>
      <c r="E19" s="3">
        <f>ROUND(D19*0.34,0)</f>
        <v>6271</v>
      </c>
      <c r="F19" s="3">
        <f t="shared" si="1"/>
        <v>369</v>
      </c>
      <c r="G19" s="3"/>
    </row>
    <row r="20" spans="1:7" ht="15">
      <c r="A20" s="3" t="s">
        <v>60</v>
      </c>
      <c r="B20" s="3" t="s">
        <v>61</v>
      </c>
      <c r="C20" s="3">
        <v>15021</v>
      </c>
      <c r="D20" s="3">
        <f t="shared" si="0"/>
        <v>11045</v>
      </c>
      <c r="E20" s="3">
        <f>ROUND(D20*0.34,0)</f>
        <v>3755</v>
      </c>
      <c r="F20" s="3">
        <f t="shared" si="1"/>
        <v>221</v>
      </c>
      <c r="G20" s="3"/>
    </row>
    <row r="21" spans="1:7" ht="15">
      <c r="A21" s="3" t="s">
        <v>62</v>
      </c>
      <c r="B21" s="3" t="s">
        <v>63</v>
      </c>
      <c r="C21" s="3">
        <v>37552</v>
      </c>
      <c r="D21" s="3">
        <f t="shared" si="0"/>
        <v>27612</v>
      </c>
      <c r="E21" s="3">
        <f>ROUND(D21*0.34,0)</f>
        <v>9388</v>
      </c>
      <c r="F21" s="3">
        <f t="shared" si="1"/>
        <v>552</v>
      </c>
      <c r="G21" s="3"/>
    </row>
    <row r="22" spans="1:7" ht="15">
      <c r="A22" s="3" t="s">
        <v>64</v>
      </c>
      <c r="B22" s="3" t="s">
        <v>65</v>
      </c>
      <c r="C22" s="3">
        <v>75105</v>
      </c>
      <c r="D22" s="3">
        <f t="shared" si="0"/>
        <v>55224</v>
      </c>
      <c r="E22" s="3">
        <f>ROUND(D22*0.34,0)+(1)</f>
        <v>18777</v>
      </c>
      <c r="F22" s="3">
        <f t="shared" si="1"/>
        <v>1104</v>
      </c>
      <c r="G22" s="3"/>
    </row>
    <row r="23" spans="1:7" ht="15">
      <c r="A23" s="3" t="s">
        <v>66</v>
      </c>
      <c r="B23" s="3" t="s">
        <v>67</v>
      </c>
      <c r="C23" s="3">
        <v>150209</v>
      </c>
      <c r="D23" s="3">
        <f t="shared" si="0"/>
        <v>110448</v>
      </c>
      <c r="E23" s="3">
        <f>ROUND(D23*0.34,0)</f>
        <v>37552</v>
      </c>
      <c r="F23" s="3">
        <f t="shared" si="1"/>
        <v>2209</v>
      </c>
      <c r="G23" s="3"/>
    </row>
    <row r="24" spans="1:7" ht="15">
      <c r="A24" s="3" t="s">
        <v>68</v>
      </c>
      <c r="B24" s="3" t="s">
        <v>69</v>
      </c>
      <c r="C24" s="3">
        <v>56329</v>
      </c>
      <c r="D24" s="3">
        <f t="shared" si="0"/>
        <v>41418</v>
      </c>
      <c r="E24" s="3">
        <f>ROUND(D24*0.34,0)+(1)</f>
        <v>14083</v>
      </c>
      <c r="F24" s="3">
        <f t="shared" si="1"/>
        <v>828</v>
      </c>
      <c r="G24" s="3"/>
    </row>
    <row r="25" spans="1:7" ht="15">
      <c r="A25" s="3" t="s">
        <v>70</v>
      </c>
      <c r="B25" s="3" t="s">
        <v>71</v>
      </c>
      <c r="C25" s="3">
        <v>3755</v>
      </c>
      <c r="D25" s="3">
        <f t="shared" si="0"/>
        <v>2761</v>
      </c>
      <c r="E25" s="3">
        <f>ROUND(D25*0.34,0)</f>
        <v>939</v>
      </c>
      <c r="F25" s="3">
        <f t="shared" si="1"/>
        <v>55</v>
      </c>
      <c r="G25" s="3"/>
    </row>
    <row r="26" spans="1:7" ht="15">
      <c r="A26" s="3" t="s">
        <v>72</v>
      </c>
      <c r="B26" s="3" t="s">
        <v>73</v>
      </c>
      <c r="C26" s="3">
        <v>30042</v>
      </c>
      <c r="D26" s="3">
        <f t="shared" si="0"/>
        <v>22090</v>
      </c>
      <c r="E26" s="3">
        <f>ROUND(D26*0.34,0)+(-1)</f>
        <v>7510</v>
      </c>
      <c r="F26" s="3">
        <f t="shared" si="1"/>
        <v>442</v>
      </c>
      <c r="G26" s="3"/>
    </row>
    <row r="27" spans="1:7" ht="15">
      <c r="A27" s="3" t="s">
        <v>74</v>
      </c>
      <c r="B27" s="3" t="s">
        <v>75</v>
      </c>
      <c r="C27" s="3">
        <v>105147</v>
      </c>
      <c r="D27" s="3">
        <f t="shared" si="0"/>
        <v>77314</v>
      </c>
      <c r="E27" s="3">
        <f>ROUND(D27*0.34,0)</f>
        <v>26287</v>
      </c>
      <c r="F27" s="3">
        <f t="shared" si="1"/>
        <v>1546</v>
      </c>
      <c r="G27" s="3"/>
    </row>
    <row r="28" spans="1:7" ht="15">
      <c r="A28" s="3" t="s">
        <v>76</v>
      </c>
      <c r="B28" s="3" t="s">
        <v>77</v>
      </c>
      <c r="C28" s="3">
        <v>11266</v>
      </c>
      <c r="D28" s="3">
        <f t="shared" si="0"/>
        <v>8284</v>
      </c>
      <c r="E28" s="3">
        <f>ROUND(D28*0.34,0)+(-1)</f>
        <v>2816</v>
      </c>
      <c r="F28" s="3">
        <f t="shared" si="1"/>
        <v>166</v>
      </c>
      <c r="G28" s="3"/>
    </row>
    <row r="29" spans="1:7" ht="15">
      <c r="A29" s="3" t="s">
        <v>78</v>
      </c>
      <c r="B29" s="3" t="s">
        <v>79</v>
      </c>
      <c r="C29" s="3">
        <v>22531</v>
      </c>
      <c r="D29" s="3">
        <f t="shared" si="0"/>
        <v>16567</v>
      </c>
      <c r="E29" s="3">
        <f>ROUND(D29*0.34,0)</f>
        <v>5633</v>
      </c>
      <c r="F29" s="3">
        <f t="shared" si="1"/>
        <v>331</v>
      </c>
      <c r="G29" s="3"/>
    </row>
    <row r="30" spans="1:7" ht="15">
      <c r="A30" s="3" t="s">
        <v>80</v>
      </c>
      <c r="B30" s="3" t="s">
        <v>81</v>
      </c>
      <c r="C30" s="3">
        <v>26287</v>
      </c>
      <c r="D30" s="3">
        <f t="shared" si="0"/>
        <v>19329</v>
      </c>
      <c r="E30" s="3">
        <f>ROUND(D30*0.34,0)+(-1)</f>
        <v>6571</v>
      </c>
      <c r="F30" s="3">
        <f t="shared" si="1"/>
        <v>387</v>
      </c>
      <c r="G30" s="3"/>
    </row>
    <row r="31" spans="1:7" ht="15">
      <c r="A31" s="3" t="s">
        <v>82</v>
      </c>
      <c r="B31" s="3" t="s">
        <v>83</v>
      </c>
      <c r="C31" s="3"/>
      <c r="D31" s="3"/>
      <c r="E31" s="3"/>
      <c r="F31" s="3"/>
      <c r="G31" s="3">
        <v>22531</v>
      </c>
    </row>
    <row r="32" spans="1:7" ht="15">
      <c r="A32" s="3" t="s">
        <v>84</v>
      </c>
      <c r="B32" s="3" t="s">
        <v>85</v>
      </c>
      <c r="C32" s="3">
        <v>37552</v>
      </c>
      <c r="D32" s="3">
        <f>ROUND(C32/1.36,0)</f>
        <v>27612</v>
      </c>
      <c r="E32" s="3">
        <f>ROUND(D32*0.34,0)</f>
        <v>9388</v>
      </c>
      <c r="F32" s="3">
        <f>ROUND(D32*0.02,0)</f>
        <v>552</v>
      </c>
      <c r="G32" s="3"/>
    </row>
    <row r="33" spans="1:7" ht="19.5" customHeight="1">
      <c r="A33" s="70"/>
      <c r="B33" s="70"/>
      <c r="C33" s="2">
        <f>SUM(C3:C32)</f>
        <v>1264763</v>
      </c>
      <c r="D33" s="2">
        <f>SUM(D3:D32)</f>
        <v>929977</v>
      </c>
      <c r="E33" s="2">
        <f>SUM(E3:E32)</f>
        <v>316189</v>
      </c>
      <c r="F33" s="2">
        <f>SUM(F3:F32)</f>
        <v>18597</v>
      </c>
      <c r="G33" s="2">
        <f>SUM(G3:G32)</f>
        <v>108901</v>
      </c>
    </row>
    <row r="34" ht="15.75" thickBot="1"/>
    <row r="35" spans="1:7" ht="15.75" thickBot="1">
      <c r="A35" s="13" t="s">
        <v>19</v>
      </c>
      <c r="B35" s="14"/>
      <c r="C35" s="30">
        <f>C33+G33</f>
        <v>1373664</v>
      </c>
      <c r="D35" s="14"/>
      <c r="E35" s="14"/>
      <c r="F35" s="14"/>
      <c r="G35" s="15"/>
    </row>
  </sheetData>
  <sheetProtection selectLockedCells="1" selectUnlockedCells="1"/>
  <mergeCells count="2">
    <mergeCell ref="A1:G1"/>
    <mergeCell ref="A33:B33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9" r:id="rId1"/>
  <headerFooter alignWithMargins="0">
    <oddHeader>&amp;C&amp;"Times New Roman,Obyčejné"&amp;12Seznam podpořených škol, čj. MSMT-37 834/2016 - 2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B3" sqref="A3:IV3"/>
    </sheetView>
  </sheetViews>
  <sheetFormatPr defaultColWidth="9.140625" defaultRowHeight="15"/>
  <cols>
    <col min="1" max="1" width="14.00390625" style="1" customWidth="1"/>
    <col min="2" max="2" width="107.2812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86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87</v>
      </c>
      <c r="B3" s="3" t="s">
        <v>88</v>
      </c>
      <c r="C3" s="3" t="s">
        <v>19</v>
      </c>
      <c r="D3" s="3"/>
      <c r="E3" s="3"/>
      <c r="F3" s="3"/>
      <c r="G3" s="3">
        <v>18776</v>
      </c>
    </row>
    <row r="4" spans="1:7" ht="15">
      <c r="A4" s="3" t="s">
        <v>902</v>
      </c>
      <c r="B4" s="3" t="s">
        <v>89</v>
      </c>
      <c r="C4" s="3">
        <v>7510</v>
      </c>
      <c r="D4" s="3">
        <f>ROUND(C4/1.36,0)</f>
        <v>5522</v>
      </c>
      <c r="E4" s="3">
        <f>ROUND(D4*0.34,0)+(1)</f>
        <v>1878</v>
      </c>
      <c r="F4" s="3">
        <f>ROUND(D4*0.02,0)</f>
        <v>110</v>
      </c>
      <c r="G4" s="3"/>
    </row>
    <row r="5" spans="1:7" ht="15">
      <c r="A5" s="3" t="s">
        <v>90</v>
      </c>
      <c r="B5" s="3" t="s">
        <v>91</v>
      </c>
      <c r="C5" s="3">
        <v>22531</v>
      </c>
      <c r="D5" s="3">
        <f>ROUND(C5/1.36,0)</f>
        <v>16567</v>
      </c>
      <c r="E5" s="3">
        <f>ROUND(D5*0.34,0)</f>
        <v>5633</v>
      </c>
      <c r="F5" s="3">
        <f>ROUND(D5*0.02,0)</f>
        <v>331</v>
      </c>
      <c r="G5" s="3"/>
    </row>
    <row r="6" spans="1:7" ht="15">
      <c r="A6" s="3" t="s">
        <v>92</v>
      </c>
      <c r="B6" s="3" t="s">
        <v>93</v>
      </c>
      <c r="C6" s="3"/>
      <c r="D6" s="3"/>
      <c r="E6" s="3"/>
      <c r="F6" s="3"/>
      <c r="G6" s="3">
        <v>3755</v>
      </c>
    </row>
    <row r="7" spans="1:7" ht="15">
      <c r="A7" s="3" t="s">
        <v>94</v>
      </c>
      <c r="B7" s="3" t="s">
        <v>95</v>
      </c>
      <c r="C7" s="3">
        <v>7510</v>
      </c>
      <c r="D7" s="3">
        <f aca="true" t="shared" si="0" ref="D7:D39">ROUND(C7/1.36,0)</f>
        <v>5522</v>
      </c>
      <c r="E7" s="3">
        <f>ROUND(D7*0.34,0)+(1)</f>
        <v>1878</v>
      </c>
      <c r="F7" s="3">
        <f aca="true" t="shared" si="1" ref="F7:F39">ROUND(D7*0.02,0)</f>
        <v>110</v>
      </c>
      <c r="G7" s="3"/>
    </row>
    <row r="8" spans="1:7" ht="15">
      <c r="A8" s="3" t="s">
        <v>96</v>
      </c>
      <c r="B8" s="3" t="s">
        <v>97</v>
      </c>
      <c r="C8" s="3">
        <v>52573</v>
      </c>
      <c r="D8" s="3">
        <f t="shared" si="0"/>
        <v>38657</v>
      </c>
      <c r="E8" s="3">
        <f>ROUND(D8*0.34,0)</f>
        <v>13143</v>
      </c>
      <c r="F8" s="3">
        <f t="shared" si="1"/>
        <v>773</v>
      </c>
      <c r="G8" s="3"/>
    </row>
    <row r="9" spans="1:7" ht="15">
      <c r="A9" s="3" t="s">
        <v>98</v>
      </c>
      <c r="B9" s="3" t="s">
        <v>99</v>
      </c>
      <c r="C9" s="3">
        <v>3755</v>
      </c>
      <c r="D9" s="3">
        <f t="shared" si="0"/>
        <v>2761</v>
      </c>
      <c r="E9" s="3">
        <f>ROUND(D9*0.34,0)</f>
        <v>939</v>
      </c>
      <c r="F9" s="3">
        <f t="shared" si="1"/>
        <v>55</v>
      </c>
      <c r="G9" s="3"/>
    </row>
    <row r="10" spans="1:7" ht="15">
      <c r="A10" s="3" t="s">
        <v>100</v>
      </c>
      <c r="B10" s="3" t="s">
        <v>101</v>
      </c>
      <c r="C10" s="3">
        <v>7510</v>
      </c>
      <c r="D10" s="3">
        <f t="shared" si="0"/>
        <v>5522</v>
      </c>
      <c r="E10" s="3">
        <f>ROUND(D10*0.34,0)+(1)</f>
        <v>1878</v>
      </c>
      <c r="F10" s="3">
        <f t="shared" si="1"/>
        <v>110</v>
      </c>
      <c r="G10" s="3"/>
    </row>
    <row r="11" spans="1:7" ht="15">
      <c r="A11" s="3" t="s">
        <v>102</v>
      </c>
      <c r="B11" s="3" t="s">
        <v>103</v>
      </c>
      <c r="C11" s="3">
        <v>33797</v>
      </c>
      <c r="D11" s="3">
        <f t="shared" si="0"/>
        <v>24851</v>
      </c>
      <c r="E11" s="3">
        <f>ROUND(D11*0.34,0)</f>
        <v>8449</v>
      </c>
      <c r="F11" s="3">
        <f t="shared" si="1"/>
        <v>497</v>
      </c>
      <c r="G11" s="3"/>
    </row>
    <row r="12" spans="1:7" ht="15">
      <c r="A12" s="3" t="s">
        <v>104</v>
      </c>
      <c r="B12" s="3" t="s">
        <v>105</v>
      </c>
      <c r="C12" s="3">
        <v>15021</v>
      </c>
      <c r="D12" s="3">
        <f t="shared" si="0"/>
        <v>11045</v>
      </c>
      <c r="E12" s="3">
        <f>ROUND(D12*0.34,0)</f>
        <v>3755</v>
      </c>
      <c r="F12" s="3">
        <f t="shared" si="1"/>
        <v>221</v>
      </c>
      <c r="G12" s="3"/>
    </row>
    <row r="13" spans="1:7" ht="15">
      <c r="A13" s="3" t="s">
        <v>106</v>
      </c>
      <c r="B13" s="3" t="s">
        <v>107</v>
      </c>
      <c r="C13" s="3">
        <v>15021</v>
      </c>
      <c r="D13" s="3">
        <f t="shared" si="0"/>
        <v>11045</v>
      </c>
      <c r="E13" s="3">
        <f>ROUND(D13*0.34,0)</f>
        <v>3755</v>
      </c>
      <c r="F13" s="3">
        <f t="shared" si="1"/>
        <v>221</v>
      </c>
      <c r="G13" s="3"/>
    </row>
    <row r="14" spans="1:7" ht="15">
      <c r="A14" s="3" t="s">
        <v>108</v>
      </c>
      <c r="B14" s="3" t="s">
        <v>109</v>
      </c>
      <c r="C14" s="3">
        <v>93881</v>
      </c>
      <c r="D14" s="3">
        <f t="shared" si="0"/>
        <v>69030</v>
      </c>
      <c r="E14" s="3">
        <f>ROUND(D14*0.34,0)</f>
        <v>23470</v>
      </c>
      <c r="F14" s="3">
        <f t="shared" si="1"/>
        <v>1381</v>
      </c>
      <c r="G14" s="3"/>
    </row>
    <row r="15" spans="1:7" ht="15">
      <c r="A15" s="3" t="s">
        <v>110</v>
      </c>
      <c r="B15" s="3" t="s">
        <v>111</v>
      </c>
      <c r="C15" s="3">
        <v>3755</v>
      </c>
      <c r="D15" s="3">
        <f t="shared" si="0"/>
        <v>2761</v>
      </c>
      <c r="E15" s="3">
        <f>ROUND(D15*0.34,0)</f>
        <v>939</v>
      </c>
      <c r="F15" s="3">
        <f t="shared" si="1"/>
        <v>55</v>
      </c>
      <c r="G15" s="3"/>
    </row>
    <row r="16" spans="1:7" ht="15">
      <c r="A16" s="3" t="s">
        <v>112</v>
      </c>
      <c r="B16" s="3" t="s">
        <v>113</v>
      </c>
      <c r="C16" s="3">
        <v>7510</v>
      </c>
      <c r="D16" s="3">
        <f t="shared" si="0"/>
        <v>5522</v>
      </c>
      <c r="E16" s="3">
        <f>ROUND(D16*0.34,0)+(1)</f>
        <v>1878</v>
      </c>
      <c r="F16" s="3">
        <f t="shared" si="1"/>
        <v>110</v>
      </c>
      <c r="G16" s="3"/>
    </row>
    <row r="17" spans="1:7" ht="15">
      <c r="A17" s="3" t="s">
        <v>114</v>
      </c>
      <c r="B17" s="3" t="s">
        <v>115</v>
      </c>
      <c r="C17" s="3">
        <v>60084</v>
      </c>
      <c r="D17" s="3">
        <f t="shared" si="0"/>
        <v>44179</v>
      </c>
      <c r="E17" s="3">
        <f>ROUND(D17*0.34,0)</f>
        <v>15021</v>
      </c>
      <c r="F17" s="3">
        <f t="shared" si="1"/>
        <v>884</v>
      </c>
      <c r="G17" s="3"/>
    </row>
    <row r="18" spans="1:7" ht="15">
      <c r="A18" s="3" t="s">
        <v>116</v>
      </c>
      <c r="B18" s="3" t="s">
        <v>117</v>
      </c>
      <c r="C18" s="3">
        <v>71349</v>
      </c>
      <c r="D18" s="3">
        <f t="shared" si="0"/>
        <v>52463</v>
      </c>
      <c r="E18" s="3">
        <f>ROUND(D18*0.34,0)</f>
        <v>17837</v>
      </c>
      <c r="F18" s="3">
        <f t="shared" si="1"/>
        <v>1049</v>
      </c>
      <c r="G18" s="3"/>
    </row>
    <row r="19" spans="1:7" ht="15">
      <c r="A19" s="3" t="s">
        <v>118</v>
      </c>
      <c r="B19" s="3" t="s">
        <v>119</v>
      </c>
      <c r="C19" s="3">
        <v>71349</v>
      </c>
      <c r="D19" s="3">
        <f t="shared" si="0"/>
        <v>52463</v>
      </c>
      <c r="E19" s="3">
        <f>ROUND(D19*0.34,0)</f>
        <v>17837</v>
      </c>
      <c r="F19" s="3">
        <f t="shared" si="1"/>
        <v>1049</v>
      </c>
      <c r="G19" s="3"/>
    </row>
    <row r="20" spans="1:7" ht="15">
      <c r="A20" s="3" t="s">
        <v>120</v>
      </c>
      <c r="B20" s="3" t="s">
        <v>121</v>
      </c>
      <c r="C20" s="3">
        <v>48818</v>
      </c>
      <c r="D20" s="3">
        <f t="shared" si="0"/>
        <v>35896</v>
      </c>
      <c r="E20" s="3">
        <f>ROUND(D20*0.34,0)+(-1)</f>
        <v>12204</v>
      </c>
      <c r="F20" s="3">
        <f t="shared" si="1"/>
        <v>718</v>
      </c>
      <c r="G20" s="3"/>
    </row>
    <row r="21" spans="1:7" ht="15">
      <c r="A21" s="3" t="s">
        <v>122</v>
      </c>
      <c r="B21" s="3" t="s">
        <v>123</v>
      </c>
      <c r="C21" s="3">
        <v>41308</v>
      </c>
      <c r="D21" s="3">
        <f t="shared" si="0"/>
        <v>30374</v>
      </c>
      <c r="E21" s="3">
        <f>ROUND(D21*0.34,0)</f>
        <v>10327</v>
      </c>
      <c r="F21" s="3">
        <f t="shared" si="1"/>
        <v>607</v>
      </c>
      <c r="G21" s="3"/>
    </row>
    <row r="22" spans="1:7" ht="15">
      <c r="A22" s="3" t="s">
        <v>124</v>
      </c>
      <c r="B22" s="3" t="s">
        <v>125</v>
      </c>
      <c r="C22" s="3">
        <v>3755</v>
      </c>
      <c r="D22" s="3">
        <f t="shared" si="0"/>
        <v>2761</v>
      </c>
      <c r="E22" s="3">
        <f>ROUND(D22*0.34,0)</f>
        <v>939</v>
      </c>
      <c r="F22" s="3">
        <f t="shared" si="1"/>
        <v>55</v>
      </c>
      <c r="G22" s="3"/>
    </row>
    <row r="23" spans="1:7" ht="15">
      <c r="A23" s="3" t="s">
        <v>126</v>
      </c>
      <c r="B23" s="3" t="s">
        <v>127</v>
      </c>
      <c r="C23" s="3">
        <v>33797</v>
      </c>
      <c r="D23" s="3">
        <f t="shared" si="0"/>
        <v>24851</v>
      </c>
      <c r="E23" s="3">
        <f>ROUND(D23*0.34,0)</f>
        <v>8449</v>
      </c>
      <c r="F23" s="3">
        <f t="shared" si="1"/>
        <v>497</v>
      </c>
      <c r="G23" s="3"/>
    </row>
    <row r="24" spans="1:7" ht="15">
      <c r="A24" s="3" t="s">
        <v>128</v>
      </c>
      <c r="B24" s="3" t="s">
        <v>129</v>
      </c>
      <c r="C24" s="3">
        <v>26287</v>
      </c>
      <c r="D24" s="3">
        <f t="shared" si="0"/>
        <v>19329</v>
      </c>
      <c r="E24" s="3">
        <f>ROUND(D24*0.34,0)+(-1)</f>
        <v>6571</v>
      </c>
      <c r="F24" s="3">
        <f t="shared" si="1"/>
        <v>387</v>
      </c>
      <c r="G24" s="3"/>
    </row>
    <row r="25" spans="1:7" ht="15">
      <c r="A25" s="3" t="s">
        <v>130</v>
      </c>
      <c r="B25" s="3" t="s">
        <v>131</v>
      </c>
      <c r="C25" s="3">
        <v>37552</v>
      </c>
      <c r="D25" s="3">
        <f t="shared" si="0"/>
        <v>27612</v>
      </c>
      <c r="E25" s="3">
        <f>ROUND(D25*0.34,0)</f>
        <v>9388</v>
      </c>
      <c r="F25" s="3">
        <f t="shared" si="1"/>
        <v>552</v>
      </c>
      <c r="G25" s="3"/>
    </row>
    <row r="26" spans="1:7" ht="15">
      <c r="A26" s="3" t="s">
        <v>132</v>
      </c>
      <c r="B26" s="3" t="s">
        <v>133</v>
      </c>
      <c r="C26" s="3">
        <v>11266</v>
      </c>
      <c r="D26" s="3">
        <f t="shared" si="0"/>
        <v>8284</v>
      </c>
      <c r="E26" s="3">
        <f>ROUND(D26*0.34,0)+(-1)</f>
        <v>2816</v>
      </c>
      <c r="F26" s="3">
        <f t="shared" si="1"/>
        <v>166</v>
      </c>
      <c r="G26" s="3"/>
    </row>
    <row r="27" spans="1:7" ht="15">
      <c r="A27" s="3" t="s">
        <v>134</v>
      </c>
      <c r="B27" s="3" t="s">
        <v>135</v>
      </c>
      <c r="C27" s="3">
        <v>3755</v>
      </c>
      <c r="D27" s="3">
        <f t="shared" si="0"/>
        <v>2761</v>
      </c>
      <c r="E27" s="3">
        <f>ROUND(D27*0.34,0)</f>
        <v>939</v>
      </c>
      <c r="F27" s="3">
        <f t="shared" si="1"/>
        <v>55</v>
      </c>
      <c r="G27" s="3"/>
    </row>
    <row r="28" spans="1:7" ht="15">
      <c r="A28" s="3" t="s">
        <v>136</v>
      </c>
      <c r="B28" s="3" t="s">
        <v>137</v>
      </c>
      <c r="C28" s="3">
        <v>37552</v>
      </c>
      <c r="D28" s="3">
        <f t="shared" si="0"/>
        <v>27612</v>
      </c>
      <c r="E28" s="3">
        <f>ROUND(D28*0.34,0)</f>
        <v>9388</v>
      </c>
      <c r="F28" s="3">
        <f t="shared" si="1"/>
        <v>552</v>
      </c>
      <c r="G28" s="3"/>
    </row>
    <row r="29" spans="1:7" ht="15">
      <c r="A29" s="3" t="s">
        <v>138</v>
      </c>
      <c r="B29" s="3" t="s">
        <v>139</v>
      </c>
      <c r="C29" s="3">
        <v>138944</v>
      </c>
      <c r="D29" s="3">
        <f t="shared" si="0"/>
        <v>102165</v>
      </c>
      <c r="E29" s="3">
        <f>ROUND(D29*0.34,0)</f>
        <v>34736</v>
      </c>
      <c r="F29" s="3">
        <f t="shared" si="1"/>
        <v>2043</v>
      </c>
      <c r="G29" s="3"/>
    </row>
    <row r="30" spans="1:7" ht="15">
      <c r="A30" s="3" t="s">
        <v>140</v>
      </c>
      <c r="B30" s="3" t="s">
        <v>141</v>
      </c>
      <c r="C30" s="3">
        <v>30042</v>
      </c>
      <c r="D30" s="3">
        <f t="shared" si="0"/>
        <v>22090</v>
      </c>
      <c r="E30" s="3">
        <f>ROUND(D30*0.34,0)+(-1)</f>
        <v>7510</v>
      </c>
      <c r="F30" s="3">
        <f t="shared" si="1"/>
        <v>442</v>
      </c>
      <c r="G30" s="3"/>
    </row>
    <row r="31" spans="1:7" ht="15">
      <c r="A31" s="3" t="s">
        <v>142</v>
      </c>
      <c r="B31" s="3" t="s">
        <v>143</v>
      </c>
      <c r="C31" s="3">
        <v>15021</v>
      </c>
      <c r="D31" s="3">
        <f t="shared" si="0"/>
        <v>11045</v>
      </c>
      <c r="E31" s="3">
        <f>ROUND(D31*0.34,0)</f>
        <v>3755</v>
      </c>
      <c r="F31" s="3">
        <f t="shared" si="1"/>
        <v>221</v>
      </c>
      <c r="G31" s="3"/>
    </row>
    <row r="32" spans="1:7" ht="15">
      <c r="A32" s="3" t="s">
        <v>144</v>
      </c>
      <c r="B32" s="3" t="s">
        <v>145</v>
      </c>
      <c r="C32" s="3">
        <v>7510</v>
      </c>
      <c r="D32" s="3">
        <f t="shared" si="0"/>
        <v>5522</v>
      </c>
      <c r="E32" s="3">
        <f>ROUND(D32*0.34,0)+(1)</f>
        <v>1878</v>
      </c>
      <c r="F32" s="3">
        <f t="shared" si="1"/>
        <v>110</v>
      </c>
      <c r="G32" s="3"/>
    </row>
    <row r="33" spans="1:7" ht="15">
      <c r="A33" s="3" t="s">
        <v>146</v>
      </c>
      <c r="B33" s="3" t="s">
        <v>147</v>
      </c>
      <c r="C33" s="3">
        <v>146454</v>
      </c>
      <c r="D33" s="3">
        <f t="shared" si="0"/>
        <v>107687</v>
      </c>
      <c r="E33" s="3">
        <f>ROUND(D33*0.34,0)+(-1)</f>
        <v>36613</v>
      </c>
      <c r="F33" s="3">
        <f t="shared" si="1"/>
        <v>2154</v>
      </c>
      <c r="G33" s="3"/>
    </row>
    <row r="34" spans="1:7" ht="15">
      <c r="A34" s="3" t="s">
        <v>148</v>
      </c>
      <c r="B34" s="3" t="s">
        <v>149</v>
      </c>
      <c r="C34" s="3">
        <v>22531</v>
      </c>
      <c r="D34" s="3">
        <f t="shared" si="0"/>
        <v>16567</v>
      </c>
      <c r="E34" s="3">
        <f>ROUND(D34*0.34,0)</f>
        <v>5633</v>
      </c>
      <c r="F34" s="3">
        <f t="shared" si="1"/>
        <v>331</v>
      </c>
      <c r="G34" s="3"/>
    </row>
    <row r="35" spans="1:7" ht="15">
      <c r="A35" s="3" t="s">
        <v>150</v>
      </c>
      <c r="B35" s="3" t="s">
        <v>151</v>
      </c>
      <c r="C35" s="3">
        <v>15021</v>
      </c>
      <c r="D35" s="3">
        <f t="shared" si="0"/>
        <v>11045</v>
      </c>
      <c r="E35" s="3">
        <f>ROUND(D35*0.34,0)</f>
        <v>3755</v>
      </c>
      <c r="F35" s="3">
        <f t="shared" si="1"/>
        <v>221</v>
      </c>
      <c r="G35" s="3"/>
    </row>
    <row r="36" spans="1:7" ht="15">
      <c r="A36" s="3" t="s">
        <v>152</v>
      </c>
      <c r="B36" s="3" t="s">
        <v>153</v>
      </c>
      <c r="C36" s="3">
        <v>56329</v>
      </c>
      <c r="D36" s="3">
        <f t="shared" si="0"/>
        <v>41418</v>
      </c>
      <c r="E36" s="3">
        <f>ROUND(D36*0.34,0)+(1)</f>
        <v>14083</v>
      </c>
      <c r="F36" s="3">
        <f t="shared" si="1"/>
        <v>828</v>
      </c>
      <c r="G36" s="3"/>
    </row>
    <row r="37" spans="1:7" ht="15">
      <c r="A37" s="3" t="s">
        <v>154</v>
      </c>
      <c r="B37" s="3" t="s">
        <v>155</v>
      </c>
      <c r="C37" s="3">
        <v>45063</v>
      </c>
      <c r="D37" s="3">
        <f t="shared" si="0"/>
        <v>33135</v>
      </c>
      <c r="E37" s="3">
        <f>ROUND(D37*0.34,0)+(-1)</f>
        <v>11265</v>
      </c>
      <c r="F37" s="3">
        <f t="shared" si="1"/>
        <v>663</v>
      </c>
      <c r="G37" s="3"/>
    </row>
    <row r="38" spans="1:7" ht="15">
      <c r="A38" s="3" t="s">
        <v>156</v>
      </c>
      <c r="B38" s="3" t="s">
        <v>157</v>
      </c>
      <c r="C38" s="3">
        <v>71349</v>
      </c>
      <c r="D38" s="3">
        <f t="shared" si="0"/>
        <v>52463</v>
      </c>
      <c r="E38" s="3">
        <f>ROUND(D38*0.34,0)</f>
        <v>17837</v>
      </c>
      <c r="F38" s="3">
        <f t="shared" si="1"/>
        <v>1049</v>
      </c>
      <c r="G38" s="3"/>
    </row>
    <row r="39" spans="1:7" ht="15">
      <c r="A39" s="3" t="s">
        <v>158</v>
      </c>
      <c r="B39" s="3" t="s">
        <v>159</v>
      </c>
      <c r="C39" s="3">
        <v>26287</v>
      </c>
      <c r="D39" s="3">
        <f t="shared" si="0"/>
        <v>19329</v>
      </c>
      <c r="E39" s="3">
        <f>ROUND(D39*0.34,0)+(-1)</f>
        <v>6571</v>
      </c>
      <c r="F39" s="3">
        <f t="shared" si="1"/>
        <v>387</v>
      </c>
      <c r="G39" s="3"/>
    </row>
    <row r="40" spans="1:7" ht="19.5" customHeight="1">
      <c r="A40" s="70"/>
      <c r="B40" s="70"/>
      <c r="C40" s="2">
        <f>SUM(C3:C39)</f>
        <v>1291797</v>
      </c>
      <c r="D40" s="2">
        <f>SUM(D3:D39)</f>
        <v>949856</v>
      </c>
      <c r="E40" s="2">
        <f>SUM(E3:E39)</f>
        <v>322947</v>
      </c>
      <c r="F40" s="2">
        <f>SUM(F3:F39)</f>
        <v>18994</v>
      </c>
      <c r="G40" s="2">
        <f>SUM(G3:G39)</f>
        <v>22531</v>
      </c>
    </row>
    <row r="41" ht="15.75" thickBot="1"/>
    <row r="42" spans="1:7" ht="15.75" thickBot="1">
      <c r="A42" s="13" t="s">
        <v>19</v>
      </c>
      <c r="B42" s="14"/>
      <c r="C42" s="30">
        <f>C40+G40</f>
        <v>1314328</v>
      </c>
      <c r="D42" s="14"/>
      <c r="E42" s="14"/>
      <c r="F42" s="14"/>
      <c r="G42" s="15"/>
    </row>
  </sheetData>
  <sheetProtection selectLockedCells="1" selectUnlockedCells="1"/>
  <mergeCells count="2">
    <mergeCell ref="A1:G1"/>
    <mergeCell ref="A40:B40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4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01.421875" style="1" customWidth="1"/>
    <col min="3" max="3" width="11.85156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160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161</v>
      </c>
      <c r="B3" s="3" t="s">
        <v>162</v>
      </c>
      <c r="C3" s="3">
        <v>11266</v>
      </c>
      <c r="D3" s="3">
        <f>ROUND(C3/1.36,0)</f>
        <v>8284</v>
      </c>
      <c r="E3" s="3">
        <f>ROUND(D3*0.34,0)+(-1)</f>
        <v>2816</v>
      </c>
      <c r="F3" s="3">
        <f>ROUND(D3*0.02,0)</f>
        <v>166</v>
      </c>
      <c r="G3" s="3"/>
    </row>
    <row r="4" spans="1:7" ht="15">
      <c r="A4" s="3" t="s">
        <v>902</v>
      </c>
      <c r="B4" s="3" t="s">
        <v>163</v>
      </c>
      <c r="C4" s="3">
        <v>67594</v>
      </c>
      <c r="D4" s="3">
        <f aca="true" t="shared" si="0" ref="D4:D9">ROUND(C4/1.36,0)</f>
        <v>49701</v>
      </c>
      <c r="E4" s="3">
        <f>ROUND(D4*0.34,0)+(1)</f>
        <v>16899</v>
      </c>
      <c r="F4" s="3">
        <f aca="true" t="shared" si="1" ref="F4:F9">ROUND(D4*0.02,0)</f>
        <v>994</v>
      </c>
      <c r="G4" s="3"/>
    </row>
    <row r="5" spans="1:7" ht="15">
      <c r="A5" s="3" t="s">
        <v>164</v>
      </c>
      <c r="B5" s="3" t="s">
        <v>165</v>
      </c>
      <c r="C5" s="3">
        <v>7510</v>
      </c>
      <c r="D5" s="3">
        <f t="shared" si="0"/>
        <v>5522</v>
      </c>
      <c r="E5" s="3">
        <f>ROUND(D5*0.34,0)+(1)</f>
        <v>1878</v>
      </c>
      <c r="F5" s="3">
        <f t="shared" si="1"/>
        <v>110</v>
      </c>
      <c r="G5" s="3"/>
    </row>
    <row r="6" spans="1:7" ht="15">
      <c r="A6" s="3" t="s">
        <v>166</v>
      </c>
      <c r="B6" s="3" t="s">
        <v>167</v>
      </c>
      <c r="C6" s="3">
        <v>18776</v>
      </c>
      <c r="D6" s="3">
        <f t="shared" si="0"/>
        <v>13806</v>
      </c>
      <c r="E6" s="3">
        <f>ROUND(D6*0.34,0)</f>
        <v>4694</v>
      </c>
      <c r="F6" s="3">
        <f t="shared" si="1"/>
        <v>276</v>
      </c>
      <c r="G6" s="3"/>
    </row>
    <row r="7" spans="1:7" ht="15">
      <c r="A7" s="3" t="s">
        <v>168</v>
      </c>
      <c r="B7" s="3" t="s">
        <v>169</v>
      </c>
      <c r="C7" s="3">
        <v>63839</v>
      </c>
      <c r="D7" s="3">
        <f t="shared" si="0"/>
        <v>46940</v>
      </c>
      <c r="E7" s="3">
        <f>ROUND(D7*0.34,0)</f>
        <v>15960</v>
      </c>
      <c r="F7" s="3">
        <f t="shared" si="1"/>
        <v>939</v>
      </c>
      <c r="G7" s="3"/>
    </row>
    <row r="8" spans="1:7" ht="15">
      <c r="A8" s="3" t="s">
        <v>170</v>
      </c>
      <c r="B8" s="3" t="s">
        <v>171</v>
      </c>
      <c r="C8" s="3">
        <v>3755</v>
      </c>
      <c r="D8" s="3">
        <f t="shared" si="0"/>
        <v>2761</v>
      </c>
      <c r="E8" s="3">
        <f>ROUND(D8*0.34,0)</f>
        <v>939</v>
      </c>
      <c r="F8" s="3">
        <f t="shared" si="1"/>
        <v>55</v>
      </c>
      <c r="G8" s="3"/>
    </row>
    <row r="9" spans="1:7" ht="15">
      <c r="A9" s="3" t="s">
        <v>172</v>
      </c>
      <c r="B9" s="3" t="s">
        <v>173</v>
      </c>
      <c r="C9" s="3">
        <v>82615</v>
      </c>
      <c r="D9" s="3">
        <f t="shared" si="0"/>
        <v>60746</v>
      </c>
      <c r="E9" s="3">
        <f>ROUND(D9*0.34,0)</f>
        <v>20654</v>
      </c>
      <c r="F9" s="3">
        <f t="shared" si="1"/>
        <v>1215</v>
      </c>
      <c r="G9" s="3"/>
    </row>
    <row r="10" spans="1:7" ht="15">
      <c r="A10" s="3" t="s">
        <v>174</v>
      </c>
      <c r="B10" s="3" t="s">
        <v>175</v>
      </c>
      <c r="C10" s="3"/>
      <c r="D10" s="3"/>
      <c r="E10" s="3"/>
      <c r="F10" s="3"/>
      <c r="G10" s="3">
        <v>11266</v>
      </c>
    </row>
    <row r="11" spans="1:7" ht="15">
      <c r="A11" s="3" t="s">
        <v>176</v>
      </c>
      <c r="B11" s="3" t="s">
        <v>177</v>
      </c>
      <c r="C11" s="3">
        <v>105147</v>
      </c>
      <c r="D11" s="3">
        <f aca="true" t="shared" si="2" ref="D11:D33">ROUND(C11/1.36,0)</f>
        <v>77314</v>
      </c>
      <c r="E11" s="3">
        <f>ROUND(D11*0.34,0)</f>
        <v>26287</v>
      </c>
      <c r="F11" s="3">
        <f aca="true" t="shared" si="3" ref="F11:F33">ROUND(D11*0.02,0)</f>
        <v>1546</v>
      </c>
      <c r="G11" s="3"/>
    </row>
    <row r="12" spans="1:7" ht="15">
      <c r="A12" s="3" t="s">
        <v>178</v>
      </c>
      <c r="B12" s="3" t="s">
        <v>179</v>
      </c>
      <c r="C12" s="3">
        <v>30042</v>
      </c>
      <c r="D12" s="3">
        <f t="shared" si="2"/>
        <v>22090</v>
      </c>
      <c r="E12" s="3">
        <f>ROUND(D12*0.34,0)+(-1)</f>
        <v>7510</v>
      </c>
      <c r="F12" s="3">
        <f t="shared" si="3"/>
        <v>442</v>
      </c>
      <c r="G12" s="3"/>
    </row>
    <row r="13" spans="1:7" ht="15">
      <c r="A13" s="3" t="s">
        <v>180</v>
      </c>
      <c r="B13" s="3" t="s">
        <v>181</v>
      </c>
      <c r="C13" s="3">
        <v>60084</v>
      </c>
      <c r="D13" s="3">
        <f t="shared" si="2"/>
        <v>44179</v>
      </c>
      <c r="E13" s="3">
        <f>ROUND(D13*0.34,0)</f>
        <v>15021</v>
      </c>
      <c r="F13" s="3">
        <f t="shared" si="3"/>
        <v>884</v>
      </c>
      <c r="G13" s="3"/>
    </row>
    <row r="14" spans="1:7" ht="15">
      <c r="A14" s="3" t="s">
        <v>182</v>
      </c>
      <c r="B14" s="3" t="s">
        <v>183</v>
      </c>
      <c r="C14" s="3">
        <v>22531</v>
      </c>
      <c r="D14" s="3">
        <f t="shared" si="2"/>
        <v>16567</v>
      </c>
      <c r="E14" s="3">
        <f>ROUND(D14*0.34,0)</f>
        <v>5633</v>
      </c>
      <c r="F14" s="3">
        <f t="shared" si="3"/>
        <v>331</v>
      </c>
      <c r="G14" s="3"/>
    </row>
    <row r="15" spans="1:7" ht="15">
      <c r="A15" s="3" t="s">
        <v>184</v>
      </c>
      <c r="B15" s="3" t="s">
        <v>185</v>
      </c>
      <c r="C15" s="3">
        <v>131433</v>
      </c>
      <c r="D15" s="3">
        <f t="shared" si="2"/>
        <v>96642</v>
      </c>
      <c r="E15" s="3">
        <f>ROUND(D15*0.34,0)</f>
        <v>32858</v>
      </c>
      <c r="F15" s="3">
        <f t="shared" si="3"/>
        <v>1933</v>
      </c>
      <c r="G15" s="3"/>
    </row>
    <row r="16" spans="1:7" ht="15">
      <c r="A16" s="3" t="s">
        <v>186</v>
      </c>
      <c r="B16" s="3" t="s">
        <v>187</v>
      </c>
      <c r="C16" s="3">
        <v>22531</v>
      </c>
      <c r="D16" s="3">
        <f t="shared" si="2"/>
        <v>16567</v>
      </c>
      <c r="E16" s="3">
        <f>ROUND(D16*0.34,0)</f>
        <v>5633</v>
      </c>
      <c r="F16" s="3">
        <f t="shared" si="3"/>
        <v>331</v>
      </c>
      <c r="G16" s="3"/>
    </row>
    <row r="17" spans="1:7" ht="15">
      <c r="A17" s="3" t="s">
        <v>188</v>
      </c>
      <c r="B17" s="3" t="s">
        <v>189</v>
      </c>
      <c r="C17" s="3">
        <v>11266</v>
      </c>
      <c r="D17" s="3">
        <f t="shared" si="2"/>
        <v>8284</v>
      </c>
      <c r="E17" s="3">
        <f>ROUND(D17*0.34,0)+(-1)</f>
        <v>2816</v>
      </c>
      <c r="F17" s="3">
        <f t="shared" si="3"/>
        <v>166</v>
      </c>
      <c r="G17" s="3"/>
    </row>
    <row r="18" spans="1:7" ht="15">
      <c r="A18" s="3" t="s">
        <v>190</v>
      </c>
      <c r="B18" s="3" t="s">
        <v>191</v>
      </c>
      <c r="C18" s="3">
        <v>3755</v>
      </c>
      <c r="D18" s="3">
        <f t="shared" si="2"/>
        <v>2761</v>
      </c>
      <c r="E18" s="3">
        <f aca="true" t="shared" si="4" ref="E18:E26">ROUND(D18*0.34,0)</f>
        <v>939</v>
      </c>
      <c r="F18" s="3">
        <f t="shared" si="3"/>
        <v>55</v>
      </c>
      <c r="G18" s="3"/>
    </row>
    <row r="19" spans="1:7" ht="15">
      <c r="A19" s="3" t="s">
        <v>192</v>
      </c>
      <c r="B19" s="3" t="s">
        <v>193</v>
      </c>
      <c r="C19" s="3">
        <v>311684</v>
      </c>
      <c r="D19" s="3">
        <f t="shared" si="2"/>
        <v>229179</v>
      </c>
      <c r="E19" s="3">
        <f t="shared" si="4"/>
        <v>77921</v>
      </c>
      <c r="F19" s="3">
        <f t="shared" si="3"/>
        <v>4584</v>
      </c>
      <c r="G19" s="3"/>
    </row>
    <row r="20" spans="1:7" ht="15">
      <c r="A20" s="3" t="s">
        <v>194</v>
      </c>
      <c r="B20" s="3" t="s">
        <v>195</v>
      </c>
      <c r="C20" s="3">
        <v>112657</v>
      </c>
      <c r="D20" s="3">
        <f t="shared" si="2"/>
        <v>82836</v>
      </c>
      <c r="E20" s="3">
        <f t="shared" si="4"/>
        <v>28164</v>
      </c>
      <c r="F20" s="3">
        <f t="shared" si="3"/>
        <v>1657</v>
      </c>
      <c r="G20" s="3"/>
    </row>
    <row r="21" spans="1:7" ht="15">
      <c r="A21" s="3" t="s">
        <v>196</v>
      </c>
      <c r="B21" s="3" t="s">
        <v>197</v>
      </c>
      <c r="C21" s="3">
        <v>3755</v>
      </c>
      <c r="D21" s="3">
        <f t="shared" si="2"/>
        <v>2761</v>
      </c>
      <c r="E21" s="3">
        <f t="shared" si="4"/>
        <v>939</v>
      </c>
      <c r="F21" s="3">
        <f t="shared" si="3"/>
        <v>55</v>
      </c>
      <c r="G21" s="3"/>
    </row>
    <row r="22" spans="1:7" ht="15">
      <c r="A22" s="3" t="s">
        <v>198</v>
      </c>
      <c r="B22" s="3" t="s">
        <v>199</v>
      </c>
      <c r="C22" s="3">
        <v>60084</v>
      </c>
      <c r="D22" s="3">
        <f t="shared" si="2"/>
        <v>44179</v>
      </c>
      <c r="E22" s="3">
        <f t="shared" si="4"/>
        <v>15021</v>
      </c>
      <c r="F22" s="3">
        <f t="shared" si="3"/>
        <v>884</v>
      </c>
      <c r="G22" s="3"/>
    </row>
    <row r="23" spans="1:7" ht="15">
      <c r="A23" s="3" t="s">
        <v>200</v>
      </c>
      <c r="B23" s="3" t="s">
        <v>201</v>
      </c>
      <c r="C23" s="3">
        <v>60084</v>
      </c>
      <c r="D23" s="3">
        <f t="shared" si="2"/>
        <v>44179</v>
      </c>
      <c r="E23" s="3">
        <f t="shared" si="4"/>
        <v>15021</v>
      </c>
      <c r="F23" s="3">
        <f t="shared" si="3"/>
        <v>884</v>
      </c>
      <c r="G23" s="3"/>
    </row>
    <row r="24" spans="1:7" ht="15">
      <c r="A24" s="3" t="s">
        <v>202</v>
      </c>
      <c r="B24" s="3" t="s">
        <v>203</v>
      </c>
      <c r="C24" s="3">
        <v>3755</v>
      </c>
      <c r="D24" s="3">
        <f t="shared" si="2"/>
        <v>2761</v>
      </c>
      <c r="E24" s="3">
        <f t="shared" si="4"/>
        <v>939</v>
      </c>
      <c r="F24" s="3">
        <f t="shared" si="3"/>
        <v>55</v>
      </c>
      <c r="G24" s="3"/>
    </row>
    <row r="25" spans="1:7" ht="15">
      <c r="A25" s="3" t="s">
        <v>204</v>
      </c>
      <c r="B25" s="3" t="s">
        <v>205</v>
      </c>
      <c r="C25" s="3">
        <v>82615</v>
      </c>
      <c r="D25" s="3">
        <f t="shared" si="2"/>
        <v>60746</v>
      </c>
      <c r="E25" s="3">
        <f t="shared" si="4"/>
        <v>20654</v>
      </c>
      <c r="F25" s="3">
        <f t="shared" si="3"/>
        <v>1215</v>
      </c>
      <c r="G25" s="3"/>
    </row>
    <row r="26" spans="1:7" ht="15">
      <c r="A26" s="3" t="s">
        <v>206</v>
      </c>
      <c r="B26" s="3" t="s">
        <v>207</v>
      </c>
      <c r="C26" s="3">
        <v>33797</v>
      </c>
      <c r="D26" s="3">
        <f t="shared" si="2"/>
        <v>24851</v>
      </c>
      <c r="E26" s="3">
        <f t="shared" si="4"/>
        <v>8449</v>
      </c>
      <c r="F26" s="3">
        <f t="shared" si="3"/>
        <v>497</v>
      </c>
      <c r="G26" s="3"/>
    </row>
    <row r="27" spans="1:7" ht="15">
      <c r="A27" s="3" t="s">
        <v>208</v>
      </c>
      <c r="B27" s="3" t="s">
        <v>209</v>
      </c>
      <c r="C27" s="3">
        <v>45063</v>
      </c>
      <c r="D27" s="3">
        <f t="shared" si="2"/>
        <v>33135</v>
      </c>
      <c r="E27" s="3">
        <f>ROUND(D27*0.34,0)+(-1)</f>
        <v>11265</v>
      </c>
      <c r="F27" s="3">
        <f t="shared" si="3"/>
        <v>663</v>
      </c>
      <c r="G27" s="3"/>
    </row>
    <row r="28" spans="1:7" ht="15">
      <c r="A28" s="3" t="s">
        <v>210</v>
      </c>
      <c r="B28" s="3" t="s">
        <v>211</v>
      </c>
      <c r="C28" s="3">
        <v>22531</v>
      </c>
      <c r="D28" s="3">
        <f t="shared" si="2"/>
        <v>16567</v>
      </c>
      <c r="E28" s="3">
        <f>ROUND(D28*0.34,0)</f>
        <v>5633</v>
      </c>
      <c r="F28" s="3">
        <f t="shared" si="3"/>
        <v>331</v>
      </c>
      <c r="G28" s="3"/>
    </row>
    <row r="29" spans="1:7" ht="15">
      <c r="A29" s="3" t="s">
        <v>212</v>
      </c>
      <c r="B29" s="3" t="s">
        <v>213</v>
      </c>
      <c r="C29" s="3">
        <v>7510</v>
      </c>
      <c r="D29" s="3">
        <f t="shared" si="2"/>
        <v>5522</v>
      </c>
      <c r="E29" s="3">
        <f>ROUND(D29*0.34,0)+(1)</f>
        <v>1878</v>
      </c>
      <c r="F29" s="3">
        <f t="shared" si="3"/>
        <v>110</v>
      </c>
      <c r="G29" s="3"/>
    </row>
    <row r="30" spans="1:7" ht="15">
      <c r="A30" s="3" t="s">
        <v>214</v>
      </c>
      <c r="B30" s="3" t="s">
        <v>215</v>
      </c>
      <c r="C30" s="3">
        <v>18776</v>
      </c>
      <c r="D30" s="3">
        <f t="shared" si="2"/>
        <v>13806</v>
      </c>
      <c r="E30" s="3">
        <f>ROUND(D30*0.34,0)</f>
        <v>4694</v>
      </c>
      <c r="F30" s="3">
        <f t="shared" si="3"/>
        <v>276</v>
      </c>
      <c r="G30" s="3"/>
    </row>
    <row r="31" spans="1:7" ht="15">
      <c r="A31" s="3" t="s">
        <v>216</v>
      </c>
      <c r="B31" s="3" t="s">
        <v>217</v>
      </c>
      <c r="C31" s="3">
        <v>7510</v>
      </c>
      <c r="D31" s="3">
        <f t="shared" si="2"/>
        <v>5522</v>
      </c>
      <c r="E31" s="3">
        <f>ROUND(D31*0.34,0)+(1)</f>
        <v>1878</v>
      </c>
      <c r="F31" s="3">
        <f t="shared" si="3"/>
        <v>110</v>
      </c>
      <c r="G31" s="3"/>
    </row>
    <row r="32" spans="1:7" ht="15">
      <c r="A32" s="3" t="s">
        <v>218</v>
      </c>
      <c r="B32" s="3" t="s">
        <v>219</v>
      </c>
      <c r="C32" s="3">
        <v>7510</v>
      </c>
      <c r="D32" s="3">
        <f t="shared" si="2"/>
        <v>5522</v>
      </c>
      <c r="E32" s="3">
        <f>ROUND(D32*0.34,0)+(1)</f>
        <v>1878</v>
      </c>
      <c r="F32" s="3">
        <f t="shared" si="3"/>
        <v>110</v>
      </c>
      <c r="G32" s="3"/>
    </row>
    <row r="33" spans="1:7" ht="15">
      <c r="A33" s="3" t="s">
        <v>220</v>
      </c>
      <c r="B33" s="3" t="s">
        <v>221</v>
      </c>
      <c r="C33" s="3">
        <v>3755</v>
      </c>
      <c r="D33" s="3">
        <f t="shared" si="2"/>
        <v>2761</v>
      </c>
      <c r="E33" s="3">
        <f>ROUND(D33*0.34,0)</f>
        <v>939</v>
      </c>
      <c r="F33" s="3">
        <f t="shared" si="3"/>
        <v>55</v>
      </c>
      <c r="G33" s="3"/>
    </row>
    <row r="34" spans="1:7" ht="15">
      <c r="A34" s="3" t="s">
        <v>222</v>
      </c>
      <c r="B34" s="3" t="s">
        <v>223</v>
      </c>
      <c r="C34" s="3"/>
      <c r="D34" s="3"/>
      <c r="E34" s="3"/>
      <c r="F34" s="3"/>
      <c r="G34" s="3">
        <v>30042</v>
      </c>
    </row>
    <row r="35" spans="1:7" ht="15">
      <c r="A35" s="3" t="s">
        <v>224</v>
      </c>
      <c r="B35" s="3" t="s">
        <v>225</v>
      </c>
      <c r="C35" s="3">
        <v>7510</v>
      </c>
      <c r="D35" s="3">
        <f>ROUND(C35/1.36,0)</f>
        <v>5522</v>
      </c>
      <c r="E35" s="3">
        <f>ROUND(D35*0.34,0)+(1)</f>
        <v>1878</v>
      </c>
      <c r="F35" s="3">
        <f>ROUND(D35*0.02,0)</f>
        <v>110</v>
      </c>
      <c r="G35" s="3"/>
    </row>
    <row r="36" spans="1:7" ht="15">
      <c r="A36" s="3" t="s">
        <v>226</v>
      </c>
      <c r="B36" s="3" t="s">
        <v>227</v>
      </c>
      <c r="C36" s="3">
        <v>15021</v>
      </c>
      <c r="D36" s="3">
        <f>ROUND(C36/1.36,0)</f>
        <v>11045</v>
      </c>
      <c r="E36" s="3">
        <f>ROUND(D36*0.34,0)</f>
        <v>3755</v>
      </c>
      <c r="F36" s="3">
        <f>ROUND(D36*0.02,0)</f>
        <v>221</v>
      </c>
      <c r="G36" s="3"/>
    </row>
    <row r="37" spans="1:7" ht="19.5" customHeight="1">
      <c r="A37" s="70"/>
      <c r="B37" s="70"/>
      <c r="C37" s="2">
        <f>SUM(C3:C36)</f>
        <v>1445761</v>
      </c>
      <c r="D37" s="2">
        <f>SUM(D3:D36)</f>
        <v>1063058</v>
      </c>
      <c r="E37" s="2">
        <f>SUM(E3:E36)</f>
        <v>361443</v>
      </c>
      <c r="F37" s="2">
        <f>SUM(F3:F36)</f>
        <v>21260</v>
      </c>
      <c r="G37" s="2">
        <f>SUM(G3:G36)</f>
        <v>41308</v>
      </c>
    </row>
    <row r="38" ht="15.75" thickBot="1"/>
    <row r="39" spans="1:7" ht="15.75" thickBot="1">
      <c r="A39" s="71" t="s">
        <v>19</v>
      </c>
      <c r="B39" s="72"/>
      <c r="C39" s="30">
        <f>C37+G37</f>
        <v>1487069</v>
      </c>
      <c r="D39" s="14"/>
      <c r="E39" s="14"/>
      <c r="F39" s="14"/>
      <c r="G39" s="15"/>
    </row>
    <row r="40" ht="15">
      <c r="C40" s="20"/>
    </row>
  </sheetData>
  <sheetProtection selectLockedCells="1" selectUnlockedCells="1"/>
  <mergeCells count="3">
    <mergeCell ref="A1:G1"/>
    <mergeCell ref="A37:B37"/>
    <mergeCell ref="A39:B39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5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03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228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229</v>
      </c>
      <c r="B3" s="3" t="s">
        <v>230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3" t="s">
        <v>231</v>
      </c>
      <c r="C4" s="3">
        <v>11266</v>
      </c>
      <c r="D4" s="3">
        <f>ROUND(C4/1.36,0)</f>
        <v>8284</v>
      </c>
      <c r="E4" s="3">
        <f>ROUND(D4*0.34,0)+(-1)</f>
        <v>2816</v>
      </c>
      <c r="F4" s="3">
        <f>ROUND(D4*0.02,0)</f>
        <v>166</v>
      </c>
      <c r="G4" s="3"/>
    </row>
    <row r="5" spans="1:7" ht="15">
      <c r="A5" s="3" t="s">
        <v>232</v>
      </c>
      <c r="B5" s="3" t="s">
        <v>233</v>
      </c>
      <c r="C5" s="3">
        <v>3830</v>
      </c>
      <c r="D5" s="3">
        <f>ROUND(C5/1.36,0)</f>
        <v>2816</v>
      </c>
      <c r="E5" s="3">
        <f>ROUND(D5*0.34,0)+(1)</f>
        <v>958</v>
      </c>
      <c r="F5" s="3">
        <f>ROUND(D5*0.02,0)</f>
        <v>56</v>
      </c>
      <c r="G5" s="3"/>
    </row>
    <row r="6" spans="1:7" ht="15">
      <c r="A6" s="3" t="s">
        <v>234</v>
      </c>
      <c r="B6" s="3" t="s">
        <v>235</v>
      </c>
      <c r="C6" s="3">
        <v>18776</v>
      </c>
      <c r="D6" s="3">
        <f>ROUND(C6/1.36,0)</f>
        <v>13806</v>
      </c>
      <c r="E6" s="3">
        <f>ROUND(D6*0.34,0)</f>
        <v>4694</v>
      </c>
      <c r="F6" s="3">
        <f>ROUND(D6*0.02,0)</f>
        <v>276</v>
      </c>
      <c r="G6" s="3"/>
    </row>
    <row r="7" spans="1:7" ht="15">
      <c r="A7" s="3" t="s">
        <v>236</v>
      </c>
      <c r="B7" s="3" t="s">
        <v>237</v>
      </c>
      <c r="C7" s="3">
        <v>15021</v>
      </c>
      <c r="D7" s="3">
        <f>ROUND(C7/1.36,0)</f>
        <v>11045</v>
      </c>
      <c r="E7" s="3">
        <f>ROUND(D7*0.34,0)</f>
        <v>3755</v>
      </c>
      <c r="F7" s="3">
        <f>ROUND(D7*0.02,0)</f>
        <v>221</v>
      </c>
      <c r="G7" s="3"/>
    </row>
    <row r="8" spans="1:7" ht="15">
      <c r="A8" s="3" t="s">
        <v>238</v>
      </c>
      <c r="B8" s="3" t="s">
        <v>239</v>
      </c>
      <c r="C8" s="3"/>
      <c r="D8" s="3"/>
      <c r="E8" s="3"/>
      <c r="F8" s="3"/>
      <c r="G8" s="3">
        <v>18776</v>
      </c>
    </row>
    <row r="9" spans="1:7" ht="15">
      <c r="A9" s="3" t="s">
        <v>240</v>
      </c>
      <c r="B9" s="3" t="s">
        <v>241</v>
      </c>
      <c r="C9" s="3">
        <v>153965</v>
      </c>
      <c r="D9" s="3">
        <f aca="true" t="shared" si="0" ref="D9:D20">ROUND(C9/1.36,0)</f>
        <v>113210</v>
      </c>
      <c r="E9" s="3">
        <f>ROUND(D9*0.34,0)</f>
        <v>38491</v>
      </c>
      <c r="F9" s="3">
        <f aca="true" t="shared" si="1" ref="F9:F20">ROUND(D9*0.02,0)</f>
        <v>2264</v>
      </c>
      <c r="G9" s="3"/>
    </row>
    <row r="10" spans="1:7" ht="15">
      <c r="A10" s="3" t="s">
        <v>242</v>
      </c>
      <c r="B10" s="3" t="s">
        <v>243</v>
      </c>
      <c r="C10" s="3">
        <v>172741</v>
      </c>
      <c r="D10" s="3">
        <f t="shared" si="0"/>
        <v>127015</v>
      </c>
      <c r="E10" s="3">
        <f>ROUND(D10*0.34,0)+(1)</f>
        <v>43186</v>
      </c>
      <c r="F10" s="3">
        <f t="shared" si="1"/>
        <v>2540</v>
      </c>
      <c r="G10" s="3"/>
    </row>
    <row r="11" spans="1:7" ht="15">
      <c r="A11" s="3" t="s">
        <v>244</v>
      </c>
      <c r="B11" s="3" t="s">
        <v>245</v>
      </c>
      <c r="C11" s="3">
        <v>37552</v>
      </c>
      <c r="D11" s="3">
        <f t="shared" si="0"/>
        <v>27612</v>
      </c>
      <c r="E11" s="3">
        <f>ROUND(D11*0.34,0)</f>
        <v>9388</v>
      </c>
      <c r="F11" s="3">
        <f t="shared" si="1"/>
        <v>552</v>
      </c>
      <c r="G11" s="3"/>
    </row>
    <row r="12" spans="1:7" ht="15">
      <c r="A12" s="3" t="s">
        <v>246</v>
      </c>
      <c r="B12" s="3" t="s">
        <v>247</v>
      </c>
      <c r="C12" s="3">
        <v>108902</v>
      </c>
      <c r="D12" s="3">
        <f t="shared" si="0"/>
        <v>80075</v>
      </c>
      <c r="E12" s="3">
        <f>ROUND(D12*0.34,0)+(-1)</f>
        <v>27225</v>
      </c>
      <c r="F12" s="3">
        <f t="shared" si="1"/>
        <v>1602</v>
      </c>
      <c r="G12" s="3"/>
    </row>
    <row r="13" spans="1:7" ht="15">
      <c r="A13" s="3" t="s">
        <v>248</v>
      </c>
      <c r="B13" s="3" t="s">
        <v>249</v>
      </c>
      <c r="C13" s="3">
        <v>97636</v>
      </c>
      <c r="D13" s="3">
        <f t="shared" si="0"/>
        <v>71791</v>
      </c>
      <c r="E13" s="3">
        <f>ROUND(D13*0.34,0)</f>
        <v>24409</v>
      </c>
      <c r="F13" s="3">
        <f t="shared" si="1"/>
        <v>1436</v>
      </c>
      <c r="G13" s="3"/>
    </row>
    <row r="14" spans="1:7" ht="15">
      <c r="A14" s="3" t="s">
        <v>250</v>
      </c>
      <c r="B14" s="3" t="s">
        <v>251</v>
      </c>
      <c r="C14" s="3">
        <v>262866</v>
      </c>
      <c r="D14" s="3">
        <f t="shared" si="0"/>
        <v>193284</v>
      </c>
      <c r="E14" s="3">
        <f>ROUND(D14*0.34,0)+(-1)</f>
        <v>65716</v>
      </c>
      <c r="F14" s="3">
        <f t="shared" si="1"/>
        <v>3866</v>
      </c>
      <c r="G14" s="3"/>
    </row>
    <row r="15" spans="1:7" ht="15">
      <c r="A15" s="3" t="s">
        <v>252</v>
      </c>
      <c r="B15" s="3" t="s">
        <v>253</v>
      </c>
      <c r="C15" s="3">
        <v>127678</v>
      </c>
      <c r="D15" s="3">
        <f t="shared" si="0"/>
        <v>93881</v>
      </c>
      <c r="E15" s="3">
        <f>ROUND(D15*0.34,0)+(-1)</f>
        <v>31919</v>
      </c>
      <c r="F15" s="3">
        <f t="shared" si="1"/>
        <v>1878</v>
      </c>
      <c r="G15" s="3"/>
    </row>
    <row r="16" spans="1:7" ht="15">
      <c r="A16" s="3" t="s">
        <v>254</v>
      </c>
      <c r="B16" s="3" t="s">
        <v>255</v>
      </c>
      <c r="C16" s="3">
        <v>26437</v>
      </c>
      <c r="D16" s="3">
        <f t="shared" si="0"/>
        <v>19439</v>
      </c>
      <c r="E16" s="3">
        <f>ROUND(D16*0.34,0)</f>
        <v>6609</v>
      </c>
      <c r="F16" s="3">
        <f t="shared" si="1"/>
        <v>389</v>
      </c>
      <c r="G16" s="3"/>
    </row>
    <row r="17" spans="1:7" ht="15">
      <c r="A17" s="3" t="s">
        <v>256</v>
      </c>
      <c r="B17" s="3" t="s">
        <v>257</v>
      </c>
      <c r="C17" s="3">
        <v>11266</v>
      </c>
      <c r="D17" s="3">
        <f t="shared" si="0"/>
        <v>8284</v>
      </c>
      <c r="E17" s="3">
        <f>ROUND(D17*0.34,0)+(-1)</f>
        <v>2816</v>
      </c>
      <c r="F17" s="3">
        <f t="shared" si="1"/>
        <v>166</v>
      </c>
      <c r="G17" s="3"/>
    </row>
    <row r="18" spans="1:7" ht="15">
      <c r="A18" s="3" t="s">
        <v>258</v>
      </c>
      <c r="B18" s="3" t="s">
        <v>259</v>
      </c>
      <c r="C18" s="3">
        <v>7510</v>
      </c>
      <c r="D18" s="3">
        <f t="shared" si="0"/>
        <v>5522</v>
      </c>
      <c r="E18" s="3">
        <f>ROUND(D18*0.34,0)+(1)</f>
        <v>1878</v>
      </c>
      <c r="F18" s="3">
        <f t="shared" si="1"/>
        <v>110</v>
      </c>
      <c r="G18" s="3"/>
    </row>
    <row r="19" spans="1:7" ht="15">
      <c r="A19" s="3" t="s">
        <v>260</v>
      </c>
      <c r="B19" s="3" t="s">
        <v>261</v>
      </c>
      <c r="C19" s="3">
        <v>15021</v>
      </c>
      <c r="D19" s="3">
        <f t="shared" si="0"/>
        <v>11045</v>
      </c>
      <c r="E19" s="3">
        <f>ROUND(D19*0.34,0)</f>
        <v>3755</v>
      </c>
      <c r="F19" s="3">
        <f t="shared" si="1"/>
        <v>221</v>
      </c>
      <c r="G19" s="3"/>
    </row>
    <row r="20" spans="1:7" ht="15">
      <c r="A20" s="3" t="s">
        <v>262</v>
      </c>
      <c r="B20" s="3" t="s">
        <v>263</v>
      </c>
      <c r="C20" s="3">
        <v>11266</v>
      </c>
      <c r="D20" s="3">
        <f t="shared" si="0"/>
        <v>8284</v>
      </c>
      <c r="E20" s="3">
        <f>ROUND(D20*0.34,0)+(-1)</f>
        <v>2816</v>
      </c>
      <c r="F20" s="3">
        <f t="shared" si="1"/>
        <v>166</v>
      </c>
      <c r="G20" s="3"/>
    </row>
    <row r="21" spans="1:7" ht="19.5" customHeight="1">
      <c r="A21" s="70"/>
      <c r="B21" s="70"/>
      <c r="C21" s="2">
        <f>SUM(C3:C20)</f>
        <v>1089243</v>
      </c>
      <c r="D21" s="2">
        <f>SUM(D3:D20)</f>
        <v>800915</v>
      </c>
      <c r="E21" s="2">
        <f>SUM(E3:E20)</f>
        <v>272309</v>
      </c>
      <c r="F21" s="2">
        <f>SUM(F3:F20)</f>
        <v>16019</v>
      </c>
      <c r="G21" s="2">
        <f>SUM(G3:G20)</f>
        <v>18776</v>
      </c>
    </row>
    <row r="22" ht="15.75" thickBot="1"/>
    <row r="23" spans="1:7" ht="15.75" thickBot="1">
      <c r="A23" s="73" t="s">
        <v>19</v>
      </c>
      <c r="B23" s="74"/>
      <c r="C23" s="30">
        <f>C21+G21</f>
        <v>1108019</v>
      </c>
      <c r="D23" s="14"/>
      <c r="E23" s="14"/>
      <c r="F23" s="14"/>
      <c r="G23" s="15"/>
    </row>
  </sheetData>
  <sheetProtection selectLockedCells="1" selectUnlockedCells="1"/>
  <mergeCells count="3">
    <mergeCell ref="A1:G1"/>
    <mergeCell ref="A21:B21"/>
    <mergeCell ref="A23:B23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5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B36" sqref="B36"/>
    </sheetView>
  </sheetViews>
  <sheetFormatPr defaultColWidth="9.140625" defaultRowHeight="15"/>
  <cols>
    <col min="1" max="1" width="14.00390625" style="1" customWidth="1"/>
    <col min="2" max="2" width="94.28125" style="1" customWidth="1"/>
    <col min="3" max="3" width="8.1406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264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</row>
    <row r="3" spans="1:7" ht="15">
      <c r="A3" s="3" t="s">
        <v>265</v>
      </c>
      <c r="B3" s="3" t="s">
        <v>266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3" t="s">
        <v>267</v>
      </c>
      <c r="C4" s="3"/>
      <c r="D4" s="3"/>
      <c r="E4" s="3"/>
      <c r="F4" s="3"/>
      <c r="G4" s="3">
        <v>60084</v>
      </c>
    </row>
    <row r="5" spans="1:7" ht="15">
      <c r="A5" s="3" t="s">
        <v>268</v>
      </c>
      <c r="B5" s="3" t="s">
        <v>269</v>
      </c>
      <c r="C5" s="3">
        <v>131433</v>
      </c>
      <c r="D5" s="3">
        <f aca="true" t="shared" si="0" ref="D5:D14">ROUND(C5/1.36,0)</f>
        <v>96642</v>
      </c>
      <c r="E5" s="3">
        <f>ROUND(D5*0.34,0)</f>
        <v>32858</v>
      </c>
      <c r="F5" s="3">
        <f aca="true" t="shared" si="1" ref="F5:F14">ROUND(D5*0.02,0)</f>
        <v>1933</v>
      </c>
      <c r="G5" s="3"/>
    </row>
    <row r="6" spans="1:7" ht="15">
      <c r="A6" s="3" t="s">
        <v>270</v>
      </c>
      <c r="B6" s="3" t="s">
        <v>271</v>
      </c>
      <c r="C6" s="3">
        <v>67594</v>
      </c>
      <c r="D6" s="3">
        <f t="shared" si="0"/>
        <v>49701</v>
      </c>
      <c r="E6" s="3">
        <f>ROUND(D6*0.34,0)+(1)</f>
        <v>16899</v>
      </c>
      <c r="F6" s="3">
        <f t="shared" si="1"/>
        <v>994</v>
      </c>
      <c r="G6" s="3"/>
    </row>
    <row r="7" spans="1:7" ht="15">
      <c r="A7" s="3" t="s">
        <v>272</v>
      </c>
      <c r="B7" s="3" t="s">
        <v>273</v>
      </c>
      <c r="C7" s="3">
        <v>7510</v>
      </c>
      <c r="D7" s="3">
        <f t="shared" si="0"/>
        <v>5522</v>
      </c>
      <c r="E7" s="3">
        <f>ROUND(D7*0.34,0)+(1)</f>
        <v>1878</v>
      </c>
      <c r="F7" s="3">
        <f t="shared" si="1"/>
        <v>110</v>
      </c>
      <c r="G7" s="3"/>
    </row>
    <row r="8" spans="1:7" ht="15">
      <c r="A8" s="3" t="s">
        <v>274</v>
      </c>
      <c r="B8" s="3" t="s">
        <v>275</v>
      </c>
      <c r="C8" s="3">
        <v>138944</v>
      </c>
      <c r="D8" s="3">
        <f t="shared" si="0"/>
        <v>102165</v>
      </c>
      <c r="E8" s="3">
        <f>ROUND(D8*0.34,0)</f>
        <v>34736</v>
      </c>
      <c r="F8" s="3">
        <f t="shared" si="1"/>
        <v>2043</v>
      </c>
      <c r="G8" s="3"/>
    </row>
    <row r="9" spans="1:7" ht="15">
      <c r="A9" s="3" t="s">
        <v>276</v>
      </c>
      <c r="B9" s="3" t="s">
        <v>277</v>
      </c>
      <c r="C9" s="3">
        <v>15021</v>
      </c>
      <c r="D9" s="3">
        <f t="shared" si="0"/>
        <v>11045</v>
      </c>
      <c r="E9" s="3">
        <f>ROUND(D9*0.34,0)</f>
        <v>3755</v>
      </c>
      <c r="F9" s="3">
        <f t="shared" si="1"/>
        <v>221</v>
      </c>
      <c r="G9" s="3"/>
    </row>
    <row r="10" spans="1:7" ht="15">
      <c r="A10" s="3" t="s">
        <v>278</v>
      </c>
      <c r="B10" s="3" t="s">
        <v>279</v>
      </c>
      <c r="C10" s="3">
        <v>127678</v>
      </c>
      <c r="D10" s="3">
        <f t="shared" si="0"/>
        <v>93881</v>
      </c>
      <c r="E10" s="3">
        <f>ROUND(D10*0.34,0)+(-1)</f>
        <v>31919</v>
      </c>
      <c r="F10" s="3">
        <f t="shared" si="1"/>
        <v>1878</v>
      </c>
      <c r="G10" s="3"/>
    </row>
    <row r="11" spans="1:7" ht="15">
      <c r="A11" s="3" t="s">
        <v>280</v>
      </c>
      <c r="B11" s="3" t="s">
        <v>281</v>
      </c>
      <c r="C11" s="3">
        <v>7510</v>
      </c>
      <c r="D11" s="3">
        <f t="shared" si="0"/>
        <v>5522</v>
      </c>
      <c r="E11" s="3">
        <f>ROUND(D11*0.34,0)+(1)</f>
        <v>1878</v>
      </c>
      <c r="F11" s="3">
        <f t="shared" si="1"/>
        <v>110</v>
      </c>
      <c r="G11" s="3"/>
    </row>
    <row r="12" spans="1:7" ht="15">
      <c r="A12" s="3" t="s">
        <v>282</v>
      </c>
      <c r="B12" s="3" t="s">
        <v>283</v>
      </c>
      <c r="C12" s="3">
        <v>15021</v>
      </c>
      <c r="D12" s="3">
        <f t="shared" si="0"/>
        <v>11045</v>
      </c>
      <c r="E12" s="3">
        <f>ROUND(D12*0.34,0)</f>
        <v>3755</v>
      </c>
      <c r="F12" s="3">
        <f t="shared" si="1"/>
        <v>221</v>
      </c>
      <c r="G12" s="3"/>
    </row>
    <row r="13" spans="1:7" ht="15">
      <c r="A13" s="3" t="s">
        <v>284</v>
      </c>
      <c r="B13" s="3" t="s">
        <v>285</v>
      </c>
      <c r="C13" s="3">
        <v>244090</v>
      </c>
      <c r="D13" s="3">
        <f t="shared" si="0"/>
        <v>179478</v>
      </c>
      <c r="E13" s="3">
        <f>ROUND(D13*0.34,0)+(-1)</f>
        <v>61022</v>
      </c>
      <c r="F13" s="3">
        <f t="shared" si="1"/>
        <v>3590</v>
      </c>
      <c r="G13" s="3"/>
    </row>
    <row r="14" spans="1:7" ht="15">
      <c r="A14" s="3" t="s">
        <v>286</v>
      </c>
      <c r="B14" s="3" t="s">
        <v>287</v>
      </c>
      <c r="C14" s="3">
        <v>90126</v>
      </c>
      <c r="D14" s="3">
        <f t="shared" si="0"/>
        <v>66269</v>
      </c>
      <c r="E14" s="3">
        <f>ROUND(D14*0.34,0)+(1)</f>
        <v>22532</v>
      </c>
      <c r="F14" s="3">
        <f t="shared" si="1"/>
        <v>1325</v>
      </c>
      <c r="G14" s="3"/>
    </row>
    <row r="15" spans="1:7" ht="19.5" customHeight="1">
      <c r="A15" s="70"/>
      <c r="B15" s="70"/>
      <c r="C15" s="2">
        <f>SUM(C3:C14)</f>
        <v>852437</v>
      </c>
      <c r="D15" s="2">
        <f>SUM(D3:D14)</f>
        <v>626792</v>
      </c>
      <c r="E15" s="2">
        <f>SUM(E3:E14)</f>
        <v>213110</v>
      </c>
      <c r="F15" s="2">
        <f>SUM(F3:F14)</f>
        <v>12535</v>
      </c>
      <c r="G15" s="2">
        <f>SUM(G3:G14)</f>
        <v>60084</v>
      </c>
    </row>
    <row r="16" ht="15.75" thickBot="1"/>
    <row r="17" spans="1:7" ht="15.75" thickBot="1">
      <c r="A17" s="13" t="s">
        <v>19</v>
      </c>
      <c r="B17" s="14"/>
      <c r="C17" s="30">
        <f>C15+G15</f>
        <v>912521</v>
      </c>
      <c r="D17" s="14"/>
      <c r="E17" s="14"/>
      <c r="F17" s="14"/>
      <c r="G17" s="15"/>
    </row>
  </sheetData>
  <sheetProtection selectLockedCells="1" selectUnlockedCells="1"/>
  <mergeCells count="2">
    <mergeCell ref="A1:G1"/>
    <mergeCell ref="A15:B15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70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95.4218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288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</row>
    <row r="3" spans="1:7" ht="15">
      <c r="A3" s="3" t="s">
        <v>289</v>
      </c>
      <c r="B3" s="3" t="s">
        <v>290</v>
      </c>
      <c r="C3" s="3">
        <v>52573</v>
      </c>
      <c r="D3" s="3">
        <f aca="true" t="shared" si="0" ref="D3:D8">ROUND(C3/1.36,0)</f>
        <v>38657</v>
      </c>
      <c r="E3" s="3">
        <f>ROUND(D3*0.34,0)</f>
        <v>13143</v>
      </c>
      <c r="F3" s="3">
        <f aca="true" t="shared" si="1" ref="F3:F8">ROUND(D3*0.02,0)</f>
        <v>773</v>
      </c>
      <c r="G3" s="3"/>
    </row>
    <row r="4" spans="1:7" ht="15">
      <c r="A4" s="3" t="s">
        <v>902</v>
      </c>
      <c r="B4" s="3" t="s">
        <v>291</v>
      </c>
      <c r="C4" s="3">
        <v>15021</v>
      </c>
      <c r="D4" s="3">
        <f t="shared" si="0"/>
        <v>11045</v>
      </c>
      <c r="E4" s="3">
        <f>ROUND(D4*0.34,0)</f>
        <v>3755</v>
      </c>
      <c r="F4" s="3">
        <f t="shared" si="1"/>
        <v>221</v>
      </c>
      <c r="G4" s="3"/>
    </row>
    <row r="5" spans="1:7" ht="15">
      <c r="A5" s="3" t="s">
        <v>292</v>
      </c>
      <c r="B5" s="3" t="s">
        <v>293</v>
      </c>
      <c r="C5" s="3">
        <v>7510</v>
      </c>
      <c r="D5" s="3">
        <f t="shared" si="0"/>
        <v>5522</v>
      </c>
      <c r="E5" s="3">
        <f>ROUND(D5*0.34,0)+(1)</f>
        <v>1878</v>
      </c>
      <c r="F5" s="3">
        <f t="shared" si="1"/>
        <v>110</v>
      </c>
      <c r="G5" s="3"/>
    </row>
    <row r="6" spans="1:7" ht="15">
      <c r="A6" s="3" t="s">
        <v>294</v>
      </c>
      <c r="B6" s="3" t="s">
        <v>295</v>
      </c>
      <c r="C6" s="3">
        <v>22531</v>
      </c>
      <c r="D6" s="3">
        <f t="shared" si="0"/>
        <v>16567</v>
      </c>
      <c r="E6" s="3">
        <f>ROUND(D6*0.34,0)</f>
        <v>5633</v>
      </c>
      <c r="F6" s="3">
        <f t="shared" si="1"/>
        <v>331</v>
      </c>
      <c r="G6" s="3"/>
    </row>
    <row r="7" spans="1:7" ht="15">
      <c r="A7" s="3" t="s">
        <v>296</v>
      </c>
      <c r="B7" s="3" t="s">
        <v>297</v>
      </c>
      <c r="C7" s="3">
        <v>15021</v>
      </c>
      <c r="D7" s="3">
        <f t="shared" si="0"/>
        <v>11045</v>
      </c>
      <c r="E7" s="3">
        <f>ROUND(D7*0.34,0)</f>
        <v>3755</v>
      </c>
      <c r="F7" s="3">
        <f t="shared" si="1"/>
        <v>221</v>
      </c>
      <c r="G7" s="3"/>
    </row>
    <row r="8" spans="1:7" ht="15">
      <c r="A8" s="3" t="s">
        <v>298</v>
      </c>
      <c r="B8" s="3" t="s">
        <v>299</v>
      </c>
      <c r="C8" s="3">
        <v>3755</v>
      </c>
      <c r="D8" s="3">
        <f t="shared" si="0"/>
        <v>2761</v>
      </c>
      <c r="E8" s="3">
        <f>ROUND(D8*0.34,0)</f>
        <v>939</v>
      </c>
      <c r="F8" s="3">
        <f t="shared" si="1"/>
        <v>55</v>
      </c>
      <c r="G8" s="3"/>
    </row>
    <row r="9" spans="1:7" ht="15">
      <c r="A9" s="3" t="s">
        <v>300</v>
      </c>
      <c r="B9" s="3" t="s">
        <v>301</v>
      </c>
      <c r="C9" s="3"/>
      <c r="D9" s="3"/>
      <c r="E9" s="3"/>
      <c r="F9" s="3"/>
      <c r="G9" s="3">
        <v>3755</v>
      </c>
    </row>
    <row r="10" spans="1:7" ht="15">
      <c r="A10" s="3" t="s">
        <v>302</v>
      </c>
      <c r="B10" s="3" t="s">
        <v>303</v>
      </c>
      <c r="C10" s="3"/>
      <c r="D10" s="3"/>
      <c r="E10" s="3"/>
      <c r="F10" s="3"/>
      <c r="G10" s="3">
        <v>15021</v>
      </c>
    </row>
    <row r="11" spans="1:7" ht="15">
      <c r="A11" s="3" t="s">
        <v>304</v>
      </c>
      <c r="B11" s="3" t="s">
        <v>305</v>
      </c>
      <c r="C11" s="3">
        <v>116337</v>
      </c>
      <c r="D11" s="3">
        <f aca="true" t="shared" si="2" ref="D11:D35">ROUND(C11/1.36,0)</f>
        <v>85542</v>
      </c>
      <c r="E11" s="3">
        <f>ROUND(D11*0.34,0)</f>
        <v>29084</v>
      </c>
      <c r="F11" s="3">
        <f aca="true" t="shared" si="3" ref="F11:F35">ROUND(D11*0.02,0)</f>
        <v>1711</v>
      </c>
      <c r="G11" s="3"/>
    </row>
    <row r="12" spans="1:7" ht="15">
      <c r="A12" s="3" t="s">
        <v>306</v>
      </c>
      <c r="B12" s="3" t="s">
        <v>307</v>
      </c>
      <c r="C12" s="3">
        <v>60084</v>
      </c>
      <c r="D12" s="3">
        <f t="shared" si="2"/>
        <v>44179</v>
      </c>
      <c r="E12" s="3">
        <f>ROUND(D12*0.34,0)</f>
        <v>15021</v>
      </c>
      <c r="F12" s="3">
        <f t="shared" si="3"/>
        <v>884</v>
      </c>
      <c r="G12" s="3"/>
    </row>
    <row r="13" spans="1:7" ht="15">
      <c r="A13" s="3" t="s">
        <v>308</v>
      </c>
      <c r="B13" s="3" t="s">
        <v>309</v>
      </c>
      <c r="C13" s="3">
        <v>30042</v>
      </c>
      <c r="D13" s="3">
        <f t="shared" si="2"/>
        <v>22090</v>
      </c>
      <c r="E13" s="3">
        <f>ROUND(D13*0.34,0)+(-1)</f>
        <v>7510</v>
      </c>
      <c r="F13" s="3">
        <f t="shared" si="3"/>
        <v>442</v>
      </c>
      <c r="G13" s="3"/>
    </row>
    <row r="14" spans="1:7" ht="15">
      <c r="A14" s="3" t="s">
        <v>310</v>
      </c>
      <c r="B14" s="3" t="s">
        <v>311</v>
      </c>
      <c r="C14" s="3">
        <v>112657</v>
      </c>
      <c r="D14" s="3">
        <f t="shared" si="2"/>
        <v>82836</v>
      </c>
      <c r="E14" s="3">
        <f>ROUND(D14*0.34,0)</f>
        <v>28164</v>
      </c>
      <c r="F14" s="3">
        <f t="shared" si="3"/>
        <v>1657</v>
      </c>
      <c r="G14" s="3"/>
    </row>
    <row r="15" spans="1:7" ht="15">
      <c r="A15" s="3" t="s">
        <v>312</v>
      </c>
      <c r="B15" s="3" t="s">
        <v>313</v>
      </c>
      <c r="C15" s="3">
        <v>37552</v>
      </c>
      <c r="D15" s="3">
        <f t="shared" si="2"/>
        <v>27612</v>
      </c>
      <c r="E15" s="3">
        <f>ROUND(D15*0.34,0)</f>
        <v>9388</v>
      </c>
      <c r="F15" s="3">
        <f t="shared" si="3"/>
        <v>552</v>
      </c>
      <c r="G15" s="3"/>
    </row>
    <row r="16" spans="1:7" ht="15">
      <c r="A16" s="3" t="s">
        <v>314</v>
      </c>
      <c r="B16" s="3" t="s">
        <v>315</v>
      </c>
      <c r="C16" s="3">
        <v>37552</v>
      </c>
      <c r="D16" s="3">
        <f t="shared" si="2"/>
        <v>27612</v>
      </c>
      <c r="E16" s="3">
        <f>ROUND(D16*0.34,0)</f>
        <v>9388</v>
      </c>
      <c r="F16" s="3">
        <f t="shared" si="3"/>
        <v>552</v>
      </c>
      <c r="G16" s="3"/>
    </row>
    <row r="17" spans="1:7" ht="15">
      <c r="A17" s="3" t="s">
        <v>316</v>
      </c>
      <c r="B17" s="3" t="s">
        <v>317</v>
      </c>
      <c r="C17" s="3">
        <v>37552</v>
      </c>
      <c r="D17" s="3">
        <f t="shared" si="2"/>
        <v>27612</v>
      </c>
      <c r="E17" s="3">
        <f>ROUND(D17*0.34,0)</f>
        <v>9388</v>
      </c>
      <c r="F17" s="3">
        <f t="shared" si="3"/>
        <v>552</v>
      </c>
      <c r="G17" s="3"/>
    </row>
    <row r="18" spans="1:7" ht="15">
      <c r="A18" s="3" t="s">
        <v>318</v>
      </c>
      <c r="B18" s="3" t="s">
        <v>319</v>
      </c>
      <c r="C18" s="3">
        <v>7510</v>
      </c>
      <c r="D18" s="3">
        <f t="shared" si="2"/>
        <v>5522</v>
      </c>
      <c r="E18" s="3">
        <f>ROUND(D18*0.34,0)+(1)</f>
        <v>1878</v>
      </c>
      <c r="F18" s="3">
        <f t="shared" si="3"/>
        <v>110</v>
      </c>
      <c r="G18" s="3"/>
    </row>
    <row r="19" spans="1:7" ht="15">
      <c r="A19" s="3" t="s">
        <v>320</v>
      </c>
      <c r="B19" s="3" t="s">
        <v>321</v>
      </c>
      <c r="C19" s="3">
        <v>78860</v>
      </c>
      <c r="D19" s="3">
        <f t="shared" si="2"/>
        <v>57985</v>
      </c>
      <c r="E19" s="3">
        <f aca="true" t="shared" si="4" ref="E19:E24">ROUND(D19*0.34,0)</f>
        <v>19715</v>
      </c>
      <c r="F19" s="3">
        <f t="shared" si="3"/>
        <v>1160</v>
      </c>
      <c r="G19" s="3"/>
    </row>
    <row r="20" spans="1:7" ht="15">
      <c r="A20" s="3" t="s">
        <v>322</v>
      </c>
      <c r="B20" s="3" t="s">
        <v>323</v>
      </c>
      <c r="C20" s="3">
        <v>37552</v>
      </c>
      <c r="D20" s="3">
        <f t="shared" si="2"/>
        <v>27612</v>
      </c>
      <c r="E20" s="3">
        <f t="shared" si="4"/>
        <v>9388</v>
      </c>
      <c r="F20" s="3">
        <f t="shared" si="3"/>
        <v>552</v>
      </c>
      <c r="G20" s="3"/>
    </row>
    <row r="21" spans="1:7" ht="15">
      <c r="A21" s="3" t="s">
        <v>324</v>
      </c>
      <c r="B21" s="3" t="s">
        <v>325</v>
      </c>
      <c r="C21" s="3">
        <v>15021</v>
      </c>
      <c r="D21" s="3">
        <f t="shared" si="2"/>
        <v>11045</v>
      </c>
      <c r="E21" s="3">
        <f t="shared" si="4"/>
        <v>3755</v>
      </c>
      <c r="F21" s="3">
        <f t="shared" si="3"/>
        <v>221</v>
      </c>
      <c r="G21" s="3"/>
    </row>
    <row r="22" spans="1:7" ht="15">
      <c r="A22" s="3" t="s">
        <v>326</v>
      </c>
      <c r="B22" s="3" t="s">
        <v>327</v>
      </c>
      <c r="C22" s="3">
        <v>3755</v>
      </c>
      <c r="D22" s="3">
        <f t="shared" si="2"/>
        <v>2761</v>
      </c>
      <c r="E22" s="3">
        <f t="shared" si="4"/>
        <v>939</v>
      </c>
      <c r="F22" s="3">
        <f t="shared" si="3"/>
        <v>55</v>
      </c>
      <c r="G22" s="3"/>
    </row>
    <row r="23" spans="1:7" ht="15">
      <c r="A23" s="3" t="s">
        <v>328</v>
      </c>
      <c r="B23" s="3" t="s">
        <v>329</v>
      </c>
      <c r="C23" s="3">
        <v>18776</v>
      </c>
      <c r="D23" s="3">
        <f t="shared" si="2"/>
        <v>13806</v>
      </c>
      <c r="E23" s="3">
        <f t="shared" si="4"/>
        <v>4694</v>
      </c>
      <c r="F23" s="3">
        <f t="shared" si="3"/>
        <v>276</v>
      </c>
      <c r="G23" s="3"/>
    </row>
    <row r="24" spans="1:7" ht="15">
      <c r="A24" s="3" t="s">
        <v>330</v>
      </c>
      <c r="B24" s="3" t="s">
        <v>331</v>
      </c>
      <c r="C24" s="3">
        <v>22531</v>
      </c>
      <c r="D24" s="3">
        <f t="shared" si="2"/>
        <v>16567</v>
      </c>
      <c r="E24" s="3">
        <f t="shared" si="4"/>
        <v>5633</v>
      </c>
      <c r="F24" s="3">
        <f t="shared" si="3"/>
        <v>331</v>
      </c>
      <c r="G24" s="3"/>
    </row>
    <row r="25" spans="1:7" ht="15">
      <c r="A25" s="3" t="s">
        <v>332</v>
      </c>
      <c r="B25" s="3" t="s">
        <v>333</v>
      </c>
      <c r="C25" s="3">
        <v>7510</v>
      </c>
      <c r="D25" s="3">
        <f t="shared" si="2"/>
        <v>5522</v>
      </c>
      <c r="E25" s="3">
        <f>ROUND(D25*0.34,0)+(1)</f>
        <v>1878</v>
      </c>
      <c r="F25" s="3">
        <f t="shared" si="3"/>
        <v>110</v>
      </c>
      <c r="G25" s="3"/>
    </row>
    <row r="26" spans="1:7" ht="15">
      <c r="A26" s="3" t="s">
        <v>334</v>
      </c>
      <c r="B26" s="3" t="s">
        <v>335</v>
      </c>
      <c r="C26" s="3">
        <v>90126</v>
      </c>
      <c r="D26" s="3">
        <f t="shared" si="2"/>
        <v>66269</v>
      </c>
      <c r="E26" s="3">
        <f>ROUND(D26*0.34,0)+(1)</f>
        <v>22532</v>
      </c>
      <c r="F26" s="3">
        <f t="shared" si="3"/>
        <v>1325</v>
      </c>
      <c r="G26" s="3"/>
    </row>
    <row r="27" spans="1:7" ht="15">
      <c r="A27" s="3" t="s">
        <v>336</v>
      </c>
      <c r="B27" s="3" t="s">
        <v>337</v>
      </c>
      <c r="C27" s="3">
        <v>7510</v>
      </c>
      <c r="D27" s="3">
        <f t="shared" si="2"/>
        <v>5522</v>
      </c>
      <c r="E27" s="3">
        <f>ROUND(D27*0.34,0)+(1)</f>
        <v>1878</v>
      </c>
      <c r="F27" s="3">
        <f t="shared" si="3"/>
        <v>110</v>
      </c>
      <c r="G27" s="3"/>
    </row>
    <row r="28" spans="1:7" ht="15">
      <c r="A28" s="3" t="s">
        <v>338</v>
      </c>
      <c r="B28" s="3" t="s">
        <v>339</v>
      </c>
      <c r="C28" s="3">
        <v>45063</v>
      </c>
      <c r="D28" s="3">
        <f t="shared" si="2"/>
        <v>33135</v>
      </c>
      <c r="E28" s="3">
        <f>ROUND(D28*0.34,0)+(-1)</f>
        <v>11265</v>
      </c>
      <c r="F28" s="3">
        <f t="shared" si="3"/>
        <v>663</v>
      </c>
      <c r="G28" s="3"/>
    </row>
    <row r="29" spans="1:7" ht="15">
      <c r="A29" s="3" t="s">
        <v>340</v>
      </c>
      <c r="B29" s="3" t="s">
        <v>341</v>
      </c>
      <c r="C29" s="3">
        <v>90126</v>
      </c>
      <c r="D29" s="3">
        <f t="shared" si="2"/>
        <v>66269</v>
      </c>
      <c r="E29" s="3">
        <f>ROUND(D29*0.34,0)+(1)</f>
        <v>22532</v>
      </c>
      <c r="F29" s="3">
        <f t="shared" si="3"/>
        <v>1325</v>
      </c>
      <c r="G29" s="3"/>
    </row>
    <row r="30" spans="1:7" ht="15">
      <c r="A30" s="3" t="s">
        <v>342</v>
      </c>
      <c r="B30" s="3" t="s">
        <v>343</v>
      </c>
      <c r="C30" s="3">
        <v>52573</v>
      </c>
      <c r="D30" s="3">
        <f t="shared" si="2"/>
        <v>38657</v>
      </c>
      <c r="E30" s="3">
        <f>ROUND(D30*0.34,0)</f>
        <v>13143</v>
      </c>
      <c r="F30" s="3">
        <f t="shared" si="3"/>
        <v>773</v>
      </c>
      <c r="G30" s="3"/>
    </row>
    <row r="31" spans="1:7" ht="15">
      <c r="A31" s="3" t="s">
        <v>344</v>
      </c>
      <c r="B31" s="3" t="s">
        <v>345</v>
      </c>
      <c r="C31" s="3">
        <v>15021</v>
      </c>
      <c r="D31" s="3">
        <f t="shared" si="2"/>
        <v>11045</v>
      </c>
      <c r="E31" s="3">
        <f>ROUND(D31*0.34,0)</f>
        <v>3755</v>
      </c>
      <c r="F31" s="3">
        <f t="shared" si="3"/>
        <v>221</v>
      </c>
      <c r="G31" s="3"/>
    </row>
    <row r="32" spans="1:7" ht="15">
      <c r="A32" s="3" t="s">
        <v>346</v>
      </c>
      <c r="B32" s="3" t="s">
        <v>347</v>
      </c>
      <c r="C32" s="3">
        <v>26287</v>
      </c>
      <c r="D32" s="3">
        <f t="shared" si="2"/>
        <v>19329</v>
      </c>
      <c r="E32" s="3">
        <f>ROUND(D32*0.34,0)+(-1)</f>
        <v>6571</v>
      </c>
      <c r="F32" s="3">
        <f t="shared" si="3"/>
        <v>387</v>
      </c>
      <c r="G32" s="3"/>
    </row>
    <row r="33" spans="1:7" ht="15">
      <c r="A33" s="3" t="s">
        <v>348</v>
      </c>
      <c r="B33" s="3" t="s">
        <v>349</v>
      </c>
      <c r="C33" s="3">
        <v>199027</v>
      </c>
      <c r="D33" s="3">
        <f t="shared" si="2"/>
        <v>146343</v>
      </c>
      <c r="E33" s="3">
        <f>ROUND(D33*0.34,0)</f>
        <v>49757</v>
      </c>
      <c r="F33" s="3">
        <f t="shared" si="3"/>
        <v>2927</v>
      </c>
      <c r="G33" s="3"/>
    </row>
    <row r="34" spans="1:7" ht="15">
      <c r="A34" s="3" t="s">
        <v>350</v>
      </c>
      <c r="B34" s="3" t="s">
        <v>351</v>
      </c>
      <c r="C34" s="3">
        <v>7510</v>
      </c>
      <c r="D34" s="3">
        <f t="shared" si="2"/>
        <v>5522</v>
      </c>
      <c r="E34" s="3">
        <f>ROUND(D34*0.34,0)+(1)</f>
        <v>1878</v>
      </c>
      <c r="F34" s="3">
        <f t="shared" si="3"/>
        <v>110</v>
      </c>
      <c r="G34" s="3"/>
    </row>
    <row r="35" spans="1:7" ht="15">
      <c r="A35" s="3" t="s">
        <v>352</v>
      </c>
      <c r="B35" s="3" t="s">
        <v>353</v>
      </c>
      <c r="C35" s="3">
        <v>30042</v>
      </c>
      <c r="D35" s="3">
        <f t="shared" si="2"/>
        <v>22090</v>
      </c>
      <c r="E35" s="3">
        <f>ROUND(D35*0.34,0)+(-1)</f>
        <v>7510</v>
      </c>
      <c r="F35" s="3">
        <f t="shared" si="3"/>
        <v>442</v>
      </c>
      <c r="G35" s="3"/>
    </row>
    <row r="36" spans="1:7" ht="19.5" customHeight="1">
      <c r="A36" s="70"/>
      <c r="B36" s="70"/>
      <c r="C36" s="2">
        <f>SUM(C3:C35)</f>
        <v>1302987</v>
      </c>
      <c r="D36" s="2">
        <f>SUM(D3:D35)</f>
        <v>958081</v>
      </c>
      <c r="E36" s="2">
        <f>SUM(E3:E35)</f>
        <v>325747</v>
      </c>
      <c r="F36" s="2">
        <f>SUM(F3:F35)</f>
        <v>19159</v>
      </c>
      <c r="G36" s="2">
        <f>SUM(G3:G35)</f>
        <v>18776</v>
      </c>
    </row>
    <row r="37" ht="15.75" thickBot="1"/>
    <row r="38" spans="1:7" ht="15.75" thickBot="1">
      <c r="A38" s="21" t="s">
        <v>19</v>
      </c>
      <c r="B38" s="22"/>
      <c r="C38" s="30">
        <f>C36+G36</f>
        <v>1321763</v>
      </c>
      <c r="D38" s="22"/>
      <c r="E38" s="22"/>
      <c r="F38" s="22"/>
      <c r="G38" s="23"/>
    </row>
  </sheetData>
  <sheetProtection selectLockedCells="1" selectUnlockedCells="1"/>
  <mergeCells count="2">
    <mergeCell ref="A1:G1"/>
    <mergeCell ref="A36:B3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9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3" sqref="A3:IV3"/>
    </sheetView>
  </sheetViews>
  <sheetFormatPr defaultColWidth="9.140625" defaultRowHeight="15"/>
  <cols>
    <col min="1" max="1" width="14.00390625" style="1" customWidth="1"/>
    <col min="2" max="2" width="103.7109375" style="1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354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2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355</v>
      </c>
      <c r="B3" s="3" t="s">
        <v>356</v>
      </c>
      <c r="C3" s="3">
        <v>33647</v>
      </c>
      <c r="D3" s="3">
        <f>ROUND(C3/1.36,0)</f>
        <v>24740</v>
      </c>
      <c r="E3" s="3">
        <f>ROUND(D3*0.34,0)</f>
        <v>8412</v>
      </c>
      <c r="F3" s="3">
        <f>ROUND(D3*0.02,0)</f>
        <v>495</v>
      </c>
      <c r="G3" s="3"/>
    </row>
    <row r="4" spans="1:7" ht="15">
      <c r="A4" s="3" t="s">
        <v>902</v>
      </c>
      <c r="B4" s="3" t="s">
        <v>357</v>
      </c>
      <c r="C4" s="3">
        <v>11266</v>
      </c>
      <c r="D4" s="3">
        <f>ROUND(C4/1.36,0)</f>
        <v>8284</v>
      </c>
      <c r="E4" s="3">
        <f>ROUND(D4*0.34,0)+(-1)</f>
        <v>2816</v>
      </c>
      <c r="F4" s="3">
        <f>ROUND(D4*0.02,0)</f>
        <v>166</v>
      </c>
      <c r="G4" s="3"/>
    </row>
    <row r="5" spans="1:7" ht="15">
      <c r="A5" s="3" t="s">
        <v>358</v>
      </c>
      <c r="B5" s="3" t="s">
        <v>359</v>
      </c>
      <c r="C5" s="3">
        <v>60084</v>
      </c>
      <c r="D5" s="3">
        <f>ROUND(C5/1.36,0)</f>
        <v>44179</v>
      </c>
      <c r="E5" s="3">
        <f>ROUND(D5*0.34,0)</f>
        <v>15021</v>
      </c>
      <c r="F5" s="3">
        <f>ROUND(D5*0.02,0)</f>
        <v>884</v>
      </c>
      <c r="G5" s="3"/>
    </row>
    <row r="6" spans="1:7" ht="15">
      <c r="A6" s="3" t="s">
        <v>360</v>
      </c>
      <c r="B6" s="3" t="s">
        <v>361</v>
      </c>
      <c r="C6" s="3">
        <v>11266</v>
      </c>
      <c r="D6" s="3">
        <f>ROUND(C6/1.36,0)</f>
        <v>8284</v>
      </c>
      <c r="E6" s="3">
        <f>ROUND(D6*0.34,0)+(-1)</f>
        <v>2816</v>
      </c>
      <c r="F6" s="3">
        <f>ROUND(D6*0.02,0)</f>
        <v>166</v>
      </c>
      <c r="G6" s="3"/>
    </row>
    <row r="7" spans="1:7" ht="15">
      <c r="A7" s="3" t="s">
        <v>362</v>
      </c>
      <c r="B7" s="3" t="s">
        <v>363</v>
      </c>
      <c r="C7" s="3"/>
      <c r="D7" s="3"/>
      <c r="E7" s="3"/>
      <c r="F7" s="3"/>
      <c r="G7" s="3">
        <v>45063</v>
      </c>
    </row>
    <row r="8" spans="1:7" ht="15">
      <c r="A8" s="3" t="s">
        <v>364</v>
      </c>
      <c r="B8" s="3" t="s">
        <v>365</v>
      </c>
      <c r="C8" s="3">
        <v>18776</v>
      </c>
      <c r="D8" s="3">
        <f aca="true" t="shared" si="0" ref="D8:D22">ROUND(C8/1.36,0)</f>
        <v>13806</v>
      </c>
      <c r="E8" s="3">
        <f>ROUND(D8*0.34,0)</f>
        <v>4694</v>
      </c>
      <c r="F8" s="3">
        <f aca="true" t="shared" si="1" ref="F8:F22">ROUND(D8*0.02,0)</f>
        <v>276</v>
      </c>
      <c r="G8" s="3"/>
    </row>
    <row r="9" spans="1:7" ht="15">
      <c r="A9" s="3" t="s">
        <v>366</v>
      </c>
      <c r="B9" s="3" t="s">
        <v>367</v>
      </c>
      <c r="C9" s="3">
        <v>26287</v>
      </c>
      <c r="D9" s="3">
        <f t="shared" si="0"/>
        <v>19329</v>
      </c>
      <c r="E9" s="3">
        <f>ROUND(D9*0.34,0)+(-1)</f>
        <v>6571</v>
      </c>
      <c r="F9" s="3">
        <f t="shared" si="1"/>
        <v>387</v>
      </c>
      <c r="G9" s="3"/>
    </row>
    <row r="10" spans="1:7" ht="15">
      <c r="A10" s="3" t="s">
        <v>368</v>
      </c>
      <c r="B10" s="3" t="s">
        <v>369</v>
      </c>
      <c r="C10" s="3">
        <v>165230</v>
      </c>
      <c r="D10" s="3">
        <f t="shared" si="0"/>
        <v>121493</v>
      </c>
      <c r="E10" s="3">
        <f>ROUND(D10*0.34,0)+(-1)</f>
        <v>41307</v>
      </c>
      <c r="F10" s="3">
        <f t="shared" si="1"/>
        <v>2430</v>
      </c>
      <c r="G10" s="3"/>
    </row>
    <row r="11" spans="1:7" ht="15">
      <c r="A11" s="3" t="s">
        <v>370</v>
      </c>
      <c r="B11" s="3" t="s">
        <v>371</v>
      </c>
      <c r="C11" s="3">
        <v>270377</v>
      </c>
      <c r="D11" s="3">
        <f t="shared" si="0"/>
        <v>198807</v>
      </c>
      <c r="E11" s="3">
        <f aca="true" t="shared" si="2" ref="E11:E22">ROUND(D11*0.34,0)</f>
        <v>67594</v>
      </c>
      <c r="F11" s="3">
        <f t="shared" si="1"/>
        <v>3976</v>
      </c>
      <c r="G11" s="3"/>
    </row>
    <row r="12" spans="1:7" ht="15">
      <c r="A12" s="3" t="s">
        <v>372</v>
      </c>
      <c r="B12" s="3" t="s">
        <v>373</v>
      </c>
      <c r="C12" s="3">
        <v>240335</v>
      </c>
      <c r="D12" s="3">
        <f t="shared" si="0"/>
        <v>176717</v>
      </c>
      <c r="E12" s="3">
        <f t="shared" si="2"/>
        <v>60084</v>
      </c>
      <c r="F12" s="3">
        <f t="shared" si="1"/>
        <v>3534</v>
      </c>
      <c r="G12" s="3"/>
    </row>
    <row r="13" spans="1:7" ht="15">
      <c r="A13" s="3" t="s">
        <v>374</v>
      </c>
      <c r="B13" s="3" t="s">
        <v>375</v>
      </c>
      <c r="C13" s="3">
        <v>41308</v>
      </c>
      <c r="D13" s="3">
        <f t="shared" si="0"/>
        <v>30374</v>
      </c>
      <c r="E13" s="3">
        <f t="shared" si="2"/>
        <v>10327</v>
      </c>
      <c r="F13" s="3">
        <f t="shared" si="1"/>
        <v>607</v>
      </c>
      <c r="G13" s="3"/>
    </row>
    <row r="14" spans="1:7" ht="15">
      <c r="A14" s="3" t="s">
        <v>376</v>
      </c>
      <c r="B14" s="3" t="s">
        <v>377</v>
      </c>
      <c r="C14" s="3">
        <v>15021</v>
      </c>
      <c r="D14" s="3">
        <f t="shared" si="0"/>
        <v>11045</v>
      </c>
      <c r="E14" s="3">
        <f t="shared" si="2"/>
        <v>3755</v>
      </c>
      <c r="F14" s="3">
        <f t="shared" si="1"/>
        <v>221</v>
      </c>
      <c r="G14" s="3"/>
    </row>
    <row r="15" spans="1:7" ht="15">
      <c r="A15" s="3" t="s">
        <v>378</v>
      </c>
      <c r="B15" s="3" t="s">
        <v>379</v>
      </c>
      <c r="C15" s="3">
        <v>3755</v>
      </c>
      <c r="D15" s="3">
        <f t="shared" si="0"/>
        <v>2761</v>
      </c>
      <c r="E15" s="3">
        <f t="shared" si="2"/>
        <v>939</v>
      </c>
      <c r="F15" s="3">
        <f t="shared" si="1"/>
        <v>55</v>
      </c>
      <c r="G15" s="3"/>
    </row>
    <row r="16" spans="1:7" ht="15">
      <c r="A16" s="3" t="s">
        <v>380</v>
      </c>
      <c r="B16" s="3" t="s">
        <v>381</v>
      </c>
      <c r="C16" s="3">
        <v>3755</v>
      </c>
      <c r="D16" s="3">
        <f t="shared" si="0"/>
        <v>2761</v>
      </c>
      <c r="E16" s="3">
        <f t="shared" si="2"/>
        <v>939</v>
      </c>
      <c r="F16" s="3">
        <f t="shared" si="1"/>
        <v>55</v>
      </c>
      <c r="G16" s="3"/>
    </row>
    <row r="17" spans="1:7" ht="15">
      <c r="A17" s="3" t="s">
        <v>382</v>
      </c>
      <c r="B17" s="3" t="s">
        <v>383</v>
      </c>
      <c r="C17" s="3">
        <v>116412</v>
      </c>
      <c r="D17" s="3">
        <f t="shared" si="0"/>
        <v>85597</v>
      </c>
      <c r="E17" s="3">
        <f t="shared" si="2"/>
        <v>29103</v>
      </c>
      <c r="F17" s="3">
        <f t="shared" si="1"/>
        <v>1712</v>
      </c>
      <c r="G17" s="3"/>
    </row>
    <row r="18" spans="1:7" ht="15">
      <c r="A18" s="3" t="s">
        <v>384</v>
      </c>
      <c r="B18" s="3" t="s">
        <v>385</v>
      </c>
      <c r="C18" s="3">
        <v>15021</v>
      </c>
      <c r="D18" s="3">
        <f t="shared" si="0"/>
        <v>11045</v>
      </c>
      <c r="E18" s="3">
        <f t="shared" si="2"/>
        <v>3755</v>
      </c>
      <c r="F18" s="3">
        <f t="shared" si="1"/>
        <v>221</v>
      </c>
      <c r="G18" s="3"/>
    </row>
    <row r="19" spans="1:7" ht="15">
      <c r="A19" s="3" t="s">
        <v>386</v>
      </c>
      <c r="B19" s="3" t="s">
        <v>387</v>
      </c>
      <c r="C19" s="3">
        <v>82615</v>
      </c>
      <c r="D19" s="3">
        <f t="shared" si="0"/>
        <v>60746</v>
      </c>
      <c r="E19" s="3">
        <f t="shared" si="2"/>
        <v>20654</v>
      </c>
      <c r="F19" s="3">
        <f t="shared" si="1"/>
        <v>1215</v>
      </c>
      <c r="G19" s="3"/>
    </row>
    <row r="20" spans="1:7" ht="15">
      <c r="A20" s="3" t="s">
        <v>388</v>
      </c>
      <c r="B20" s="3" t="s">
        <v>389</v>
      </c>
      <c r="C20" s="3">
        <v>3755</v>
      </c>
      <c r="D20" s="3">
        <f t="shared" si="0"/>
        <v>2761</v>
      </c>
      <c r="E20" s="3">
        <f t="shared" si="2"/>
        <v>939</v>
      </c>
      <c r="F20" s="3">
        <f t="shared" si="1"/>
        <v>55</v>
      </c>
      <c r="G20" s="3"/>
    </row>
    <row r="21" spans="1:7" ht="15">
      <c r="A21" s="3" t="s">
        <v>390</v>
      </c>
      <c r="B21" s="3" t="s">
        <v>391</v>
      </c>
      <c r="C21" s="3">
        <v>154040</v>
      </c>
      <c r="D21" s="3">
        <f t="shared" si="0"/>
        <v>113265</v>
      </c>
      <c r="E21" s="3">
        <f t="shared" si="2"/>
        <v>38510</v>
      </c>
      <c r="F21" s="3">
        <f t="shared" si="1"/>
        <v>2265</v>
      </c>
      <c r="G21" s="3"/>
    </row>
    <row r="22" spans="1:7" ht="15">
      <c r="A22" s="3" t="s">
        <v>392</v>
      </c>
      <c r="B22" s="3" t="s">
        <v>393</v>
      </c>
      <c r="C22" s="3">
        <v>3755</v>
      </c>
      <c r="D22" s="3">
        <f t="shared" si="0"/>
        <v>2761</v>
      </c>
      <c r="E22" s="3">
        <f t="shared" si="2"/>
        <v>939</v>
      </c>
      <c r="F22" s="3">
        <f t="shared" si="1"/>
        <v>55</v>
      </c>
      <c r="G22" s="3"/>
    </row>
    <row r="23" spans="1:7" ht="19.5" customHeight="1">
      <c r="A23" s="70"/>
      <c r="B23" s="70"/>
      <c r="C23" s="2">
        <f>SUM(C3:C22)</f>
        <v>1276705</v>
      </c>
      <c r="D23" s="2">
        <f>SUM(D3:D22)</f>
        <v>938755</v>
      </c>
      <c r="E23" s="2">
        <f>SUM(E3:E22)</f>
        <v>319175</v>
      </c>
      <c r="F23" s="2">
        <f>SUM(F3:F22)</f>
        <v>18775</v>
      </c>
      <c r="G23" s="2">
        <f>SUM(G3:G22)</f>
        <v>45063</v>
      </c>
    </row>
    <row r="24" ht="15.75" thickBot="1"/>
    <row r="25" spans="1:7" s="24" customFormat="1" ht="15.75" thickBot="1">
      <c r="A25" s="16" t="s">
        <v>19</v>
      </c>
      <c r="B25" s="14"/>
      <c r="C25" s="30">
        <f>C23+G23</f>
        <v>1321768</v>
      </c>
      <c r="D25" s="14"/>
      <c r="E25" s="14"/>
      <c r="F25" s="14"/>
      <c r="G25" s="15"/>
    </row>
  </sheetData>
  <sheetProtection selectLockedCells="1" selectUnlockedCells="1"/>
  <mergeCells count="2">
    <mergeCell ref="A1:G1"/>
    <mergeCell ref="A23:B23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5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0">
      <selection activeCell="P29" sqref="P29"/>
    </sheetView>
  </sheetViews>
  <sheetFormatPr defaultColWidth="9.140625" defaultRowHeight="15"/>
  <cols>
    <col min="1" max="1" width="14.00390625" style="1" customWidth="1"/>
    <col min="2" max="2" width="74.8515625" style="19" customWidth="1"/>
    <col min="3" max="3" width="9.28125" style="1" customWidth="1"/>
    <col min="4" max="4" width="15.28125" style="1" customWidth="1"/>
    <col min="5" max="5" width="17.57421875" style="1" customWidth="1"/>
    <col min="6" max="6" width="11.140625" style="1" customWidth="1"/>
    <col min="7" max="7" width="12.28125" style="1" customWidth="1"/>
  </cols>
  <sheetData>
    <row r="1" spans="1:7" ht="30" customHeight="1">
      <c r="A1" s="69" t="s">
        <v>394</v>
      </c>
      <c r="B1" s="69"/>
      <c r="C1" s="69"/>
      <c r="D1" s="69"/>
      <c r="E1" s="69"/>
      <c r="F1" s="69"/>
      <c r="G1" s="69"/>
    </row>
    <row r="2" spans="1:7" ht="19.5" customHeight="1">
      <c r="A2" s="2" t="s">
        <v>20</v>
      </c>
      <c r="B2" s="17" t="s">
        <v>21</v>
      </c>
      <c r="C2" s="2" t="s">
        <v>895</v>
      </c>
      <c r="D2" s="2" t="s">
        <v>23</v>
      </c>
      <c r="E2" s="2" t="s">
        <v>24</v>
      </c>
      <c r="F2" s="2" t="s">
        <v>25</v>
      </c>
      <c r="G2" s="2" t="s">
        <v>884</v>
      </c>
    </row>
    <row r="3" spans="1:7" ht="15">
      <c r="A3" s="3" t="s">
        <v>395</v>
      </c>
      <c r="B3" s="3" t="s">
        <v>396</v>
      </c>
      <c r="C3" s="3">
        <v>7510</v>
      </c>
      <c r="D3" s="3">
        <f>ROUND(C3/1.36,0)</f>
        <v>5522</v>
      </c>
      <c r="E3" s="3">
        <f>ROUND(D3*0.34,0)+(1)</f>
        <v>1878</v>
      </c>
      <c r="F3" s="3">
        <f>ROUND(D3*0.02,0)</f>
        <v>110</v>
      </c>
      <c r="G3" s="3"/>
    </row>
    <row r="4" spans="1:7" ht="15">
      <c r="A4" s="3" t="s">
        <v>902</v>
      </c>
      <c r="B4" s="18" t="s">
        <v>397</v>
      </c>
      <c r="C4" s="3">
        <v>22531</v>
      </c>
      <c r="D4" s="3">
        <f>ROUND(C4/1.36,0)</f>
        <v>16567</v>
      </c>
      <c r="E4" s="3">
        <f>ROUND(D4*0.34,0)</f>
        <v>5633</v>
      </c>
      <c r="F4" s="3">
        <f>ROUND(D4*0.02,0)</f>
        <v>331</v>
      </c>
      <c r="G4" s="3"/>
    </row>
    <row r="5" spans="1:7" ht="15" customHeight="1">
      <c r="A5" s="3" t="s">
        <v>398</v>
      </c>
      <c r="B5" s="18" t="s">
        <v>399</v>
      </c>
      <c r="C5" s="3">
        <v>15096</v>
      </c>
      <c r="D5" s="3">
        <f>ROUND(C5/1.36,0)</f>
        <v>11100</v>
      </c>
      <c r="E5" s="3">
        <f>ROUND(D5*0.34,0)</f>
        <v>3774</v>
      </c>
      <c r="F5" s="3">
        <f>ROUND(D5*0.02,0)</f>
        <v>222</v>
      </c>
      <c r="G5" s="3"/>
    </row>
    <row r="6" spans="1:7" ht="15">
      <c r="A6" s="3" t="s">
        <v>400</v>
      </c>
      <c r="B6" s="18" t="s">
        <v>401</v>
      </c>
      <c r="C6" s="3"/>
      <c r="D6" s="3"/>
      <c r="E6" s="3"/>
      <c r="F6" s="3"/>
      <c r="G6" s="3">
        <v>3755</v>
      </c>
    </row>
    <row r="7" spans="1:7" ht="15">
      <c r="A7" s="3" t="s">
        <v>402</v>
      </c>
      <c r="B7" s="18" t="s">
        <v>403</v>
      </c>
      <c r="C7" s="3">
        <v>3755</v>
      </c>
      <c r="D7" s="3">
        <f>ROUND(C7/1.36,0)</f>
        <v>2761</v>
      </c>
      <c r="E7" s="3">
        <f>ROUND(D7*0.34,0)</f>
        <v>939</v>
      </c>
      <c r="F7" s="3">
        <f>ROUND(D7*0.02,0)</f>
        <v>55</v>
      </c>
      <c r="G7" s="3"/>
    </row>
    <row r="8" spans="1:7" ht="15">
      <c r="A8" s="3" t="s">
        <v>404</v>
      </c>
      <c r="B8" s="18" t="s">
        <v>405</v>
      </c>
      <c r="C8" s="3">
        <v>48593</v>
      </c>
      <c r="D8" s="3">
        <f>ROUND(C8/1.36,0)</f>
        <v>35730</v>
      </c>
      <c r="E8" s="3">
        <f>ROUND(D8*0.34,0)</f>
        <v>12148</v>
      </c>
      <c r="F8" s="3">
        <f>ROUND(D8*0.02,0)</f>
        <v>715</v>
      </c>
      <c r="G8" s="3"/>
    </row>
    <row r="9" spans="1:7" ht="15">
      <c r="A9" s="3" t="s">
        <v>406</v>
      </c>
      <c r="B9" s="18" t="s">
        <v>407</v>
      </c>
      <c r="C9" s="3"/>
      <c r="D9" s="3"/>
      <c r="E9" s="3"/>
      <c r="F9" s="3"/>
      <c r="G9" s="3">
        <v>44988</v>
      </c>
    </row>
    <row r="10" spans="1:7" ht="21" customHeight="1">
      <c r="A10" s="3" t="s">
        <v>408</v>
      </c>
      <c r="B10" s="18" t="s">
        <v>409</v>
      </c>
      <c r="C10" s="3"/>
      <c r="D10" s="3"/>
      <c r="E10" s="3"/>
      <c r="F10" s="3"/>
      <c r="G10" s="3">
        <v>75105</v>
      </c>
    </row>
    <row r="11" spans="1:7" ht="15">
      <c r="A11" s="3" t="s">
        <v>410</v>
      </c>
      <c r="B11" s="18" t="s">
        <v>411</v>
      </c>
      <c r="C11" s="3"/>
      <c r="D11" s="3"/>
      <c r="E11" s="3"/>
      <c r="F11" s="3"/>
      <c r="G11" s="3">
        <v>7510</v>
      </c>
    </row>
    <row r="12" spans="1:7" ht="15">
      <c r="A12" s="3" t="s">
        <v>412</v>
      </c>
      <c r="B12" s="18" t="s">
        <v>413</v>
      </c>
      <c r="C12" s="3">
        <v>7510</v>
      </c>
      <c r="D12" s="3">
        <f aca="true" t="shared" si="0" ref="D12:D27">ROUND(C12/1.36,0)</f>
        <v>5522</v>
      </c>
      <c r="E12" s="3">
        <f>ROUND(D12*0.34,0)+(1)</f>
        <v>1878</v>
      </c>
      <c r="F12" s="3">
        <f aca="true" t="shared" si="1" ref="F12:F27">ROUND(D12*0.02,0)</f>
        <v>110</v>
      </c>
      <c r="G12" s="3"/>
    </row>
    <row r="13" spans="1:7" ht="15">
      <c r="A13" s="3" t="s">
        <v>414</v>
      </c>
      <c r="B13" s="18" t="s">
        <v>415</v>
      </c>
      <c r="C13" s="3">
        <v>165230</v>
      </c>
      <c r="D13" s="3">
        <f t="shared" si="0"/>
        <v>121493</v>
      </c>
      <c r="E13" s="3">
        <f>ROUND(D13*0.34,0)+(-1)</f>
        <v>41307</v>
      </c>
      <c r="F13" s="3">
        <f t="shared" si="1"/>
        <v>2430</v>
      </c>
      <c r="G13" s="3"/>
    </row>
    <row r="14" spans="1:7" ht="15">
      <c r="A14" s="3" t="s">
        <v>416</v>
      </c>
      <c r="B14" s="18" t="s">
        <v>417</v>
      </c>
      <c r="C14" s="3">
        <v>15021</v>
      </c>
      <c r="D14" s="3">
        <f t="shared" si="0"/>
        <v>11045</v>
      </c>
      <c r="E14" s="3">
        <f>ROUND(D14*0.34,0)</f>
        <v>3755</v>
      </c>
      <c r="F14" s="3">
        <f t="shared" si="1"/>
        <v>221</v>
      </c>
      <c r="G14" s="3"/>
    </row>
    <row r="15" spans="1:7" ht="15">
      <c r="A15" s="3" t="s">
        <v>418</v>
      </c>
      <c r="B15" s="18" t="s">
        <v>419</v>
      </c>
      <c r="C15" s="3">
        <v>7510</v>
      </c>
      <c r="D15" s="3">
        <f t="shared" si="0"/>
        <v>5522</v>
      </c>
      <c r="E15" s="3">
        <f>ROUND(D15*0.34,0)+(1)</f>
        <v>1878</v>
      </c>
      <c r="F15" s="3">
        <f t="shared" si="1"/>
        <v>110</v>
      </c>
      <c r="G15" s="3"/>
    </row>
    <row r="16" spans="1:7" ht="15">
      <c r="A16" s="3" t="s">
        <v>420</v>
      </c>
      <c r="B16" s="18" t="s">
        <v>421</v>
      </c>
      <c r="C16" s="3">
        <v>37552</v>
      </c>
      <c r="D16" s="3">
        <f t="shared" si="0"/>
        <v>27612</v>
      </c>
      <c r="E16" s="3">
        <f>ROUND(D16*0.34,0)</f>
        <v>9388</v>
      </c>
      <c r="F16" s="3">
        <f t="shared" si="1"/>
        <v>552</v>
      </c>
      <c r="G16" s="3"/>
    </row>
    <row r="17" spans="1:7" ht="15">
      <c r="A17" s="3" t="s">
        <v>422</v>
      </c>
      <c r="B17" s="18" t="s">
        <v>423</v>
      </c>
      <c r="C17" s="3">
        <v>45063</v>
      </c>
      <c r="D17" s="3">
        <f t="shared" si="0"/>
        <v>33135</v>
      </c>
      <c r="E17" s="3">
        <f>ROUND(D17*0.34,0)+(-1)</f>
        <v>11265</v>
      </c>
      <c r="F17" s="3">
        <f t="shared" si="1"/>
        <v>663</v>
      </c>
      <c r="G17" s="3"/>
    </row>
    <row r="18" spans="1:7" ht="15">
      <c r="A18" s="3" t="s">
        <v>424</v>
      </c>
      <c r="B18" s="18" t="s">
        <v>425</v>
      </c>
      <c r="C18" s="3">
        <v>18776</v>
      </c>
      <c r="D18" s="3">
        <f t="shared" si="0"/>
        <v>13806</v>
      </c>
      <c r="E18" s="3">
        <f>ROUND(D18*0.34,0)</f>
        <v>4694</v>
      </c>
      <c r="F18" s="3">
        <f t="shared" si="1"/>
        <v>276</v>
      </c>
      <c r="G18" s="3"/>
    </row>
    <row r="19" spans="1:7" ht="15">
      <c r="A19" s="3" t="s">
        <v>426</v>
      </c>
      <c r="B19" s="18" t="s">
        <v>427</v>
      </c>
      <c r="C19" s="3">
        <v>3755</v>
      </c>
      <c r="D19" s="3">
        <f t="shared" si="0"/>
        <v>2761</v>
      </c>
      <c r="E19" s="3">
        <f>ROUND(D19*0.34,0)</f>
        <v>939</v>
      </c>
      <c r="F19" s="3">
        <f t="shared" si="1"/>
        <v>55</v>
      </c>
      <c r="G19" s="3"/>
    </row>
    <row r="20" spans="1:7" ht="15">
      <c r="A20" s="3" t="s">
        <v>428</v>
      </c>
      <c r="B20" s="18" t="s">
        <v>429</v>
      </c>
      <c r="C20" s="3">
        <v>11266</v>
      </c>
      <c r="D20" s="3">
        <f t="shared" si="0"/>
        <v>8284</v>
      </c>
      <c r="E20" s="3">
        <f>ROUND(D20*0.34,0)+(-1)</f>
        <v>2816</v>
      </c>
      <c r="F20" s="3">
        <f t="shared" si="1"/>
        <v>166</v>
      </c>
      <c r="G20" s="3"/>
    </row>
    <row r="21" spans="1:7" ht="15">
      <c r="A21" s="3" t="s">
        <v>430</v>
      </c>
      <c r="B21" s="18" t="s">
        <v>431</v>
      </c>
      <c r="C21" s="3">
        <v>82615</v>
      </c>
      <c r="D21" s="3">
        <f t="shared" si="0"/>
        <v>60746</v>
      </c>
      <c r="E21" s="3">
        <f>ROUND(D21*0.34,0)</f>
        <v>20654</v>
      </c>
      <c r="F21" s="3">
        <f t="shared" si="1"/>
        <v>1215</v>
      </c>
      <c r="G21" s="3"/>
    </row>
    <row r="22" spans="1:7" ht="15">
      <c r="A22" s="3" t="s">
        <v>432</v>
      </c>
      <c r="B22" s="18" t="s">
        <v>433</v>
      </c>
      <c r="C22" s="3">
        <v>15021</v>
      </c>
      <c r="D22" s="3">
        <f t="shared" si="0"/>
        <v>11045</v>
      </c>
      <c r="E22" s="3">
        <f>ROUND(D22*0.34,0)</f>
        <v>3755</v>
      </c>
      <c r="F22" s="3">
        <f t="shared" si="1"/>
        <v>221</v>
      </c>
      <c r="G22" s="3"/>
    </row>
    <row r="23" spans="1:7" ht="15">
      <c r="A23" s="3" t="s">
        <v>434</v>
      </c>
      <c r="B23" s="18" t="s">
        <v>435</v>
      </c>
      <c r="C23" s="3">
        <v>15021</v>
      </c>
      <c r="D23" s="3">
        <f t="shared" si="0"/>
        <v>11045</v>
      </c>
      <c r="E23" s="3">
        <f>ROUND(D23*0.34,0)</f>
        <v>3755</v>
      </c>
      <c r="F23" s="3">
        <f t="shared" si="1"/>
        <v>221</v>
      </c>
      <c r="G23" s="3"/>
    </row>
    <row r="24" spans="1:7" ht="15">
      <c r="A24" s="3" t="s">
        <v>436</v>
      </c>
      <c r="B24" s="18" t="s">
        <v>437</v>
      </c>
      <c r="C24" s="3">
        <v>22531</v>
      </c>
      <c r="D24" s="3">
        <f t="shared" si="0"/>
        <v>16567</v>
      </c>
      <c r="E24" s="3">
        <f>ROUND(D24*0.34,0)</f>
        <v>5633</v>
      </c>
      <c r="F24" s="3">
        <f t="shared" si="1"/>
        <v>331</v>
      </c>
      <c r="G24" s="3"/>
    </row>
    <row r="25" spans="1:7" ht="15">
      <c r="A25" s="3" t="s">
        <v>438</v>
      </c>
      <c r="B25" s="18" t="s">
        <v>439</v>
      </c>
      <c r="C25" s="3">
        <v>90126</v>
      </c>
      <c r="D25" s="3">
        <f t="shared" si="0"/>
        <v>66269</v>
      </c>
      <c r="E25" s="3">
        <f>ROUND(D25*0.34,0)+(1)</f>
        <v>22532</v>
      </c>
      <c r="F25" s="3">
        <f t="shared" si="1"/>
        <v>1325</v>
      </c>
      <c r="G25" s="3"/>
    </row>
    <row r="26" spans="1:7" ht="18.75" customHeight="1">
      <c r="A26" s="3" t="s">
        <v>440</v>
      </c>
      <c r="B26" s="18" t="s">
        <v>441</v>
      </c>
      <c r="C26" s="3">
        <v>15021</v>
      </c>
      <c r="D26" s="3">
        <f t="shared" si="0"/>
        <v>11045</v>
      </c>
      <c r="E26" s="3">
        <f>ROUND(D26*0.34,0)</f>
        <v>3755</v>
      </c>
      <c r="F26" s="3">
        <f t="shared" si="1"/>
        <v>221</v>
      </c>
      <c r="G26" s="3"/>
    </row>
    <row r="27" spans="1:7" ht="15">
      <c r="A27" s="3" t="s">
        <v>442</v>
      </c>
      <c r="B27" s="18" t="s">
        <v>443</v>
      </c>
      <c r="C27" s="3">
        <v>48818</v>
      </c>
      <c r="D27" s="3">
        <f t="shared" si="0"/>
        <v>35896</v>
      </c>
      <c r="E27" s="3">
        <f>ROUND(D27*0.34,0)+(-1)</f>
        <v>12204</v>
      </c>
      <c r="F27" s="3">
        <f t="shared" si="1"/>
        <v>718</v>
      </c>
      <c r="G27" s="3"/>
    </row>
    <row r="28" spans="1:7" ht="15">
      <c r="A28" s="3" t="s">
        <v>444</v>
      </c>
      <c r="B28" s="18" t="s">
        <v>445</v>
      </c>
      <c r="C28" s="3"/>
      <c r="D28" s="3"/>
      <c r="E28" s="3"/>
      <c r="F28" s="3"/>
      <c r="G28" s="3">
        <v>3755</v>
      </c>
    </row>
    <row r="29" spans="1:7" ht="15">
      <c r="A29" s="3" t="s">
        <v>446</v>
      </c>
      <c r="B29" s="18" t="s">
        <v>447</v>
      </c>
      <c r="C29" s="3">
        <v>30042</v>
      </c>
      <c r="D29" s="3">
        <f aca="true" t="shared" si="2" ref="D29:D35">ROUND(C29/1.36,0)</f>
        <v>22090</v>
      </c>
      <c r="E29" s="3">
        <f>ROUND(D29*0.34,0)+(-1)</f>
        <v>7510</v>
      </c>
      <c r="F29" s="3">
        <f aca="true" t="shared" si="3" ref="F29:F35">ROUND(D29*0.02,0)</f>
        <v>442</v>
      </c>
      <c r="G29" s="3"/>
    </row>
    <row r="30" spans="1:7" ht="15">
      <c r="A30" s="3" t="s">
        <v>448</v>
      </c>
      <c r="B30" s="18" t="s">
        <v>449</v>
      </c>
      <c r="C30" s="3">
        <v>176496</v>
      </c>
      <c r="D30" s="3">
        <f t="shared" si="2"/>
        <v>129776</v>
      </c>
      <c r="E30" s="3">
        <f>ROUND(D30*0.34,0)</f>
        <v>44124</v>
      </c>
      <c r="F30" s="3">
        <f t="shared" si="3"/>
        <v>2596</v>
      </c>
      <c r="G30" s="3"/>
    </row>
    <row r="31" spans="1:7" ht="15">
      <c r="A31" s="3" t="s">
        <v>450</v>
      </c>
      <c r="B31" s="18" t="s">
        <v>451</v>
      </c>
      <c r="C31" s="3">
        <v>90126</v>
      </c>
      <c r="D31" s="3">
        <f t="shared" si="2"/>
        <v>66269</v>
      </c>
      <c r="E31" s="3">
        <f>ROUND(D31*0.34,0)+(1)</f>
        <v>22532</v>
      </c>
      <c r="F31" s="3">
        <f t="shared" si="3"/>
        <v>1325</v>
      </c>
      <c r="G31" s="3"/>
    </row>
    <row r="32" spans="1:7" ht="15">
      <c r="A32" s="3" t="s">
        <v>452</v>
      </c>
      <c r="B32" s="18" t="s">
        <v>453</v>
      </c>
      <c r="C32" s="3">
        <v>3755</v>
      </c>
      <c r="D32" s="3">
        <f t="shared" si="2"/>
        <v>2761</v>
      </c>
      <c r="E32" s="3">
        <f>ROUND(D32*0.34,0)</f>
        <v>939</v>
      </c>
      <c r="F32" s="3">
        <f t="shared" si="3"/>
        <v>55</v>
      </c>
      <c r="G32" s="3"/>
    </row>
    <row r="33" spans="1:7" ht="15">
      <c r="A33" s="3" t="s">
        <v>454</v>
      </c>
      <c r="B33" s="18" t="s">
        <v>455</v>
      </c>
      <c r="C33" s="3">
        <v>22531</v>
      </c>
      <c r="D33" s="3">
        <f t="shared" si="2"/>
        <v>16567</v>
      </c>
      <c r="E33" s="3">
        <f>ROUND(D33*0.34,0)</f>
        <v>5633</v>
      </c>
      <c r="F33" s="3">
        <f t="shared" si="3"/>
        <v>331</v>
      </c>
      <c r="G33" s="3"/>
    </row>
    <row r="34" spans="1:7" ht="30">
      <c r="A34" s="3" t="s">
        <v>456</v>
      </c>
      <c r="B34" s="18" t="s">
        <v>457</v>
      </c>
      <c r="C34" s="3">
        <v>7510</v>
      </c>
      <c r="D34" s="3">
        <f t="shared" si="2"/>
        <v>5522</v>
      </c>
      <c r="E34" s="3">
        <f>ROUND(D34*0.34,0)+(1)</f>
        <v>1878</v>
      </c>
      <c r="F34" s="3">
        <f t="shared" si="3"/>
        <v>110</v>
      </c>
      <c r="G34" s="3"/>
    </row>
    <row r="35" spans="1:7" ht="15">
      <c r="A35" s="3" t="s">
        <v>458</v>
      </c>
      <c r="B35" s="18" t="s">
        <v>459</v>
      </c>
      <c r="C35" s="3">
        <v>7510</v>
      </c>
      <c r="D35" s="3">
        <f t="shared" si="2"/>
        <v>5522</v>
      </c>
      <c r="E35" s="3">
        <f>ROUND(D35*0.34,0)+(1)</f>
        <v>1878</v>
      </c>
      <c r="F35" s="3">
        <f t="shared" si="3"/>
        <v>110</v>
      </c>
      <c r="G35" s="3"/>
    </row>
    <row r="36" spans="1:7" ht="19.5" customHeight="1">
      <c r="A36" s="70"/>
      <c r="B36" s="70"/>
      <c r="C36" s="2">
        <f>SUM(C3:C35)</f>
        <v>1036291</v>
      </c>
      <c r="D36" s="2">
        <f>SUM(D3:D35)</f>
        <v>761980</v>
      </c>
      <c r="E36" s="2">
        <f>SUM(E3:E35)</f>
        <v>259074</v>
      </c>
      <c r="F36" s="2">
        <f>SUM(F3:F35)</f>
        <v>15237</v>
      </c>
      <c r="G36" s="2">
        <f>SUM(G3:G35)</f>
        <v>135113</v>
      </c>
    </row>
    <row r="37" ht="15.75" thickBot="1"/>
    <row r="38" spans="1:7" s="26" customFormat="1" ht="15.75" thickBot="1">
      <c r="A38" s="16" t="s">
        <v>19</v>
      </c>
      <c r="B38" s="25"/>
      <c r="C38" s="30">
        <f>C36+G36</f>
        <v>1171404</v>
      </c>
      <c r="D38" s="14"/>
      <c r="E38" s="14"/>
      <c r="F38" s="14"/>
      <c r="G38" s="15"/>
    </row>
  </sheetData>
  <sheetProtection selectLockedCells="1" selectUnlockedCells="1"/>
  <mergeCells count="2">
    <mergeCell ref="A1:G1"/>
    <mergeCell ref="A36:B3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76" r:id="rId1"/>
  <headerFooter alignWithMargins="0">
    <oddHeader>&amp;C&amp;"Times New Roman,Obyčejné"&amp;12Seznam podpořených škol, čj. MSMT-37 834/2016 - 2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Petra</dc:creator>
  <cp:keywords/>
  <dc:description/>
  <cp:lastModifiedBy>Dvořáková Petra</cp:lastModifiedBy>
  <cp:lastPrinted>2016-12-19T10:40:15Z</cp:lastPrinted>
  <dcterms:created xsi:type="dcterms:W3CDTF">2016-12-05T08:51:40Z</dcterms:created>
  <dcterms:modified xsi:type="dcterms:W3CDTF">2017-01-17T13:36:28Z</dcterms:modified>
  <cp:category/>
  <cp:version/>
  <cp:contentType/>
  <cp:contentStatus/>
</cp:coreProperties>
</file>