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30" windowWidth="12120" windowHeight="8445" activeTab="0"/>
  </bookViews>
  <sheets>
    <sheet name="Krycí list" sheetId="1" r:id="rId1"/>
    <sheet name="Rekapitulace" sheetId="2" r:id="rId2"/>
    <sheet name="Položky" sheetId="3" r:id="rId3"/>
  </sheets>
  <definedNames>
    <definedName name="BPK1">'Krycí list'!$AA$8</definedName>
    <definedName name="BPK2">'Krycí list'!$AB$8</definedName>
    <definedName name="BPK3">'Krycí list'!$AC$8</definedName>
    <definedName name="cisloobjektu">'Krycí list'!$A$4</definedName>
    <definedName name="cislostavby">'Krycí list'!$A$6</definedName>
    <definedName name="Datum">'Krycí list'!$B$27</definedName>
    <definedName name="Dil">'Rekapitulace'!$A$6</definedName>
    <definedName name="Dodavka">'Rekapitulace'!$G$16</definedName>
    <definedName name="Dodavka0">'Položky'!#REF!</definedName>
    <definedName name="HSV">'Rekapitulace'!$E$16</definedName>
    <definedName name="HSV0">'Položky'!#REF!</definedName>
    <definedName name="HZS">'Rekapitulace'!$I$16</definedName>
    <definedName name="HZS0">'Položky'!#REF!</definedName>
    <definedName name="JKSO">'Krycí list'!$F$4</definedName>
    <definedName name="MJ">'Krycí list'!$G$4</definedName>
    <definedName name="Mont">'Rekapitulace'!$H$16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list'!$A$1:$G$46</definedName>
    <definedName name="_xlnm.Print_Area" localSheetId="2">'Položky'!$A$1:$I$70</definedName>
    <definedName name="_xlnm.Print_Area" localSheetId="1">'Rekapitulace'!$A$1:$I$25</definedName>
    <definedName name="PocetMJ">'Krycí list'!$G$7</definedName>
    <definedName name="Poznamka">'Krycí list'!$B$38</definedName>
    <definedName name="Projektant">'Krycí list'!$C$7</definedName>
    <definedName name="PSV">'Rekapitulace'!$F$16</definedName>
    <definedName name="PSV0">'Položky'!#REF!</definedName>
    <definedName name="SloupecCC">'Položky'!$G$6</definedName>
    <definedName name="SloupecCisloPol">'Položky'!$B$6</definedName>
    <definedName name="SloupecCH">'Položky'!$I$6</definedName>
    <definedName name="SloupecJC">'Položky'!$F$6</definedName>
    <definedName name="SloupecJH">'Položky'!$H$6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'Rekapitulace'!$H$24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list'!$F$33</definedName>
    <definedName name="Zaklad5">'Krycí list'!$F$31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<sst xmlns="http://schemas.openxmlformats.org/spreadsheetml/2006/main" count="271" uniqueCount="188">
  <si>
    <t>KRYCÍ LIST ROZPOČTU</t>
  </si>
  <si>
    <t xml:space="preserve"> </t>
  </si>
  <si>
    <t>Stavba :</t>
  </si>
  <si>
    <t>Název stavby :</t>
  </si>
  <si>
    <t>Projektant :</t>
  </si>
  <si>
    <t>Počet měrných jednotek :</t>
  </si>
  <si>
    <t>Objednatel :</t>
  </si>
  <si>
    <t>Náklady na MJ :</t>
  </si>
  <si>
    <t>Počet listů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</si>
  <si>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</si>
  <si>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</si>
  <si>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</si>
  <si>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</si>
  <si>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</si>
  <si>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</si>
  <si>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</si>
  <si>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</si>
  <si>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</si>
  <si>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</si>
  <si>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</si>
  <si>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</si>
  <si>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</si>
  <si>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</si>
  <si>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</si>
  <si>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</si>
  <si>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</si>
  <si>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</si>
  <si>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</si>
  <si>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</si>
  <si>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</si>
  <si>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</si>
  <si>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</si>
  <si>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</si>
  <si>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</si>
  <si>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</si>
  <si>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</si>
  <si>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</si>
  <si>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</si>
  <si>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</si>
  <si>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</si>
  <si>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</si>
  <si>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</si>
  <si>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</si>
  <si>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</si>
  <si>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</si>
  <si>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</si>
  <si>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</si>
  <si>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</si>
  <si>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</si>
  <si>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</si>
  <si>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</si>
  <si>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</si>
  <si>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</si>
  <si>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</si>
  <si>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</si>
  <si>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</si>
  <si>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</si>
  <si>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</si>
  <si>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</si>
  <si>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</si>
  <si>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</si>
  <si>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</si>
  <si>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Díl:</t>
  </si>
  <si>
    <t>1</t>
  </si>
  <si>
    <t>Zemní práce</t>
  </si>
  <si>
    <t>Celkem za</t>
  </si>
  <si>
    <t>122202201R00</t>
  </si>
  <si>
    <t xml:space="preserve">Odkopávky pro silnice v hor. 3 do 100 m3 </t>
  </si>
  <si>
    <t>m3</t>
  </si>
  <si>
    <t>122201109R00</t>
  </si>
  <si>
    <t xml:space="preserve">Příplatek za lepivost - odkopávky v hor. 3 </t>
  </si>
  <si>
    <t>113106121R00</t>
  </si>
  <si>
    <t>Rozebrání dlažeb z betonových dlaždic na sucho +  očištění</t>
  </si>
  <si>
    <t>m2</t>
  </si>
  <si>
    <t>113202111R00</t>
  </si>
  <si>
    <t xml:space="preserve">Vytrhání obrub z krajníků nebo obrubníků stojatých </t>
  </si>
  <si>
    <t>m</t>
  </si>
  <si>
    <t>113201111R00</t>
  </si>
  <si>
    <t>113203111R00</t>
  </si>
  <si>
    <t>Vytrhání obrub z dlažebních kostek včetně očištění</t>
  </si>
  <si>
    <t>113107111R00</t>
  </si>
  <si>
    <t xml:space="preserve">Odstranění podkladu pl. 200 m2,kam.těžené tl.10 cm </t>
  </si>
  <si>
    <t>162201101R00</t>
  </si>
  <si>
    <t xml:space="preserve">Vodorovné přemístění výkopku z hor.1-4 do 20 m </t>
  </si>
  <si>
    <t>162701105R00</t>
  </si>
  <si>
    <t xml:space="preserve">Vodorovné přemístění výkopku z hor.1-4 do 10000 m </t>
  </si>
  <si>
    <t>162701109R00</t>
  </si>
  <si>
    <t xml:space="preserve">Příplatek k vod. přemístění hor.1-4 za další 1 km </t>
  </si>
  <si>
    <t>181101102R00</t>
  </si>
  <si>
    <t xml:space="preserve">Úprava pláně v zářezech v hor. 1-4, se zhutněním </t>
  </si>
  <si>
    <t>171201291R00</t>
  </si>
  <si>
    <t xml:space="preserve">Poplatek za skládku </t>
  </si>
  <si>
    <t>181301102R00</t>
  </si>
  <si>
    <t>Rozprostření zeminy, rovina, tl. 10-15 cm,do 500m2 osetí</t>
  </si>
  <si>
    <t>183901777R00</t>
  </si>
  <si>
    <t xml:space="preserve">DMT + MTZ betonového stolu na stolní tenis </t>
  </si>
  <si>
    <t>kus</t>
  </si>
  <si>
    <t>139601102T00</t>
  </si>
  <si>
    <t>Ruční výkop jam, rýh a šachet v hornině tř. 3 pro drenáž a kanalizaci</t>
  </si>
  <si>
    <t>174101101R00</t>
  </si>
  <si>
    <t xml:space="preserve">Zásyp jam, rýh, šachet se zhutněním </t>
  </si>
  <si>
    <t>2</t>
  </si>
  <si>
    <t>Základy,zvláštní zakládání</t>
  </si>
  <si>
    <t>212750010RAB</t>
  </si>
  <si>
    <t>Trativody z drenážních trubek lože a obsyp štěrkopískem, světlost trub 10 cm</t>
  </si>
  <si>
    <t>5</t>
  </si>
  <si>
    <t>Komunikace</t>
  </si>
  <si>
    <t>564431111R00</t>
  </si>
  <si>
    <t xml:space="preserve">Podklad ze struskového štěrku tloušťky 10 cm </t>
  </si>
  <si>
    <t>564851111R00</t>
  </si>
  <si>
    <t xml:space="preserve">Podklad ze štěrkodrti po zhutnění tloušťky 15 cm </t>
  </si>
  <si>
    <t>596215021R00</t>
  </si>
  <si>
    <t xml:space="preserve">Kladení zámkové dlažby tl. 6 cm do drtě tl. 4 cm </t>
  </si>
  <si>
    <t>59245030</t>
  </si>
  <si>
    <t>59245020</t>
  </si>
  <si>
    <t>Dlažba zámková Kost 6 cm přírodní</t>
  </si>
  <si>
    <t>596811111R00</t>
  </si>
  <si>
    <t xml:space="preserve">Kladení dlaždic kom.pro pěší, lože z kameniva těž. </t>
  </si>
  <si>
    <t>59245033</t>
  </si>
  <si>
    <t>Dlažba stávající 50/50 cm a 30/30 cm</t>
  </si>
  <si>
    <t>8</t>
  </si>
  <si>
    <t>Trubní vedení</t>
  </si>
  <si>
    <t>895983419R00</t>
  </si>
  <si>
    <t xml:space="preserve">Zřízení vpusti dvorní z dílců betonových </t>
  </si>
  <si>
    <t>877355121R00</t>
  </si>
  <si>
    <t xml:space="preserve">Napojení kanalizace do stávající šachty </t>
  </si>
  <si>
    <t>871313121R00</t>
  </si>
  <si>
    <t>Montáž trub z tvrdého PVC, gumový kroužek, DN 150 + SPC</t>
  </si>
  <si>
    <t>59223824</t>
  </si>
  <si>
    <t>Vpusť dvorní kompletní s mříží 30x30 cm</t>
  </si>
  <si>
    <t>899102111R00</t>
  </si>
  <si>
    <t xml:space="preserve">Osazení poklopu s rámem do 100 kg </t>
  </si>
  <si>
    <t>899103111R00</t>
  </si>
  <si>
    <t xml:space="preserve">Osazení poklopu s rámem do 150 kg </t>
  </si>
  <si>
    <t>55243440</t>
  </si>
  <si>
    <t>Poklop na vstupní šachtu 800 x 800 mm</t>
  </si>
  <si>
    <t>359901111R00</t>
  </si>
  <si>
    <t xml:space="preserve">Vyčištění kanalizační šachty </t>
  </si>
  <si>
    <t>9</t>
  </si>
  <si>
    <t>Ostatní konstrukce, bourání</t>
  </si>
  <si>
    <t>97908-2213.R00</t>
  </si>
  <si>
    <t>Vodorovná doprava suti po suchu do 1 km</t>
  </si>
  <si>
    <t>t</t>
  </si>
  <si>
    <t>97908-2219.R00</t>
  </si>
  <si>
    <t>Příplatek za dopravu suti po suchu za další 1 km</t>
  </si>
  <si>
    <t>97908-7299.R00</t>
  </si>
  <si>
    <t>Poplatek za suť-beton</t>
  </si>
  <si>
    <t>91</t>
  </si>
  <si>
    <t>Doplňující práce na komunikaci</t>
  </si>
  <si>
    <t>917862111R00</t>
  </si>
  <si>
    <t xml:space="preserve">Osazení stojat. obrub. bet. s opěrou,lože z B 12,5 </t>
  </si>
  <si>
    <t>59217410</t>
  </si>
  <si>
    <t xml:space="preserve">Obrubník chodníkový  BO 10/25 </t>
  </si>
  <si>
    <t>916561111R00</t>
  </si>
  <si>
    <t xml:space="preserve">Osazení záhon.obrubníků do lože z B 12,5 s opěrou </t>
  </si>
  <si>
    <t>59217469</t>
  </si>
  <si>
    <t>Obrubník zahradní  BO 100/5/20</t>
  </si>
  <si>
    <t>917161111R00</t>
  </si>
  <si>
    <t xml:space="preserve">Osazení lež. obrub.kamen. s opěrou, lože z BP 12,5 </t>
  </si>
  <si>
    <t>916261111R00</t>
  </si>
  <si>
    <t xml:space="preserve">Osazení obruby z kostek drobných, s boční opěrou </t>
  </si>
  <si>
    <t>918101111R00</t>
  </si>
  <si>
    <t xml:space="preserve">Lože pod obrubníky nebo obruby dlažeb z B 12,5 </t>
  </si>
  <si>
    <t>93</t>
  </si>
  <si>
    <t>Dokončovací práce inž.staveb</t>
  </si>
  <si>
    <t>935112111R00</t>
  </si>
  <si>
    <t xml:space="preserve">Osazení přík.žlabu do B10 tl.10 cm z tvárnic 50 cm </t>
  </si>
  <si>
    <t>59227531.A</t>
  </si>
  <si>
    <t>Žlabovka betonová  TBO 30/30</t>
  </si>
  <si>
    <t>99</t>
  </si>
  <si>
    <t>Staveništní přesun hmot</t>
  </si>
  <si>
    <t>998223011R00</t>
  </si>
  <si>
    <t xml:space="preserve">Přesun hmot, pozemní komunikace, kryt dlážděný </t>
  </si>
  <si>
    <t>767</t>
  </si>
  <si>
    <t>Konstrukce zámečnické</t>
  </si>
  <si>
    <t>767658917R00</t>
  </si>
  <si>
    <t xml:space="preserve">Oprava vrat  </t>
  </si>
  <si>
    <t>soubor</t>
  </si>
  <si>
    <t>Projektová dokumentace včetně IČ</t>
  </si>
  <si>
    <t>Provozní vlivy</t>
  </si>
  <si>
    <t>Zařízení staveniště</t>
  </si>
  <si>
    <t>Dle výběrového řízení</t>
  </si>
  <si>
    <t xml:space="preserve">Výchovný ústav a školní jídelna, </t>
  </si>
  <si>
    <t>Ostrava - Hrabůvka, Slezská 23</t>
  </si>
  <si>
    <t>Oprava zpevněných ploch v areálu oddělení Ostrava - Hrabůvka, Slezská 23</t>
  </si>
  <si>
    <t>Vytrhání obrub chodníkových ležatých vč.očištění</t>
  </si>
  <si>
    <r>
      <t>Dlažba zámková 6 cm -</t>
    </r>
    <r>
      <rPr>
        <b/>
        <sz val="10"/>
        <rFont val="Arial CE"/>
        <family val="0"/>
      </rPr>
      <t>materiál objednatele</t>
    </r>
    <r>
      <rPr>
        <sz val="10"/>
        <rFont val="Arial CE"/>
        <family val="2"/>
      </rPr>
      <t>, přemístění</t>
    </r>
  </si>
  <si>
    <t>Mgr. Pavel Němynář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</si>
</sst>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</numFmts>
  <fonts count="1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9" fontId="5" fillId="2" borderId="6" xfId="0" applyNumberFormat="1" applyFont="1" applyFill="1" applyBorder="1" applyAlignment="1">
      <alignment/>
    </xf>
    <xf numFmtId="49" fontId="0" fillId="2" borderId="7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8" xfId="0" applyNumberFormat="1" applyBorder="1" applyAlignment="1">
      <alignment horizontal="left"/>
    </xf>
    <xf numFmtId="0" fontId="0" fillId="0" borderId="13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centerContinuous" vertic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0" fontId="0" fillId="0" borderId="23" xfId="0" applyBorder="1" applyAlignment="1">
      <alignment horizontal="centerContinuous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5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3" xfId="0" applyNumberFormat="1" applyBorder="1" applyAlignment="1">
      <alignment horizontal="right"/>
    </xf>
    <xf numFmtId="167" fontId="0" fillId="0" borderId="16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167" fontId="7" fillId="0" borderId="36" xfId="0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19" applyFont="1" applyBorder="1">
      <alignment/>
      <protection/>
    </xf>
    <xf numFmtId="0" fontId="0" fillId="0" borderId="40" xfId="19" applyBorder="1">
      <alignment/>
      <protection/>
    </xf>
    <xf numFmtId="0" fontId="0" fillId="0" borderId="40" xfId="19" applyBorder="1" applyAlignment="1">
      <alignment horizontal="right"/>
      <protection/>
    </xf>
    <xf numFmtId="0" fontId="0" fillId="0" borderId="40" xfId="19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 applyAlignment="1">
      <alignment/>
    </xf>
    <xf numFmtId="0" fontId="3" fillId="0" borderId="42" xfId="19" applyFont="1" applyBorder="1">
      <alignment/>
      <protection/>
    </xf>
    <xf numFmtId="0" fontId="0" fillId="0" borderId="42" xfId="19" applyBorder="1">
      <alignment/>
      <protection/>
    </xf>
    <xf numFmtId="0" fontId="0" fillId="0" borderId="42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49" fontId="1" fillId="0" borderId="22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43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9" xfId="0" applyNumberFormat="1" applyFont="1" applyFill="1" applyBorder="1" applyAlignment="1">
      <alignment/>
    </xf>
    <xf numFmtId="0" fontId="1" fillId="0" borderId="22" xfId="0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3" fontId="1" fillId="0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Fill="1" applyBorder="1" applyAlignment="1">
      <alignment/>
    </xf>
    <xf numFmtId="0" fontId="1" fillId="0" borderId="47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horizontal="center"/>
    </xf>
    <xf numFmtId="4" fontId="6" fillId="0" borderId="29" xfId="0" applyNumberFormat="1" applyFont="1" applyFill="1" applyBorder="1" applyAlignment="1">
      <alignment horizontal="right"/>
    </xf>
    <xf numFmtId="4" fontId="6" fillId="0" borderId="46" xfId="0" applyNumberFormat="1" applyFont="1" applyFill="1" applyBorder="1" applyAlignment="1">
      <alignment horizontal="right"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3" fontId="0" fillId="0" borderId="32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6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6" xfId="0" applyFill="1" applyBorder="1" applyAlignment="1">
      <alignment/>
    </xf>
    <xf numFmtId="4" fontId="0" fillId="0" borderId="51" xfId="0" applyNumberFormat="1" applyFill="1" applyBorder="1" applyAlignment="1">
      <alignment/>
    </xf>
    <xf numFmtId="4" fontId="0" fillId="0" borderId="35" xfId="0" applyNumberFormat="1" applyFill="1" applyBorder="1" applyAlignment="1">
      <alignment/>
    </xf>
    <xf numFmtId="4" fontId="0" fillId="0" borderId="36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0" fillId="0" borderId="40" xfId="19" applyFont="1" applyBorder="1" applyAlignment="1">
      <alignment horizontal="center"/>
      <protection/>
    </xf>
    <xf numFmtId="0" fontId="0" fillId="0" borderId="40" xfId="19" applyBorder="1" applyAlignment="1">
      <alignment horizontal="left"/>
      <protection/>
    </xf>
    <xf numFmtId="0" fontId="0" fillId="0" borderId="41" xfId="19" applyBorder="1">
      <alignment/>
      <protection/>
    </xf>
    <xf numFmtId="0" fontId="9" fillId="0" borderId="0" xfId="19" applyFont="1" applyFill="1">
      <alignment/>
      <protection/>
    </xf>
    <xf numFmtId="0" fontId="0" fillId="0" borderId="0" xfId="19" applyFont="1" applyFill="1">
      <alignment/>
      <protection/>
    </xf>
    <xf numFmtId="0" fontId="0" fillId="0" borderId="0" xfId="19" applyFill="1">
      <alignment/>
      <protection/>
    </xf>
    <xf numFmtId="0" fontId="0" fillId="0" borderId="0" xfId="19" applyFill="1" applyAlignment="1">
      <alignment horizontal="right"/>
      <protection/>
    </xf>
    <xf numFmtId="0" fontId="0" fillId="0" borderId="0" xfId="19" applyFill="1" applyAlignment="1">
      <alignment/>
      <protection/>
    </xf>
    <xf numFmtId="49" fontId="6" fillId="0" borderId="49" xfId="19" applyNumberFormat="1" applyFont="1" applyFill="1" applyBorder="1">
      <alignment/>
      <protection/>
    </xf>
    <xf numFmtId="0" fontId="6" fillId="0" borderId="31" xfId="19" applyFont="1" applyFill="1" applyBorder="1" applyAlignment="1">
      <alignment horizontal="center"/>
      <protection/>
    </xf>
    <xf numFmtId="0" fontId="6" fillId="0" borderId="31" xfId="19" applyNumberFormat="1" applyFont="1" applyFill="1" applyBorder="1" applyAlignment="1">
      <alignment horizontal="center"/>
      <protection/>
    </xf>
    <xf numFmtId="0" fontId="6" fillId="0" borderId="49" xfId="19" applyFont="1" applyFill="1" applyBorder="1" applyAlignment="1">
      <alignment horizontal="center"/>
      <protection/>
    </xf>
    <xf numFmtId="0" fontId="13" fillId="0" borderId="49" xfId="19" applyFont="1" applyFill="1" applyBorder="1">
      <alignment/>
      <protection/>
    </xf>
    <xf numFmtId="0" fontId="1" fillId="0" borderId="52" xfId="19" applyFont="1" applyFill="1" applyBorder="1" applyAlignment="1">
      <alignment horizontal="center"/>
      <protection/>
    </xf>
    <xf numFmtId="49" fontId="1" fillId="0" borderId="52" xfId="19" applyNumberFormat="1" applyFont="1" applyFill="1" applyBorder="1" applyAlignment="1">
      <alignment horizontal="left"/>
      <protection/>
    </xf>
    <xf numFmtId="0" fontId="1" fillId="0" borderId="52" xfId="19" applyFont="1" applyFill="1" applyBorder="1">
      <alignment/>
      <protection/>
    </xf>
    <xf numFmtId="0" fontId="0" fillId="0" borderId="52" xfId="19" applyFill="1" applyBorder="1" applyAlignment="1">
      <alignment horizontal="center"/>
      <protection/>
    </xf>
    <xf numFmtId="0" fontId="0" fillId="0" borderId="52" xfId="19" applyNumberFormat="1" applyFill="1" applyBorder="1" applyAlignment="1">
      <alignment horizontal="right"/>
      <protection/>
    </xf>
    <xf numFmtId="0" fontId="0" fillId="0" borderId="52" xfId="19" applyNumberFormat="1" applyFill="1" applyBorder="1">
      <alignment/>
      <protection/>
    </xf>
    <xf numFmtId="0" fontId="8" fillId="0" borderId="53" xfId="19" applyNumberFormat="1" applyFont="1" applyFill="1" applyBorder="1">
      <alignment/>
      <protection/>
    </xf>
    <xf numFmtId="0" fontId="14" fillId="0" borderId="0" xfId="19" applyFont="1">
      <alignment/>
      <protection/>
    </xf>
    <xf numFmtId="0" fontId="0" fillId="0" borderId="52" xfId="19" applyFont="1" applyFill="1" applyBorder="1" applyAlignment="1">
      <alignment horizontal="center"/>
      <protection/>
    </xf>
    <xf numFmtId="49" fontId="0" fillId="0" borderId="52" xfId="19" applyNumberFormat="1" applyFont="1" applyFill="1" applyBorder="1" applyAlignment="1">
      <alignment horizontal="left"/>
      <protection/>
    </xf>
    <xf numFmtId="0" fontId="0" fillId="0" borderId="52" xfId="19" applyFont="1" applyFill="1" applyBorder="1" applyAlignment="1">
      <alignment wrapText="1"/>
      <protection/>
    </xf>
    <xf numFmtId="49" fontId="0" fillId="0" borderId="52" xfId="19" applyNumberFormat="1" applyFont="1" applyFill="1" applyBorder="1" applyAlignment="1">
      <alignment horizontal="center" shrinkToFit="1"/>
      <protection/>
    </xf>
    <xf numFmtId="4" fontId="0" fillId="0" borderId="52" xfId="19" applyNumberFormat="1" applyFont="1" applyFill="1" applyBorder="1" applyAlignment="1">
      <alignment horizontal="right"/>
      <protection/>
    </xf>
    <xf numFmtId="4" fontId="0" fillId="0" borderId="52" xfId="19" applyNumberFormat="1" applyFont="1" applyFill="1" applyBorder="1">
      <alignment/>
      <protection/>
    </xf>
    <xf numFmtId="169" fontId="0" fillId="0" borderId="52" xfId="19" applyNumberFormat="1" applyFont="1" applyFill="1" applyBorder="1">
      <alignment/>
      <protection/>
    </xf>
    <xf numFmtId="0" fontId="0" fillId="0" borderId="54" xfId="19" applyFill="1" applyBorder="1" applyAlignment="1">
      <alignment horizontal="center"/>
      <protection/>
    </xf>
    <xf numFmtId="49" fontId="3" fillId="0" borderId="54" xfId="19" applyNumberFormat="1" applyFont="1" applyFill="1" applyBorder="1" applyAlignment="1">
      <alignment horizontal="left"/>
      <protection/>
    </xf>
    <xf numFmtId="0" fontId="3" fillId="0" borderId="54" xfId="19" applyFont="1" applyFill="1" applyBorder="1">
      <alignment/>
      <protection/>
    </xf>
    <xf numFmtId="4" fontId="0" fillId="0" borderId="54" xfId="19" applyNumberFormat="1" applyFill="1" applyBorder="1" applyAlignment="1">
      <alignment horizontal="right"/>
      <protection/>
    </xf>
    <xf numFmtId="4" fontId="1" fillId="0" borderId="54" xfId="19" applyNumberFormat="1" applyFont="1" applyFill="1" applyBorder="1">
      <alignment/>
      <protection/>
    </xf>
    <xf numFmtId="0" fontId="1" fillId="0" borderId="54" xfId="19" applyFont="1" applyFill="1" applyBorder="1">
      <alignment/>
      <protection/>
    </xf>
    <xf numFmtId="169" fontId="1" fillId="0" borderId="54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5" fillId="0" borderId="0" xfId="19" applyFont="1" applyAlignment="1">
      <alignment/>
      <protection/>
    </xf>
    <xf numFmtId="0" fontId="0" fillId="0" borderId="0" xfId="19" applyAlignment="1">
      <alignment horizontal="right"/>
      <protection/>
    </xf>
    <xf numFmtId="0" fontId="16" fillId="0" borderId="0" xfId="19" applyFont="1" applyBorder="1">
      <alignment/>
      <protection/>
    </xf>
    <xf numFmtId="3" fontId="16" fillId="0" borderId="0" xfId="19" applyNumberFormat="1" applyFont="1" applyBorder="1" applyAlignment="1">
      <alignment horizontal="right"/>
      <protection/>
    </xf>
    <xf numFmtId="4" fontId="16" fillId="0" borderId="0" xfId="19" applyNumberFormat="1" applyFont="1" applyBorder="1">
      <alignment/>
      <protection/>
    </xf>
    <xf numFmtId="0" fontId="15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5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3" fontId="1" fillId="0" borderId="36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center"/>
      <protection/>
    </xf>
    <xf numFmtId="0" fontId="0" fillId="0" borderId="42" xfId="19" applyFont="1" applyBorder="1" applyAlignment="1">
      <alignment horizontal="left" shrinkToFit="1"/>
      <protection/>
    </xf>
    <xf numFmtId="0" fontId="0" fillId="0" borderId="61" xfId="19" applyFont="1" applyBorder="1" applyAlignment="1">
      <alignment horizontal="left" shrinkToFit="1"/>
      <protection/>
    </xf>
    <xf numFmtId="0" fontId="10" fillId="0" borderId="0" xfId="19" applyFont="1" applyAlignment="1">
      <alignment horizontal="center"/>
      <protection/>
    </xf>
    <xf numFmtId="49" fontId="0" fillId="0" borderId="59" xfId="19" applyNumberFormat="1" applyFont="1" applyBorder="1" applyAlignment="1">
      <alignment horizontal="center"/>
      <protection/>
    </xf>
    <xf numFmtId="0" fontId="0" fillId="0" borderId="42" xfId="19" applyBorder="1" applyAlignment="1">
      <alignment horizontal="left" shrinkToFit="1"/>
      <protection/>
    </xf>
    <xf numFmtId="0" fontId="0" fillId="0" borderId="61" xfId="19" applyBorder="1" applyAlignment="1">
      <alignment horizontal="left" shrinkToFit="1"/>
      <protection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 shrinkToFit="1"/>
    </xf>
    <xf numFmtId="0" fontId="6" fillId="0" borderId="26" xfId="0" applyFont="1" applyBorder="1" applyAlignment="1">
      <alignment horizontal="left"/>
    </xf>
    <xf numFmtId="0" fontId="6" fillId="0" borderId="50" xfId="0" applyFont="1" applyBorder="1" applyAlignment="1">
      <alignment horizontal="left"/>
    </xf>
    <xf numFmtId="0" fontId="0" fillId="0" borderId="7" xfId="0" applyBorder="1" applyAlignment="1">
      <alignment/>
    </xf>
    <xf numFmtId="0" fontId="0" fillId="0" borderId="5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6"/>
  <sheetViews>
    <sheetView tabSelected="1" workbookViewId="0" topLeftCell="A7">
      <selection activeCell="G26" sqref="G26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/>
      <c r="B3" s="4"/>
      <c r="C3" s="5"/>
      <c r="D3" s="5"/>
      <c r="E3" s="5"/>
      <c r="F3" s="6"/>
      <c r="G3" s="7"/>
    </row>
    <row r="4" spans="1:7" ht="12.75" customHeight="1">
      <c r="A4" s="8"/>
      <c r="B4" s="9"/>
      <c r="C4" s="10"/>
      <c r="D4" s="11"/>
      <c r="E4" s="11"/>
      <c r="F4" s="12"/>
      <c r="G4" s="13"/>
    </row>
    <row r="5" spans="1:7" ht="12.75" customHeight="1">
      <c r="A5" s="14" t="s">
        <v>2</v>
      </c>
      <c r="B5" s="15"/>
      <c r="C5" s="16" t="s">
        <v>3</v>
      </c>
      <c r="D5" s="16"/>
      <c r="E5" s="16"/>
      <c r="F5" s="17"/>
      <c r="G5" s="18"/>
    </row>
    <row r="6" spans="1:7" ht="12.75" customHeight="1">
      <c r="A6" s="8"/>
      <c r="B6" s="9"/>
      <c r="C6" s="10" t="s">
        <v>184</v>
      </c>
      <c r="D6" s="11"/>
      <c r="E6" s="11"/>
      <c r="F6" s="19"/>
      <c r="G6" s="13"/>
    </row>
    <row r="7" spans="1:9" ht="12.75">
      <c r="A7" s="14" t="s">
        <v>4</v>
      </c>
      <c r="B7" s="15"/>
      <c r="C7" s="176"/>
      <c r="D7" s="177"/>
      <c r="E7" s="20" t="s">
        <v>5</v>
      </c>
      <c r="F7" s="21"/>
      <c r="G7" s="22">
        <v>0</v>
      </c>
      <c r="H7" s="23"/>
      <c r="I7" s="23"/>
    </row>
    <row r="8" spans="1:7" ht="12" customHeight="1">
      <c r="A8" s="14" t="s">
        <v>6</v>
      </c>
      <c r="B8" s="15"/>
      <c r="C8" s="193" t="s">
        <v>182</v>
      </c>
      <c r="D8" s="194"/>
      <c r="E8" s="17" t="s">
        <v>7</v>
      </c>
      <c r="F8" s="16"/>
      <c r="G8" s="24">
        <f>IF(PocetMJ=0,,ROUND((F31+F33)/PocetMJ,1))</f>
        <v>0</v>
      </c>
    </row>
    <row r="9" spans="1:7" ht="12" customHeight="1">
      <c r="A9" s="14"/>
      <c r="B9" s="15"/>
      <c r="C9" s="195" t="s">
        <v>183</v>
      </c>
      <c r="D9" s="196"/>
      <c r="E9" s="17"/>
      <c r="F9" s="16"/>
      <c r="G9" s="24"/>
    </row>
    <row r="10" spans="1:7" ht="12.75">
      <c r="A10" s="25" t="s">
        <v>8</v>
      </c>
      <c r="B10" s="48"/>
      <c r="C10" s="26"/>
      <c r="D10" s="26"/>
      <c r="E10" s="27"/>
      <c r="F10" s="26"/>
      <c r="G10" s="28"/>
    </row>
    <row r="11" spans="1:57" ht="12.75">
      <c r="A11" s="29" t="s">
        <v>9</v>
      </c>
      <c r="B11" s="197"/>
      <c r="C11" s="30"/>
      <c r="D11" s="30"/>
      <c r="E11" s="12" t="s">
        <v>10</v>
      </c>
      <c r="F11" s="30"/>
      <c r="G11" s="13"/>
      <c r="BA11" s="31"/>
      <c r="BB11" s="31"/>
      <c r="BC11" s="31"/>
      <c r="BD11" s="31"/>
      <c r="BE11" s="31"/>
    </row>
    <row r="12" spans="1:7" ht="12.75">
      <c r="A12" s="29"/>
      <c r="B12" s="198"/>
      <c r="C12" s="30"/>
      <c r="D12" s="30"/>
      <c r="E12" s="178" t="s">
        <v>181</v>
      </c>
      <c r="F12" s="179"/>
      <c r="G12" s="180"/>
    </row>
    <row r="13" spans="1:7" ht="28.5" customHeight="1" thickBot="1">
      <c r="A13" s="32" t="s">
        <v>11</v>
      </c>
      <c r="B13" s="33"/>
      <c r="C13" s="33"/>
      <c r="D13" s="33"/>
      <c r="E13" s="34"/>
      <c r="F13" s="34"/>
      <c r="G13" s="35"/>
    </row>
    <row r="14" spans="1:7" ht="17.25" customHeight="1" thickBot="1">
      <c r="A14" s="36" t="s">
        <v>12</v>
      </c>
      <c r="B14" s="37"/>
      <c r="C14" s="38"/>
      <c r="D14" s="39" t="s">
        <v>13</v>
      </c>
      <c r="E14" s="40"/>
      <c r="F14" s="40"/>
      <c r="G14" s="38"/>
    </row>
    <row r="15" spans="1:7" ht="15.75" customHeight="1">
      <c r="A15" s="41"/>
      <c r="B15" s="42" t="s">
        <v>14</v>
      </c>
      <c r="C15" s="43">
        <f>Dodavka</f>
        <v>0</v>
      </c>
      <c r="D15" s="44" t="str">
        <f>Rekapitulace!A21</f>
        <v>Projektová dokumentace včetně IČ</v>
      </c>
      <c r="E15" s="45"/>
      <c r="F15" s="46"/>
      <c r="G15" s="43">
        <f>Rekapitulace!I21</f>
        <v>0</v>
      </c>
    </row>
    <row r="16" spans="1:7" ht="15.75" customHeight="1">
      <c r="A16" s="41" t="s">
        <v>15</v>
      </c>
      <c r="B16" s="42" t="s">
        <v>16</v>
      </c>
      <c r="C16" s="43">
        <f>Mont</f>
        <v>0</v>
      </c>
      <c r="D16" s="25" t="str">
        <f>Rekapitulace!A22</f>
        <v>Provozní vlivy</v>
      </c>
      <c r="E16" s="47"/>
      <c r="F16" s="48"/>
      <c r="G16" s="43">
        <f>Rekapitulace!I22</f>
        <v>0</v>
      </c>
    </row>
    <row r="17" spans="1:7" ht="15.75" customHeight="1">
      <c r="A17" s="41" t="s">
        <v>17</v>
      </c>
      <c r="B17" s="42" t="s">
        <v>18</v>
      </c>
      <c r="C17" s="43">
        <f>HSV</f>
        <v>0</v>
      </c>
      <c r="D17" s="25" t="str">
        <f>Rekapitulace!A23</f>
        <v>Zařízení staveniště</v>
      </c>
      <c r="E17" s="47"/>
      <c r="F17" s="48"/>
      <c r="G17" s="43">
        <f>Rekapitulace!I23</f>
        <v>0</v>
      </c>
    </row>
    <row r="18" spans="1:7" ht="15.75" customHeight="1">
      <c r="A18" s="49" t="s">
        <v>19</v>
      </c>
      <c r="B18" s="42" t="s">
        <v>20</v>
      </c>
      <c r="C18" s="43">
        <f>PSV</f>
        <v>0</v>
      </c>
      <c r="D18" s="25"/>
      <c r="E18" s="47"/>
      <c r="F18" s="48"/>
      <c r="G18" s="43"/>
    </row>
    <row r="19" spans="1:7" ht="15.75" customHeight="1">
      <c r="A19" s="50" t="s">
        <v>21</v>
      </c>
      <c r="B19" s="42"/>
      <c r="C19" s="43">
        <f>SUM(C15:C18)</f>
        <v>0</v>
      </c>
      <c r="D19" s="51"/>
      <c r="E19" s="47"/>
      <c r="F19" s="48"/>
      <c r="G19" s="43"/>
    </row>
    <row r="20" spans="1:7" ht="15.75" customHeight="1">
      <c r="A20" s="50"/>
      <c r="B20" s="42"/>
      <c r="C20" s="43"/>
      <c r="D20" s="25"/>
      <c r="E20" s="47"/>
      <c r="F20" s="48"/>
      <c r="G20" s="43"/>
    </row>
    <row r="21" spans="1:7" ht="15.75" customHeight="1">
      <c r="A21" s="50" t="s">
        <v>22</v>
      </c>
      <c r="B21" s="42"/>
      <c r="C21" s="43">
        <f>HZS</f>
        <v>0</v>
      </c>
      <c r="D21" s="25"/>
      <c r="E21" s="47"/>
      <c r="F21" s="48"/>
      <c r="G21" s="43"/>
    </row>
    <row r="22" spans="1:7" ht="15.75" customHeight="1">
      <c r="A22" s="29" t="s">
        <v>23</v>
      </c>
      <c r="B22" s="30"/>
      <c r="C22" s="43">
        <f>C19+C21</f>
        <v>0</v>
      </c>
      <c r="D22" s="25" t="s">
        <v>24</v>
      </c>
      <c r="E22" s="47"/>
      <c r="F22" s="48"/>
      <c r="G22" s="43">
        <f>G23-SUM(G15:G21)</f>
        <v>0</v>
      </c>
    </row>
    <row r="23" spans="1:7" ht="15.75" customHeight="1" thickBot="1">
      <c r="A23" s="25" t="s">
        <v>25</v>
      </c>
      <c r="B23" s="26"/>
      <c r="C23" s="52">
        <f>C22+G23</f>
        <v>0</v>
      </c>
      <c r="D23" s="53" t="s">
        <v>26</v>
      </c>
      <c r="E23" s="54"/>
      <c r="F23" s="55"/>
      <c r="G23" s="43">
        <f>VRN</f>
        <v>0</v>
      </c>
    </row>
    <row r="24" spans="1:7" ht="12.75">
      <c r="A24" s="3" t="s">
        <v>27</v>
      </c>
      <c r="B24" s="5"/>
      <c r="C24" s="6" t="s">
        <v>28</v>
      </c>
      <c r="D24" s="5"/>
      <c r="E24" s="6" t="s">
        <v>29</v>
      </c>
      <c r="F24" s="5"/>
      <c r="G24" s="7"/>
    </row>
    <row r="25" spans="1:7" ht="12.75">
      <c r="A25" s="14"/>
      <c r="B25" s="16"/>
      <c r="C25" s="17" t="s">
        <v>30</v>
      </c>
      <c r="D25" s="16"/>
      <c r="E25" s="17" t="s">
        <v>30</v>
      </c>
      <c r="F25" s="16" t="s">
        <v>187</v>
      </c>
      <c r="G25" s="18"/>
    </row>
    <row r="26" spans="1:7" ht="12.75">
      <c r="A26" s="29" t="s">
        <v>31</v>
      </c>
      <c r="B26" s="56"/>
      <c r="C26" s="12" t="s">
        <v>31</v>
      </c>
      <c r="D26" s="30"/>
      <c r="E26" s="12" t="s">
        <v>31</v>
      </c>
      <c r="F26" s="30"/>
      <c r="G26" s="13"/>
    </row>
    <row r="27" spans="1:7" ht="12.75">
      <c r="A27" s="29"/>
      <c r="B27" s="57"/>
      <c r="C27" s="12" t="s">
        <v>32</v>
      </c>
      <c r="D27" s="30"/>
      <c r="E27" s="12" t="s">
        <v>33</v>
      </c>
      <c r="F27" s="30"/>
      <c r="G27" s="13"/>
    </row>
    <row r="28" spans="1:7" ht="12.75">
      <c r="A28" s="29"/>
      <c r="B28" s="30"/>
      <c r="C28" s="12"/>
      <c r="D28" s="30"/>
      <c r="E28" s="12"/>
      <c r="F28" s="30"/>
      <c r="G28" s="13"/>
    </row>
    <row r="29" spans="1:7" ht="97.5" customHeight="1">
      <c r="A29" s="29"/>
      <c r="B29" s="30"/>
      <c r="C29" s="12"/>
      <c r="D29" s="30"/>
      <c r="E29" s="12"/>
      <c r="F29" s="30"/>
      <c r="G29" s="13"/>
    </row>
    <row r="30" spans="1:7" ht="12.75">
      <c r="A30" s="14" t="s">
        <v>34</v>
      </c>
      <c r="B30" s="16"/>
      <c r="C30" s="58">
        <v>0</v>
      </c>
      <c r="D30" s="16" t="s">
        <v>35</v>
      </c>
      <c r="E30" s="17"/>
      <c r="F30" s="59"/>
      <c r="G30" s="18"/>
    </row>
    <row r="31" spans="1:7" ht="12.75">
      <c r="A31" s="14" t="s">
        <v>34</v>
      </c>
      <c r="B31" s="16"/>
      <c r="C31" s="58">
        <v>9</v>
      </c>
      <c r="D31" s="16" t="s">
        <v>35</v>
      </c>
      <c r="E31" s="17"/>
      <c r="F31" s="59"/>
      <c r="G31" s="18"/>
    </row>
    <row r="32" spans="1:7" ht="12.75">
      <c r="A32" s="14" t="s">
        <v>36</v>
      </c>
      <c r="B32" s="16"/>
      <c r="C32" s="58">
        <v>9</v>
      </c>
      <c r="D32" s="16" t="s">
        <v>35</v>
      </c>
      <c r="E32" s="17"/>
      <c r="F32" s="60"/>
      <c r="G32" s="28"/>
    </row>
    <row r="33" spans="1:7" ht="12.75">
      <c r="A33" s="14" t="s">
        <v>34</v>
      </c>
      <c r="B33" s="16"/>
      <c r="C33" s="58">
        <v>19</v>
      </c>
      <c r="D33" s="16" t="s">
        <v>35</v>
      </c>
      <c r="E33" s="17"/>
      <c r="F33" s="59">
        <v>0</v>
      </c>
      <c r="G33" s="18"/>
    </row>
    <row r="34" spans="1:7" ht="12.75">
      <c r="A34" s="14" t="s">
        <v>36</v>
      </c>
      <c r="B34" s="16"/>
      <c r="C34" s="58">
        <v>19</v>
      </c>
      <c r="D34" s="16" t="s">
        <v>35</v>
      </c>
      <c r="E34" s="17"/>
      <c r="F34" s="60">
        <v>0</v>
      </c>
      <c r="G34" s="28"/>
    </row>
    <row r="35" spans="1:7" s="66" customFormat="1" ht="19.5" customHeight="1" thickBot="1">
      <c r="A35" s="61" t="s">
        <v>37</v>
      </c>
      <c r="B35" s="62"/>
      <c r="C35" s="62"/>
      <c r="D35" s="62"/>
      <c r="E35" s="63"/>
      <c r="F35" s="64">
        <f>CEILING(SUM(F30:F34),1)</f>
        <v>0</v>
      </c>
      <c r="G35" s="65"/>
    </row>
    <row r="37" spans="1:8" ht="12.75">
      <c r="A37" s="67" t="s">
        <v>38</v>
      </c>
      <c r="B37" s="67"/>
      <c r="C37" s="67"/>
      <c r="D37" s="67"/>
      <c r="E37" s="67"/>
      <c r="F37" s="67"/>
      <c r="G37" s="67"/>
      <c r="H37" t="s">
        <v>1</v>
      </c>
    </row>
    <row r="38" spans="1:8" ht="14.25" customHeight="1">
      <c r="A38" s="67"/>
      <c r="B38" s="175"/>
      <c r="C38" s="175"/>
      <c r="D38" s="175"/>
      <c r="E38" s="175"/>
      <c r="F38" s="175"/>
      <c r="G38" s="175"/>
      <c r="H38" t="s">
        <v>1</v>
      </c>
    </row>
    <row r="39" spans="1:8" ht="12.75" customHeight="1">
      <c r="A39" s="68"/>
      <c r="B39" s="175"/>
      <c r="C39" s="175"/>
      <c r="D39" s="175"/>
      <c r="E39" s="175"/>
      <c r="F39" s="175"/>
      <c r="G39" s="175"/>
      <c r="H39" t="s">
        <v>1</v>
      </c>
    </row>
    <row r="40" spans="1:8" ht="12.75">
      <c r="A40" s="68"/>
      <c r="B40" s="175"/>
      <c r="C40" s="175"/>
      <c r="D40" s="175"/>
      <c r="E40" s="175"/>
      <c r="F40" s="175"/>
      <c r="G40" s="175"/>
      <c r="H40" t="s">
        <v>1</v>
      </c>
    </row>
    <row r="41" spans="1:8" ht="12.75">
      <c r="A41" s="68"/>
      <c r="B41" s="175"/>
      <c r="C41" s="175"/>
      <c r="D41" s="175"/>
      <c r="E41" s="175"/>
      <c r="F41" s="175"/>
      <c r="G41" s="175"/>
      <c r="H41" t="s">
        <v>1</v>
      </c>
    </row>
    <row r="42" spans="1:8" ht="12.75">
      <c r="A42" s="68"/>
      <c r="B42" s="175"/>
      <c r="C42" s="175"/>
      <c r="D42" s="175"/>
      <c r="E42" s="175"/>
      <c r="F42" s="175"/>
      <c r="G42" s="175"/>
      <c r="H42" t="s">
        <v>1</v>
      </c>
    </row>
    <row r="43" spans="1:8" ht="12.75">
      <c r="A43" s="68"/>
      <c r="B43" s="175"/>
      <c r="C43" s="175"/>
      <c r="D43" s="175"/>
      <c r="E43" s="175"/>
      <c r="F43" s="175"/>
      <c r="G43" s="175"/>
      <c r="H43" t="s">
        <v>1</v>
      </c>
    </row>
    <row r="44" spans="1:8" ht="12.75">
      <c r="A44" s="68"/>
      <c r="B44" s="175"/>
      <c r="C44" s="175"/>
      <c r="D44" s="175"/>
      <c r="E44" s="175"/>
      <c r="F44" s="175"/>
      <c r="G44" s="175"/>
      <c r="H44" t="s">
        <v>1</v>
      </c>
    </row>
    <row r="45" spans="1:8" ht="12.75">
      <c r="A45" s="68"/>
      <c r="B45" s="175"/>
      <c r="C45" s="175"/>
      <c r="D45" s="175"/>
      <c r="E45" s="175"/>
      <c r="F45" s="175"/>
      <c r="G45" s="175"/>
      <c r="H45" t="s">
        <v>1</v>
      </c>
    </row>
    <row r="46" spans="1:8" ht="12.75">
      <c r="A46" s="68"/>
      <c r="B46" s="175"/>
      <c r="C46" s="175"/>
      <c r="D46" s="175"/>
      <c r="E46" s="175"/>
      <c r="F46" s="175"/>
      <c r="G46" s="175"/>
      <c r="H46" t="s">
        <v>1</v>
      </c>
    </row>
    <row r="47" spans="2:7" ht="12.75">
      <c r="B47" s="174"/>
      <c r="C47" s="174"/>
      <c r="D47" s="174"/>
      <c r="E47" s="174"/>
      <c r="F47" s="174"/>
      <c r="G47" s="174"/>
    </row>
    <row r="48" spans="2:7" ht="12.75">
      <c r="B48" s="174"/>
      <c r="C48" s="174"/>
      <c r="D48" s="174"/>
      <c r="E48" s="174"/>
      <c r="F48" s="174"/>
      <c r="G48" s="174"/>
    </row>
    <row r="49" spans="2:7" ht="12.75">
      <c r="B49" s="174"/>
      <c r="C49" s="174"/>
      <c r="D49" s="174"/>
      <c r="E49" s="174"/>
      <c r="F49" s="174"/>
      <c r="G49" s="174"/>
    </row>
    <row r="50" spans="2:7" ht="12.75">
      <c r="B50" s="174"/>
      <c r="C50" s="174"/>
      <c r="D50" s="174"/>
      <c r="E50" s="174"/>
      <c r="F50" s="174"/>
      <c r="G50" s="174"/>
    </row>
    <row r="51" spans="2:7" ht="12.75">
      <c r="B51" s="174"/>
      <c r="C51" s="174"/>
      <c r="D51" s="174"/>
      <c r="E51" s="174"/>
      <c r="F51" s="174"/>
      <c r="G51" s="174"/>
    </row>
    <row r="52" spans="2:7" ht="12.75">
      <c r="B52" s="174"/>
      <c r="C52" s="174"/>
      <c r="D52" s="174"/>
      <c r="E52" s="174"/>
      <c r="F52" s="174"/>
      <c r="G52" s="174"/>
    </row>
    <row r="53" spans="2:7" ht="12.75">
      <c r="B53" s="174"/>
      <c r="C53" s="174"/>
      <c r="D53" s="174"/>
      <c r="E53" s="174"/>
      <c r="F53" s="174"/>
      <c r="G53" s="174"/>
    </row>
    <row r="54" spans="2:7" ht="12.75">
      <c r="B54" s="174"/>
      <c r="C54" s="174"/>
      <c r="D54" s="174"/>
      <c r="E54" s="174"/>
      <c r="F54" s="174"/>
      <c r="G54" s="174"/>
    </row>
    <row r="55" spans="2:7" ht="12.75">
      <c r="B55" s="174"/>
      <c r="C55" s="174"/>
      <c r="D55" s="174"/>
      <c r="E55" s="174"/>
      <c r="F55" s="174"/>
      <c r="G55" s="174"/>
    </row>
    <row r="56" spans="2:7" ht="12.75">
      <c r="B56" s="174"/>
      <c r="C56" s="174"/>
      <c r="D56" s="174"/>
      <c r="E56" s="174"/>
      <c r="F56" s="174"/>
      <c r="G56" s="174"/>
    </row>
  </sheetData>
  <mergeCells count="14">
    <mergeCell ref="C7:D7"/>
    <mergeCell ref="E12:G12"/>
    <mergeCell ref="B47:G47"/>
    <mergeCell ref="C9:D9"/>
    <mergeCell ref="B48:G48"/>
    <mergeCell ref="B49:G49"/>
    <mergeCell ref="B38:G46"/>
    <mergeCell ref="B54:G54"/>
    <mergeCell ref="B55:G55"/>
    <mergeCell ref="B56:G56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75"/>
  <sheetViews>
    <sheetView workbookViewId="0" topLeftCell="A1">
      <selection activeCell="D7" sqref="D7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3" t="s">
        <v>2</v>
      </c>
      <c r="B1" s="184"/>
      <c r="C1" s="69" t="str">
        <f>CONCATENATE(cislostavby," ",nazevstavby)</f>
        <v> Oprava zpevněných ploch v areálu oddělení Ostrava - Hrabůvka, Slezská 23</v>
      </c>
      <c r="D1" s="70"/>
      <c r="E1" s="71"/>
      <c r="F1" s="70"/>
      <c r="G1" s="72"/>
      <c r="H1" s="73"/>
      <c r="I1" s="74"/>
    </row>
    <row r="2" spans="1:9" ht="13.5" thickBot="1">
      <c r="A2" s="185"/>
      <c r="B2" s="186"/>
      <c r="C2" s="75"/>
      <c r="D2" s="76"/>
      <c r="E2" s="77"/>
      <c r="F2" s="76"/>
      <c r="G2" s="187"/>
      <c r="H2" s="187"/>
      <c r="I2" s="188"/>
    </row>
    <row r="3" ht="13.5" thickTop="1"/>
    <row r="4" spans="1:9" ht="19.5" customHeight="1">
      <c r="A4" s="78" t="s">
        <v>39</v>
      </c>
      <c r="B4" s="1"/>
      <c r="C4" s="1"/>
      <c r="D4" s="1"/>
      <c r="E4" s="1"/>
      <c r="F4" s="1"/>
      <c r="G4" s="1"/>
      <c r="H4" s="1"/>
      <c r="I4" s="1"/>
    </row>
    <row r="5" ht="13.5" thickBot="1"/>
    <row r="6" spans="1:9" s="30" customFormat="1" ht="13.5" thickBot="1">
      <c r="A6" s="79"/>
      <c r="B6" s="80" t="s">
        <v>40</v>
      </c>
      <c r="C6" s="80"/>
      <c r="D6" s="81"/>
      <c r="E6" s="82" t="s">
        <v>41</v>
      </c>
      <c r="F6" s="83" t="s">
        <v>42</v>
      </c>
      <c r="G6" s="83" t="s">
        <v>43</v>
      </c>
      <c r="H6" s="83" t="s">
        <v>44</v>
      </c>
      <c r="I6" s="84" t="s">
        <v>22</v>
      </c>
    </row>
    <row r="7" spans="1:9" s="30" customFormat="1" ht="12.75">
      <c r="A7" s="170" t="str">
        <f>Položky!B7</f>
        <v>1</v>
      </c>
      <c r="B7" s="85" t="str">
        <f>Položky!C7</f>
        <v>Zemní práce</v>
      </c>
      <c r="C7" s="86"/>
      <c r="D7" s="87"/>
      <c r="E7" s="171">
        <f>Položky!BA24</f>
        <v>0</v>
      </c>
      <c r="F7" s="172">
        <f>Položky!BB24</f>
        <v>0</v>
      </c>
      <c r="G7" s="172">
        <f>Položky!BC24</f>
        <v>0</v>
      </c>
      <c r="H7" s="172">
        <f>Položky!BD24</f>
        <v>0</v>
      </c>
      <c r="I7" s="173">
        <f>Položky!BE24</f>
        <v>0</v>
      </c>
    </row>
    <row r="8" spans="1:9" s="30" customFormat="1" ht="12.75">
      <c r="A8" s="170" t="str">
        <f>Položky!B25</f>
        <v>2</v>
      </c>
      <c r="B8" s="85" t="str">
        <f>Položky!C25</f>
        <v>Základy,zvláštní zakládání</v>
      </c>
      <c r="C8" s="86"/>
      <c r="D8" s="87"/>
      <c r="E8" s="171">
        <f>Položky!BA27</f>
        <v>0</v>
      </c>
      <c r="F8" s="172">
        <f>Položky!BB27</f>
        <v>0</v>
      </c>
      <c r="G8" s="172">
        <f>Položky!BC27</f>
        <v>0</v>
      </c>
      <c r="H8" s="172">
        <f>Položky!BD27</f>
        <v>0</v>
      </c>
      <c r="I8" s="173">
        <f>Položky!BE27</f>
        <v>0</v>
      </c>
    </row>
    <row r="9" spans="1:9" s="30" customFormat="1" ht="12.75">
      <c r="A9" s="170" t="str">
        <f>Položky!B28</f>
        <v>5</v>
      </c>
      <c r="B9" s="85" t="str">
        <f>Položky!C28</f>
        <v>Komunikace</v>
      </c>
      <c r="C9" s="86"/>
      <c r="D9" s="87"/>
      <c r="E9" s="171">
        <f>Položky!BA36</f>
        <v>0</v>
      </c>
      <c r="F9" s="172">
        <f>Položky!BB36</f>
        <v>0</v>
      </c>
      <c r="G9" s="172">
        <f>Položky!BC36</f>
        <v>0</v>
      </c>
      <c r="H9" s="172">
        <f>Položky!BD36</f>
        <v>0</v>
      </c>
      <c r="I9" s="173">
        <f>Položky!BE36</f>
        <v>0</v>
      </c>
    </row>
    <row r="10" spans="1:9" s="30" customFormat="1" ht="12.75">
      <c r="A10" s="170" t="str">
        <f>Položky!B37</f>
        <v>8</v>
      </c>
      <c r="B10" s="85" t="str">
        <f>Položky!C37</f>
        <v>Trubní vedení</v>
      </c>
      <c r="C10" s="86"/>
      <c r="D10" s="87"/>
      <c r="E10" s="171">
        <f>Položky!BA46</f>
        <v>0</v>
      </c>
      <c r="F10" s="172">
        <f>Položky!BB46</f>
        <v>0</v>
      </c>
      <c r="G10" s="172">
        <f>Položky!BC46</f>
        <v>0</v>
      </c>
      <c r="H10" s="172">
        <f>Položky!BD46</f>
        <v>0</v>
      </c>
      <c r="I10" s="173">
        <f>Položky!BE46</f>
        <v>0</v>
      </c>
    </row>
    <row r="11" spans="1:9" s="30" customFormat="1" ht="12.75">
      <c r="A11" s="170" t="str">
        <f>Položky!B47</f>
        <v>9</v>
      </c>
      <c r="B11" s="85" t="str">
        <f>Položky!C47</f>
        <v>Ostatní konstrukce, bourání</v>
      </c>
      <c r="C11" s="86"/>
      <c r="D11" s="87"/>
      <c r="E11" s="171">
        <f>Položky!BA51</f>
        <v>0</v>
      </c>
      <c r="F11" s="172">
        <f>Položky!BB51</f>
        <v>0</v>
      </c>
      <c r="G11" s="172">
        <f>Položky!BC51</f>
        <v>0</v>
      </c>
      <c r="H11" s="172">
        <f>Položky!BD51</f>
        <v>0</v>
      </c>
      <c r="I11" s="173">
        <f>Položky!BE51</f>
        <v>0</v>
      </c>
    </row>
    <row r="12" spans="1:9" s="30" customFormat="1" ht="12.75">
      <c r="A12" s="170" t="str">
        <f>Položky!B52</f>
        <v>91</v>
      </c>
      <c r="B12" s="85" t="str">
        <f>Položky!C52</f>
        <v>Doplňující práce na komunikaci</v>
      </c>
      <c r="C12" s="86"/>
      <c r="D12" s="87"/>
      <c r="E12" s="171">
        <f>Položky!BA60</f>
        <v>0</v>
      </c>
      <c r="F12" s="172">
        <f>Položky!BB60</f>
        <v>0</v>
      </c>
      <c r="G12" s="172">
        <f>Položky!BC60</f>
        <v>0</v>
      </c>
      <c r="H12" s="172">
        <f>Položky!BD60</f>
        <v>0</v>
      </c>
      <c r="I12" s="173">
        <f>Položky!BE60</f>
        <v>0</v>
      </c>
    </row>
    <row r="13" spans="1:9" s="30" customFormat="1" ht="12.75">
      <c r="A13" s="170" t="str">
        <f>Položky!B61</f>
        <v>93</v>
      </c>
      <c r="B13" s="85" t="str">
        <f>Položky!C61</f>
        <v>Dokončovací práce inž.staveb</v>
      </c>
      <c r="C13" s="86"/>
      <c r="D13" s="87"/>
      <c r="E13" s="171">
        <f>Položky!BA64</f>
        <v>0</v>
      </c>
      <c r="F13" s="172">
        <f>Položky!BB64</f>
        <v>0</v>
      </c>
      <c r="G13" s="172">
        <f>Položky!BC64</f>
        <v>0</v>
      </c>
      <c r="H13" s="172">
        <f>Položky!BD64</f>
        <v>0</v>
      </c>
      <c r="I13" s="173">
        <f>Položky!BE64</f>
        <v>0</v>
      </c>
    </row>
    <row r="14" spans="1:9" s="30" customFormat="1" ht="12.75">
      <c r="A14" s="170" t="str">
        <f>Položky!B65</f>
        <v>99</v>
      </c>
      <c r="B14" s="85" t="str">
        <f>Položky!C65</f>
        <v>Staveništní přesun hmot</v>
      </c>
      <c r="C14" s="86"/>
      <c r="D14" s="87"/>
      <c r="E14" s="171">
        <f>Položky!BA67</f>
        <v>0</v>
      </c>
      <c r="F14" s="172">
        <f>Položky!BB67</f>
        <v>0</v>
      </c>
      <c r="G14" s="172">
        <f>Položky!BC67</f>
        <v>0</v>
      </c>
      <c r="H14" s="172">
        <f>Položky!BD67</f>
        <v>0</v>
      </c>
      <c r="I14" s="173">
        <f>Položky!BE67</f>
        <v>0</v>
      </c>
    </row>
    <row r="15" spans="1:9" s="30" customFormat="1" ht="13.5" thickBot="1">
      <c r="A15" s="170" t="str">
        <f>Položky!B68</f>
        <v>767</v>
      </c>
      <c r="B15" s="85" t="str">
        <f>Položky!C68</f>
        <v>Konstrukce zámečnické</v>
      </c>
      <c r="C15" s="86"/>
      <c r="D15" s="87"/>
      <c r="E15" s="171">
        <f>Položky!BA70</f>
        <v>0</v>
      </c>
      <c r="F15" s="172">
        <f>Položky!BB70</f>
        <v>0</v>
      </c>
      <c r="G15" s="172">
        <f>Položky!BC70</f>
        <v>0</v>
      </c>
      <c r="H15" s="172">
        <f>Položky!BD70</f>
        <v>0</v>
      </c>
      <c r="I15" s="173">
        <f>Položky!BE70</f>
        <v>0</v>
      </c>
    </row>
    <row r="16" spans="1:9" s="93" customFormat="1" ht="13.5" thickBot="1">
      <c r="A16" s="88"/>
      <c r="B16" s="80" t="s">
        <v>45</v>
      </c>
      <c r="C16" s="80"/>
      <c r="D16" s="89"/>
      <c r="E16" s="90">
        <f>SUM(E7:E15)</f>
        <v>0</v>
      </c>
      <c r="F16" s="91">
        <f>SUM(F7:F15)</f>
        <v>0</v>
      </c>
      <c r="G16" s="91">
        <f>SUM(G7:G15)</f>
        <v>0</v>
      </c>
      <c r="H16" s="91">
        <f>SUM(H7:H15)</f>
        <v>0</v>
      </c>
      <c r="I16" s="92">
        <f>SUM(I7:I15)</f>
        <v>0</v>
      </c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57" ht="19.5" customHeight="1">
      <c r="A18" s="94" t="s">
        <v>46</v>
      </c>
      <c r="B18" s="94"/>
      <c r="C18" s="94"/>
      <c r="D18" s="94"/>
      <c r="E18" s="94"/>
      <c r="F18" s="94"/>
      <c r="G18" s="95"/>
      <c r="H18" s="94"/>
      <c r="I18" s="94"/>
      <c r="BA18" s="31"/>
      <c r="BB18" s="31"/>
      <c r="BC18" s="31"/>
      <c r="BD18" s="31"/>
      <c r="BE18" s="31"/>
    </row>
    <row r="19" spans="1:9" ht="13.5" thickBot="1">
      <c r="A19" s="96"/>
      <c r="B19" s="96"/>
      <c r="C19" s="96"/>
      <c r="D19" s="96"/>
      <c r="E19" s="96"/>
      <c r="F19" s="96"/>
      <c r="G19" s="96"/>
      <c r="H19" s="96"/>
      <c r="I19" s="96"/>
    </row>
    <row r="20" spans="1:9" ht="12.75">
      <c r="A20" s="97" t="s">
        <v>47</v>
      </c>
      <c r="B20" s="98"/>
      <c r="C20" s="98"/>
      <c r="D20" s="99"/>
      <c r="E20" s="100" t="s">
        <v>48</v>
      </c>
      <c r="F20" s="101" t="s">
        <v>49</v>
      </c>
      <c r="G20" s="102" t="s">
        <v>50</v>
      </c>
      <c r="H20" s="103"/>
      <c r="I20" s="104" t="s">
        <v>48</v>
      </c>
    </row>
    <row r="21" spans="1:53" ht="12.75">
      <c r="A21" s="105" t="s">
        <v>178</v>
      </c>
      <c r="B21" s="106"/>
      <c r="C21" s="106"/>
      <c r="D21" s="107"/>
      <c r="E21" s="108">
        <v>0</v>
      </c>
      <c r="F21" s="109">
        <v>0</v>
      </c>
      <c r="G21" s="110">
        <f>CHOOSE(BA21+1,HSV+PSV,HSV+PSV+Mont,HSV+PSV+Dodavka+Mont,HSV,PSV,Mont,Dodavka,Mont+Dodavka,0)</f>
        <v>0</v>
      </c>
      <c r="H21" s="111"/>
      <c r="I21" s="112">
        <f>E21+F21*G21/100</f>
        <v>0</v>
      </c>
      <c r="BA21">
        <v>0</v>
      </c>
    </row>
    <row r="22" spans="1:53" ht="12.75">
      <c r="A22" s="105" t="s">
        <v>179</v>
      </c>
      <c r="B22" s="106"/>
      <c r="C22" s="106"/>
      <c r="D22" s="107"/>
      <c r="E22" s="108">
        <v>0</v>
      </c>
      <c r="F22" s="109">
        <v>0</v>
      </c>
      <c r="G22" s="110">
        <f>CHOOSE(BA22+1,HSV+PSV,HSV+PSV+Mont,HSV+PSV+Dodavka+Mont,HSV,PSV,Mont,Dodavka,Mont+Dodavka,0)</f>
        <v>0</v>
      </c>
      <c r="H22" s="111"/>
      <c r="I22" s="112">
        <f>E22+F22*G22/100</f>
        <v>0</v>
      </c>
      <c r="BA22">
        <v>0</v>
      </c>
    </row>
    <row r="23" spans="1:53" ht="12.75">
      <c r="A23" s="105" t="s">
        <v>180</v>
      </c>
      <c r="B23" s="106"/>
      <c r="C23" s="106"/>
      <c r="D23" s="107"/>
      <c r="E23" s="108">
        <v>0</v>
      </c>
      <c r="F23" s="109">
        <v>0</v>
      </c>
      <c r="G23" s="110">
        <f>CHOOSE(BA23+1,HSV+PSV,HSV+PSV+Mont,HSV+PSV+Dodavka+Mont,HSV,PSV,Mont,Dodavka,Mont+Dodavka,0)</f>
        <v>0</v>
      </c>
      <c r="H23" s="111"/>
      <c r="I23" s="112">
        <f>E23+F23*G23/100</f>
        <v>0</v>
      </c>
      <c r="BA23">
        <v>0</v>
      </c>
    </row>
    <row r="24" spans="1:9" ht="13.5" thickBot="1">
      <c r="A24" s="113"/>
      <c r="B24" s="114" t="s">
        <v>51</v>
      </c>
      <c r="C24" s="115"/>
      <c r="D24" s="116"/>
      <c r="E24" s="117"/>
      <c r="F24" s="118"/>
      <c r="G24" s="118"/>
      <c r="H24" s="181">
        <f>SUM(I21:I23)</f>
        <v>0</v>
      </c>
      <c r="I24" s="182"/>
    </row>
    <row r="26" spans="2:9" ht="12.75">
      <c r="B26" s="93"/>
      <c r="F26" s="119"/>
      <c r="G26" s="120"/>
      <c r="H26" s="120"/>
      <c r="I26" s="121"/>
    </row>
    <row r="27" spans="6:9" ht="12.75">
      <c r="F27" s="119"/>
      <c r="G27" s="120"/>
      <c r="H27" s="120"/>
      <c r="I27" s="121"/>
    </row>
    <row r="28" spans="6:9" ht="12.75">
      <c r="F28" s="119"/>
      <c r="G28" s="120"/>
      <c r="H28" s="120"/>
      <c r="I28" s="121"/>
    </row>
    <row r="29" spans="6:9" ht="12.75"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</sheetData>
  <mergeCells count="4">
    <mergeCell ref="H24:I24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BE137"/>
  <sheetViews>
    <sheetView showGridLines="0" showZeros="0" zoomScale="80" zoomScaleNormal="80" workbookViewId="0" topLeftCell="A1">
      <selection activeCell="C34" sqref="C34"/>
    </sheetView>
  </sheetViews>
  <sheetFormatPr defaultColWidth="9.00390625" defaultRowHeight="12.75"/>
  <cols>
    <col min="1" max="1" width="4.375" style="122" customWidth="1"/>
    <col min="2" max="2" width="14.125" style="122" customWidth="1"/>
    <col min="3" max="3" width="47.625" style="122" customWidth="1"/>
    <col min="4" max="4" width="5.625" style="122" customWidth="1"/>
    <col min="5" max="5" width="10.00390625" style="164" customWidth="1"/>
    <col min="6" max="6" width="11.25390625" style="122" customWidth="1"/>
    <col min="7" max="7" width="16.125" style="122" customWidth="1"/>
    <col min="8" max="8" width="13.125" style="122" customWidth="1"/>
    <col min="9" max="9" width="14.625" style="122" customWidth="1"/>
    <col min="10" max="16384" width="9.125" style="122" customWidth="1"/>
  </cols>
  <sheetData>
    <row r="1" spans="1:9" ht="15.75">
      <c r="A1" s="189" t="s">
        <v>52</v>
      </c>
      <c r="B1" s="189"/>
      <c r="C1" s="189"/>
      <c r="D1" s="189"/>
      <c r="E1" s="189"/>
      <c r="F1" s="189"/>
      <c r="G1" s="189"/>
      <c r="H1" s="189"/>
      <c r="I1" s="189"/>
    </row>
    <row r="2" spans="2:7" ht="13.5" thickBot="1">
      <c r="B2" s="123"/>
      <c r="C2" s="124"/>
      <c r="D2" s="124"/>
      <c r="E2" s="125"/>
      <c r="F2" s="124"/>
      <c r="G2" s="124"/>
    </row>
    <row r="3" spans="1:9" ht="13.5" thickTop="1">
      <c r="A3" s="183" t="s">
        <v>2</v>
      </c>
      <c r="B3" s="184"/>
      <c r="C3" s="69" t="str">
        <f>CONCATENATE(cislostavby," ",nazevstavby)</f>
        <v> Oprava zpevněných ploch v areálu oddělení Ostrava - Hrabůvka, Slezská 23</v>
      </c>
      <c r="D3" s="70"/>
      <c r="E3" s="71"/>
      <c r="F3" s="70"/>
      <c r="G3" s="126"/>
      <c r="H3" s="127">
        <f>Rekapitulace!H1</f>
        <v>0</v>
      </c>
      <c r="I3" s="128"/>
    </row>
    <row r="4" spans="1:9" ht="13.5" thickBot="1">
      <c r="A4" s="190"/>
      <c r="B4" s="186"/>
      <c r="C4" s="75" t="str">
        <f>CONCATENATE(cisloobjektu," ",nazevobjektu)</f>
        <v> </v>
      </c>
      <c r="D4" s="76"/>
      <c r="E4" s="77"/>
      <c r="F4" s="76"/>
      <c r="G4" s="191"/>
      <c r="H4" s="191"/>
      <c r="I4" s="192"/>
    </row>
    <row r="5" spans="1:9" ht="13.5" thickTop="1">
      <c r="A5" s="129"/>
      <c r="B5" s="130"/>
      <c r="C5" s="130"/>
      <c r="D5" s="131"/>
      <c r="E5" s="132"/>
      <c r="F5" s="131"/>
      <c r="G5" s="133"/>
      <c r="H5" s="131"/>
      <c r="I5" s="131"/>
    </row>
    <row r="6" spans="1:9" ht="12.75">
      <c r="A6" s="134" t="s">
        <v>53</v>
      </c>
      <c r="B6" s="135" t="s">
        <v>54</v>
      </c>
      <c r="C6" s="135" t="s">
        <v>55</v>
      </c>
      <c r="D6" s="135" t="s">
        <v>56</v>
      </c>
      <c r="E6" s="136" t="s">
        <v>57</v>
      </c>
      <c r="F6" s="135" t="s">
        <v>58</v>
      </c>
      <c r="G6" s="137" t="s">
        <v>59</v>
      </c>
      <c r="H6" s="138" t="s">
        <v>60</v>
      </c>
      <c r="I6" s="138" t="s">
        <v>61</v>
      </c>
    </row>
    <row r="7" spans="1:15" ht="12.75">
      <c r="A7" s="139" t="s">
        <v>62</v>
      </c>
      <c r="B7" s="140" t="s">
        <v>63</v>
      </c>
      <c r="C7" s="141" t="s">
        <v>64</v>
      </c>
      <c r="D7" s="142"/>
      <c r="E7" s="143"/>
      <c r="F7" s="143"/>
      <c r="G7" s="144"/>
      <c r="H7" s="145"/>
      <c r="I7" s="145"/>
      <c r="O7" s="146">
        <v>1</v>
      </c>
    </row>
    <row r="8" spans="1:57" ht="12.75">
      <c r="A8" s="147">
        <v>1</v>
      </c>
      <c r="B8" s="148" t="s">
        <v>66</v>
      </c>
      <c r="C8" s="149" t="s">
        <v>67</v>
      </c>
      <c r="D8" s="150" t="s">
        <v>68</v>
      </c>
      <c r="E8" s="151">
        <v>100.45</v>
      </c>
      <c r="F8" s="151">
        <v>0</v>
      </c>
      <c r="G8" s="152">
        <f aca="true" t="shared" si="0" ref="G8:G23">E8*F8</f>
        <v>0</v>
      </c>
      <c r="H8" s="153">
        <v>0</v>
      </c>
      <c r="I8" s="153">
        <f aca="true" t="shared" si="1" ref="I8:I23">E8*H8</f>
        <v>0</v>
      </c>
      <c r="O8" s="146">
        <v>2</v>
      </c>
      <c r="AA8" s="122">
        <v>1</v>
      </c>
      <c r="AB8" s="122">
        <v>1</v>
      </c>
      <c r="AC8" s="122">
        <v>1</v>
      </c>
      <c r="AZ8" s="122">
        <v>1</v>
      </c>
      <c r="BA8" s="122">
        <f aca="true" t="shared" si="2" ref="BA8:BA23">IF(AZ8=1,G8,0)</f>
        <v>0</v>
      </c>
      <c r="BB8" s="122">
        <f aca="true" t="shared" si="3" ref="BB8:BB23">IF(AZ8=2,G8,0)</f>
        <v>0</v>
      </c>
      <c r="BC8" s="122">
        <f aca="true" t="shared" si="4" ref="BC8:BC23">IF(AZ8=3,G8,0)</f>
        <v>0</v>
      </c>
      <c r="BD8" s="122">
        <f aca="true" t="shared" si="5" ref="BD8:BD23">IF(AZ8=4,G8,0)</f>
        <v>0</v>
      </c>
      <c r="BE8" s="122">
        <f aca="true" t="shared" si="6" ref="BE8:BE23">IF(AZ8=5,G8,0)</f>
        <v>0</v>
      </c>
    </row>
    <row r="9" spans="1:57" ht="12.75">
      <c r="A9" s="147">
        <v>2</v>
      </c>
      <c r="B9" s="148" t="s">
        <v>69</v>
      </c>
      <c r="C9" s="149" t="s">
        <v>70</v>
      </c>
      <c r="D9" s="150" t="s">
        <v>68</v>
      </c>
      <c r="E9" s="151">
        <v>50.23</v>
      </c>
      <c r="F9" s="151">
        <v>0</v>
      </c>
      <c r="G9" s="152">
        <f t="shared" si="0"/>
        <v>0</v>
      </c>
      <c r="H9" s="153">
        <v>0</v>
      </c>
      <c r="I9" s="153">
        <f t="shared" si="1"/>
        <v>0</v>
      </c>
      <c r="O9" s="146">
        <v>2</v>
      </c>
      <c r="AA9" s="122">
        <v>1</v>
      </c>
      <c r="AB9" s="122">
        <v>1</v>
      </c>
      <c r="AC9" s="122">
        <v>1</v>
      </c>
      <c r="AZ9" s="122">
        <v>1</v>
      </c>
      <c r="BA9" s="122">
        <f t="shared" si="2"/>
        <v>0</v>
      </c>
      <c r="BB9" s="122">
        <f t="shared" si="3"/>
        <v>0</v>
      </c>
      <c r="BC9" s="122">
        <f t="shared" si="4"/>
        <v>0</v>
      </c>
      <c r="BD9" s="122">
        <f t="shared" si="5"/>
        <v>0</v>
      </c>
      <c r="BE9" s="122">
        <f t="shared" si="6"/>
        <v>0</v>
      </c>
    </row>
    <row r="10" spans="1:57" ht="25.5">
      <c r="A10" s="147">
        <v>3</v>
      </c>
      <c r="B10" s="148" t="s">
        <v>71</v>
      </c>
      <c r="C10" s="149" t="s">
        <v>72</v>
      </c>
      <c r="D10" s="150" t="s">
        <v>73</v>
      </c>
      <c r="E10" s="151">
        <v>317</v>
      </c>
      <c r="F10" s="151">
        <v>0</v>
      </c>
      <c r="G10" s="152">
        <f t="shared" si="0"/>
        <v>0</v>
      </c>
      <c r="H10" s="153">
        <v>0.138</v>
      </c>
      <c r="I10" s="153">
        <f t="shared" si="1"/>
        <v>43.746</v>
      </c>
      <c r="O10" s="146">
        <v>2</v>
      </c>
      <c r="AA10" s="122">
        <v>1</v>
      </c>
      <c r="AB10" s="122">
        <v>1</v>
      </c>
      <c r="AC10" s="122">
        <v>1</v>
      </c>
      <c r="AZ10" s="122">
        <v>1</v>
      </c>
      <c r="BA10" s="122">
        <f t="shared" si="2"/>
        <v>0</v>
      </c>
      <c r="BB10" s="122">
        <f t="shared" si="3"/>
        <v>0</v>
      </c>
      <c r="BC10" s="122">
        <f t="shared" si="4"/>
        <v>0</v>
      </c>
      <c r="BD10" s="122">
        <f t="shared" si="5"/>
        <v>0</v>
      </c>
      <c r="BE10" s="122">
        <f t="shared" si="6"/>
        <v>0</v>
      </c>
    </row>
    <row r="11" spans="1:57" ht="12.75">
      <c r="A11" s="147">
        <v>4</v>
      </c>
      <c r="B11" s="148" t="s">
        <v>74</v>
      </c>
      <c r="C11" s="149" t="s">
        <v>75</v>
      </c>
      <c r="D11" s="150" t="s">
        <v>76</v>
      </c>
      <c r="E11" s="151">
        <v>102.2</v>
      </c>
      <c r="F11" s="151">
        <v>0</v>
      </c>
      <c r="G11" s="152">
        <f t="shared" si="0"/>
        <v>0</v>
      </c>
      <c r="H11" s="153">
        <v>0.145</v>
      </c>
      <c r="I11" s="153">
        <f t="shared" si="1"/>
        <v>14.818999999999999</v>
      </c>
      <c r="O11" s="146">
        <v>2</v>
      </c>
      <c r="AA11" s="122">
        <v>1</v>
      </c>
      <c r="AB11" s="122">
        <v>1</v>
      </c>
      <c r="AC11" s="122">
        <v>1</v>
      </c>
      <c r="AZ11" s="122">
        <v>1</v>
      </c>
      <c r="BA11" s="122">
        <f t="shared" si="2"/>
        <v>0</v>
      </c>
      <c r="BB11" s="122">
        <f t="shared" si="3"/>
        <v>0</v>
      </c>
      <c r="BC11" s="122">
        <f t="shared" si="4"/>
        <v>0</v>
      </c>
      <c r="BD11" s="122">
        <f t="shared" si="5"/>
        <v>0</v>
      </c>
      <c r="BE11" s="122">
        <f t="shared" si="6"/>
        <v>0</v>
      </c>
    </row>
    <row r="12" spans="1:57" ht="12.75">
      <c r="A12" s="147">
        <v>5</v>
      </c>
      <c r="B12" s="148" t="s">
        <v>77</v>
      </c>
      <c r="C12" s="149" t="s">
        <v>185</v>
      </c>
      <c r="D12" s="150" t="s">
        <v>76</v>
      </c>
      <c r="E12" s="151">
        <v>7</v>
      </c>
      <c r="F12" s="151">
        <v>0</v>
      </c>
      <c r="G12" s="152">
        <f t="shared" si="0"/>
        <v>0</v>
      </c>
      <c r="H12" s="153">
        <v>0.23</v>
      </c>
      <c r="I12" s="153">
        <f t="shared" si="1"/>
        <v>1.61</v>
      </c>
      <c r="O12" s="146">
        <v>2</v>
      </c>
      <c r="AA12" s="122">
        <v>1</v>
      </c>
      <c r="AB12" s="122">
        <v>1</v>
      </c>
      <c r="AC12" s="122">
        <v>1</v>
      </c>
      <c r="AZ12" s="122">
        <v>1</v>
      </c>
      <c r="BA12" s="122">
        <f t="shared" si="2"/>
        <v>0</v>
      </c>
      <c r="BB12" s="122">
        <f t="shared" si="3"/>
        <v>0</v>
      </c>
      <c r="BC12" s="122">
        <f t="shared" si="4"/>
        <v>0</v>
      </c>
      <c r="BD12" s="122">
        <f t="shared" si="5"/>
        <v>0</v>
      </c>
      <c r="BE12" s="122">
        <f t="shared" si="6"/>
        <v>0</v>
      </c>
    </row>
    <row r="13" spans="1:57" ht="12.75">
      <c r="A13" s="147">
        <v>6</v>
      </c>
      <c r="B13" s="148" t="s">
        <v>78</v>
      </c>
      <c r="C13" s="149" t="s">
        <v>79</v>
      </c>
      <c r="D13" s="150" t="s">
        <v>76</v>
      </c>
      <c r="E13" s="151">
        <v>14</v>
      </c>
      <c r="F13" s="151">
        <v>0</v>
      </c>
      <c r="G13" s="152">
        <f t="shared" si="0"/>
        <v>0</v>
      </c>
      <c r="H13" s="153">
        <v>0.115</v>
      </c>
      <c r="I13" s="153">
        <f t="shared" si="1"/>
        <v>1.61</v>
      </c>
      <c r="O13" s="146">
        <v>2</v>
      </c>
      <c r="AA13" s="122">
        <v>1</v>
      </c>
      <c r="AB13" s="122">
        <v>1</v>
      </c>
      <c r="AC13" s="122">
        <v>1</v>
      </c>
      <c r="AZ13" s="122">
        <v>1</v>
      </c>
      <c r="BA13" s="122">
        <f t="shared" si="2"/>
        <v>0</v>
      </c>
      <c r="BB13" s="122">
        <f t="shared" si="3"/>
        <v>0</v>
      </c>
      <c r="BC13" s="122">
        <f t="shared" si="4"/>
        <v>0</v>
      </c>
      <c r="BD13" s="122">
        <f t="shared" si="5"/>
        <v>0</v>
      </c>
      <c r="BE13" s="122">
        <f t="shared" si="6"/>
        <v>0</v>
      </c>
    </row>
    <row r="14" spans="1:57" ht="12.75">
      <c r="A14" s="147">
        <v>7</v>
      </c>
      <c r="B14" s="148" t="s">
        <v>80</v>
      </c>
      <c r="C14" s="149" t="s">
        <v>81</v>
      </c>
      <c r="D14" s="150" t="s">
        <v>73</v>
      </c>
      <c r="E14" s="151">
        <v>70</v>
      </c>
      <c r="F14" s="151">
        <v>0</v>
      </c>
      <c r="G14" s="152">
        <f t="shared" si="0"/>
        <v>0</v>
      </c>
      <c r="H14" s="153">
        <v>0.16</v>
      </c>
      <c r="I14" s="153">
        <f t="shared" si="1"/>
        <v>11.200000000000001</v>
      </c>
      <c r="O14" s="146">
        <v>2</v>
      </c>
      <c r="AA14" s="122">
        <v>1</v>
      </c>
      <c r="AB14" s="122">
        <v>1</v>
      </c>
      <c r="AC14" s="122">
        <v>1</v>
      </c>
      <c r="AZ14" s="122">
        <v>1</v>
      </c>
      <c r="BA14" s="122">
        <f t="shared" si="2"/>
        <v>0</v>
      </c>
      <c r="BB14" s="122">
        <f t="shared" si="3"/>
        <v>0</v>
      </c>
      <c r="BC14" s="122">
        <f t="shared" si="4"/>
        <v>0</v>
      </c>
      <c r="BD14" s="122">
        <f t="shared" si="5"/>
        <v>0</v>
      </c>
      <c r="BE14" s="122">
        <f t="shared" si="6"/>
        <v>0</v>
      </c>
    </row>
    <row r="15" spans="1:57" ht="12.75">
      <c r="A15" s="147">
        <v>8</v>
      </c>
      <c r="B15" s="148" t="s">
        <v>82</v>
      </c>
      <c r="C15" s="149" t="s">
        <v>83</v>
      </c>
      <c r="D15" s="150" t="s">
        <v>68</v>
      </c>
      <c r="E15" s="151">
        <v>21.61</v>
      </c>
      <c r="F15" s="151">
        <v>0</v>
      </c>
      <c r="G15" s="152">
        <f t="shared" si="0"/>
        <v>0</v>
      </c>
      <c r="H15" s="153">
        <v>0</v>
      </c>
      <c r="I15" s="153">
        <f t="shared" si="1"/>
        <v>0</v>
      </c>
      <c r="O15" s="146">
        <v>2</v>
      </c>
      <c r="AA15" s="122">
        <v>1</v>
      </c>
      <c r="AB15" s="122">
        <v>1</v>
      </c>
      <c r="AC15" s="122">
        <v>1</v>
      </c>
      <c r="AZ15" s="122">
        <v>1</v>
      </c>
      <c r="BA15" s="122">
        <f t="shared" si="2"/>
        <v>0</v>
      </c>
      <c r="BB15" s="122">
        <f t="shared" si="3"/>
        <v>0</v>
      </c>
      <c r="BC15" s="122">
        <f t="shared" si="4"/>
        <v>0</v>
      </c>
      <c r="BD15" s="122">
        <f t="shared" si="5"/>
        <v>0</v>
      </c>
      <c r="BE15" s="122">
        <f t="shared" si="6"/>
        <v>0</v>
      </c>
    </row>
    <row r="16" spans="1:57" ht="12.75">
      <c r="A16" s="147">
        <v>9</v>
      </c>
      <c r="B16" s="148" t="s">
        <v>84</v>
      </c>
      <c r="C16" s="149" t="s">
        <v>85</v>
      </c>
      <c r="D16" s="150" t="s">
        <v>68</v>
      </c>
      <c r="E16" s="151">
        <v>92.94</v>
      </c>
      <c r="F16" s="151">
        <v>0</v>
      </c>
      <c r="G16" s="152">
        <f t="shared" si="0"/>
        <v>0</v>
      </c>
      <c r="H16" s="153">
        <v>0</v>
      </c>
      <c r="I16" s="153">
        <f t="shared" si="1"/>
        <v>0</v>
      </c>
      <c r="O16" s="146">
        <v>2</v>
      </c>
      <c r="AA16" s="122">
        <v>1</v>
      </c>
      <c r="AB16" s="122">
        <v>1</v>
      </c>
      <c r="AC16" s="122">
        <v>1</v>
      </c>
      <c r="AZ16" s="122">
        <v>1</v>
      </c>
      <c r="BA16" s="122">
        <f t="shared" si="2"/>
        <v>0</v>
      </c>
      <c r="BB16" s="122">
        <f t="shared" si="3"/>
        <v>0</v>
      </c>
      <c r="BC16" s="122">
        <f t="shared" si="4"/>
        <v>0</v>
      </c>
      <c r="BD16" s="122">
        <f t="shared" si="5"/>
        <v>0</v>
      </c>
      <c r="BE16" s="122">
        <f t="shared" si="6"/>
        <v>0</v>
      </c>
    </row>
    <row r="17" spans="1:57" ht="12.75">
      <c r="A17" s="147">
        <v>10</v>
      </c>
      <c r="B17" s="148" t="s">
        <v>86</v>
      </c>
      <c r="C17" s="149" t="s">
        <v>87</v>
      </c>
      <c r="D17" s="150" t="s">
        <v>68</v>
      </c>
      <c r="E17" s="151">
        <v>464.7</v>
      </c>
      <c r="F17" s="151">
        <v>0</v>
      </c>
      <c r="G17" s="152">
        <f t="shared" si="0"/>
        <v>0</v>
      </c>
      <c r="H17" s="153">
        <v>0</v>
      </c>
      <c r="I17" s="153">
        <f t="shared" si="1"/>
        <v>0</v>
      </c>
      <c r="O17" s="146">
        <v>2</v>
      </c>
      <c r="AA17" s="122">
        <v>1</v>
      </c>
      <c r="AB17" s="122">
        <v>1</v>
      </c>
      <c r="AC17" s="122">
        <v>1</v>
      </c>
      <c r="AZ17" s="122">
        <v>1</v>
      </c>
      <c r="BA17" s="122">
        <f t="shared" si="2"/>
        <v>0</v>
      </c>
      <c r="BB17" s="122">
        <f t="shared" si="3"/>
        <v>0</v>
      </c>
      <c r="BC17" s="122">
        <f t="shared" si="4"/>
        <v>0</v>
      </c>
      <c r="BD17" s="122">
        <f t="shared" si="5"/>
        <v>0</v>
      </c>
      <c r="BE17" s="122">
        <f t="shared" si="6"/>
        <v>0</v>
      </c>
    </row>
    <row r="18" spans="1:57" ht="12.75">
      <c r="A18" s="147">
        <v>11</v>
      </c>
      <c r="B18" s="148" t="s">
        <v>88</v>
      </c>
      <c r="C18" s="149" t="s">
        <v>89</v>
      </c>
      <c r="D18" s="150" t="s">
        <v>73</v>
      </c>
      <c r="E18" s="151">
        <v>332.76</v>
      </c>
      <c r="F18" s="151">
        <v>0</v>
      </c>
      <c r="G18" s="152">
        <f t="shared" si="0"/>
        <v>0</v>
      </c>
      <c r="H18" s="153">
        <v>0</v>
      </c>
      <c r="I18" s="153">
        <f t="shared" si="1"/>
        <v>0</v>
      </c>
      <c r="O18" s="146">
        <v>2</v>
      </c>
      <c r="AA18" s="122">
        <v>1</v>
      </c>
      <c r="AB18" s="122">
        <v>1</v>
      </c>
      <c r="AC18" s="122">
        <v>1</v>
      </c>
      <c r="AZ18" s="122">
        <v>1</v>
      </c>
      <c r="BA18" s="122">
        <f t="shared" si="2"/>
        <v>0</v>
      </c>
      <c r="BB18" s="122">
        <f t="shared" si="3"/>
        <v>0</v>
      </c>
      <c r="BC18" s="122">
        <f t="shared" si="4"/>
        <v>0</v>
      </c>
      <c r="BD18" s="122">
        <f t="shared" si="5"/>
        <v>0</v>
      </c>
      <c r="BE18" s="122">
        <f t="shared" si="6"/>
        <v>0</v>
      </c>
    </row>
    <row r="19" spans="1:57" ht="12.75">
      <c r="A19" s="147">
        <v>12</v>
      </c>
      <c r="B19" s="148" t="s">
        <v>90</v>
      </c>
      <c r="C19" s="149" t="s">
        <v>91</v>
      </c>
      <c r="D19" s="150" t="s">
        <v>68</v>
      </c>
      <c r="E19" s="151">
        <v>92.94</v>
      </c>
      <c r="F19" s="151">
        <v>0</v>
      </c>
      <c r="G19" s="152">
        <f t="shared" si="0"/>
        <v>0</v>
      </c>
      <c r="H19" s="153">
        <v>0</v>
      </c>
      <c r="I19" s="153">
        <f t="shared" si="1"/>
        <v>0</v>
      </c>
      <c r="O19" s="146">
        <v>2</v>
      </c>
      <c r="AA19" s="122">
        <v>1</v>
      </c>
      <c r="AB19" s="122">
        <v>1</v>
      </c>
      <c r="AC19" s="122">
        <v>1</v>
      </c>
      <c r="AZ19" s="122">
        <v>1</v>
      </c>
      <c r="BA19" s="122">
        <f t="shared" si="2"/>
        <v>0</v>
      </c>
      <c r="BB19" s="122">
        <f t="shared" si="3"/>
        <v>0</v>
      </c>
      <c r="BC19" s="122">
        <f t="shared" si="4"/>
        <v>0</v>
      </c>
      <c r="BD19" s="122">
        <f t="shared" si="5"/>
        <v>0</v>
      </c>
      <c r="BE19" s="122">
        <f t="shared" si="6"/>
        <v>0</v>
      </c>
    </row>
    <row r="20" spans="1:57" ht="25.5">
      <c r="A20" s="147">
        <v>13</v>
      </c>
      <c r="B20" s="148" t="s">
        <v>92</v>
      </c>
      <c r="C20" s="149" t="s">
        <v>93</v>
      </c>
      <c r="D20" s="150" t="s">
        <v>73</v>
      </c>
      <c r="E20" s="151">
        <v>115</v>
      </c>
      <c r="F20" s="151">
        <v>0</v>
      </c>
      <c r="G20" s="152">
        <f t="shared" si="0"/>
        <v>0</v>
      </c>
      <c r="H20" s="153">
        <v>0</v>
      </c>
      <c r="I20" s="153">
        <f t="shared" si="1"/>
        <v>0</v>
      </c>
      <c r="O20" s="146">
        <v>2</v>
      </c>
      <c r="AA20" s="122">
        <v>1</v>
      </c>
      <c r="AB20" s="122">
        <v>1</v>
      </c>
      <c r="AC20" s="122">
        <v>1</v>
      </c>
      <c r="AZ20" s="122">
        <v>1</v>
      </c>
      <c r="BA20" s="122">
        <f t="shared" si="2"/>
        <v>0</v>
      </c>
      <c r="BB20" s="122">
        <f t="shared" si="3"/>
        <v>0</v>
      </c>
      <c r="BC20" s="122">
        <f t="shared" si="4"/>
        <v>0</v>
      </c>
      <c r="BD20" s="122">
        <f t="shared" si="5"/>
        <v>0</v>
      </c>
      <c r="BE20" s="122">
        <f t="shared" si="6"/>
        <v>0</v>
      </c>
    </row>
    <row r="21" spans="1:57" ht="12.75">
      <c r="A21" s="147">
        <v>14</v>
      </c>
      <c r="B21" s="148" t="s">
        <v>94</v>
      </c>
      <c r="C21" s="149" t="s">
        <v>95</v>
      </c>
      <c r="D21" s="150" t="s">
        <v>96</v>
      </c>
      <c r="E21" s="151">
        <v>1</v>
      </c>
      <c r="F21" s="151">
        <v>0</v>
      </c>
      <c r="G21" s="152">
        <f t="shared" si="0"/>
        <v>0</v>
      </c>
      <c r="H21" s="153">
        <v>0</v>
      </c>
      <c r="I21" s="153">
        <f t="shared" si="1"/>
        <v>0</v>
      </c>
      <c r="O21" s="146">
        <v>2</v>
      </c>
      <c r="AA21" s="122">
        <v>1</v>
      </c>
      <c r="AB21" s="122">
        <v>1</v>
      </c>
      <c r="AC21" s="122">
        <v>1</v>
      </c>
      <c r="AZ21" s="122">
        <v>1</v>
      </c>
      <c r="BA21" s="122">
        <f t="shared" si="2"/>
        <v>0</v>
      </c>
      <c r="BB21" s="122">
        <f t="shared" si="3"/>
        <v>0</v>
      </c>
      <c r="BC21" s="122">
        <f t="shared" si="4"/>
        <v>0</v>
      </c>
      <c r="BD21" s="122">
        <f t="shared" si="5"/>
        <v>0</v>
      </c>
      <c r="BE21" s="122">
        <f t="shared" si="6"/>
        <v>0</v>
      </c>
    </row>
    <row r="22" spans="1:57" ht="25.5">
      <c r="A22" s="147">
        <v>15</v>
      </c>
      <c r="B22" s="148" t="s">
        <v>97</v>
      </c>
      <c r="C22" s="149" t="s">
        <v>98</v>
      </c>
      <c r="D22" s="150" t="s">
        <v>68</v>
      </c>
      <c r="E22" s="151">
        <v>3.3</v>
      </c>
      <c r="F22" s="151">
        <v>0</v>
      </c>
      <c r="G22" s="152">
        <f t="shared" si="0"/>
        <v>0</v>
      </c>
      <c r="H22" s="153">
        <v>0</v>
      </c>
      <c r="I22" s="153">
        <f t="shared" si="1"/>
        <v>0</v>
      </c>
      <c r="O22" s="146">
        <v>2</v>
      </c>
      <c r="AA22" s="122">
        <v>1</v>
      </c>
      <c r="AB22" s="122">
        <v>1</v>
      </c>
      <c r="AC22" s="122">
        <v>1</v>
      </c>
      <c r="AZ22" s="122">
        <v>1</v>
      </c>
      <c r="BA22" s="122">
        <f t="shared" si="2"/>
        <v>0</v>
      </c>
      <c r="BB22" s="122">
        <f t="shared" si="3"/>
        <v>0</v>
      </c>
      <c r="BC22" s="122">
        <f t="shared" si="4"/>
        <v>0</v>
      </c>
      <c r="BD22" s="122">
        <f t="shared" si="5"/>
        <v>0</v>
      </c>
      <c r="BE22" s="122">
        <f t="shared" si="6"/>
        <v>0</v>
      </c>
    </row>
    <row r="23" spans="1:57" ht="12.75">
      <c r="A23" s="147">
        <v>16</v>
      </c>
      <c r="B23" s="148" t="s">
        <v>99</v>
      </c>
      <c r="C23" s="149" t="s">
        <v>100</v>
      </c>
      <c r="D23" s="150" t="s">
        <v>68</v>
      </c>
      <c r="E23" s="151">
        <v>0.3</v>
      </c>
      <c r="F23" s="151">
        <v>0</v>
      </c>
      <c r="G23" s="152">
        <f t="shared" si="0"/>
        <v>0</v>
      </c>
      <c r="H23" s="153">
        <v>0</v>
      </c>
      <c r="I23" s="153">
        <f t="shared" si="1"/>
        <v>0</v>
      </c>
      <c r="O23" s="146">
        <v>2</v>
      </c>
      <c r="AA23" s="122">
        <v>1</v>
      </c>
      <c r="AB23" s="122">
        <v>1</v>
      </c>
      <c r="AC23" s="122">
        <v>1</v>
      </c>
      <c r="AZ23" s="122">
        <v>1</v>
      </c>
      <c r="BA23" s="122">
        <f t="shared" si="2"/>
        <v>0</v>
      </c>
      <c r="BB23" s="122">
        <f t="shared" si="3"/>
        <v>0</v>
      </c>
      <c r="BC23" s="122">
        <f t="shared" si="4"/>
        <v>0</v>
      </c>
      <c r="BD23" s="122">
        <f t="shared" si="5"/>
        <v>0</v>
      </c>
      <c r="BE23" s="122">
        <f t="shared" si="6"/>
        <v>0</v>
      </c>
    </row>
    <row r="24" spans="1:57" ht="12.75">
      <c r="A24" s="154"/>
      <c r="B24" s="155" t="s">
        <v>65</v>
      </c>
      <c r="C24" s="156" t="str">
        <f>CONCATENATE(B7," ",C7)</f>
        <v>1 Zemní práce</v>
      </c>
      <c r="D24" s="154"/>
      <c r="E24" s="157"/>
      <c r="F24" s="157"/>
      <c r="G24" s="158">
        <f>SUM(G7:G23)</f>
        <v>0</v>
      </c>
      <c r="H24" s="159"/>
      <c r="I24" s="160">
        <f>SUM(I7:I23)</f>
        <v>72.985</v>
      </c>
      <c r="O24" s="146">
        <v>4</v>
      </c>
      <c r="BA24" s="161">
        <f>SUM(BA7:BA23)</f>
        <v>0</v>
      </c>
      <c r="BB24" s="161">
        <f>SUM(BB7:BB23)</f>
        <v>0</v>
      </c>
      <c r="BC24" s="161">
        <f>SUM(BC7:BC23)</f>
        <v>0</v>
      </c>
      <c r="BD24" s="161">
        <f>SUM(BD7:BD23)</f>
        <v>0</v>
      </c>
      <c r="BE24" s="161">
        <f>SUM(BE7:BE23)</f>
        <v>0</v>
      </c>
    </row>
    <row r="25" spans="1:15" ht="12.75">
      <c r="A25" s="139" t="s">
        <v>62</v>
      </c>
      <c r="B25" s="140" t="s">
        <v>101</v>
      </c>
      <c r="C25" s="141" t="s">
        <v>102</v>
      </c>
      <c r="D25" s="142"/>
      <c r="E25" s="143"/>
      <c r="F25" s="143"/>
      <c r="G25" s="144"/>
      <c r="H25" s="145"/>
      <c r="I25" s="145"/>
      <c r="O25" s="146">
        <v>1</v>
      </c>
    </row>
    <row r="26" spans="1:57" ht="25.5">
      <c r="A26" s="147">
        <v>17</v>
      </c>
      <c r="B26" s="148" t="s">
        <v>103</v>
      </c>
      <c r="C26" s="149" t="s">
        <v>104</v>
      </c>
      <c r="D26" s="150" t="s">
        <v>76</v>
      </c>
      <c r="E26" s="151">
        <v>30</v>
      </c>
      <c r="F26" s="151">
        <v>0</v>
      </c>
      <c r="G26" s="152">
        <f>E26*F26</f>
        <v>0</v>
      </c>
      <c r="H26" s="153">
        <v>0.44003</v>
      </c>
      <c r="I26" s="153">
        <f>E26*H26</f>
        <v>13.200899999999999</v>
      </c>
      <c r="O26" s="146">
        <v>2</v>
      </c>
      <c r="AA26" s="122">
        <v>2</v>
      </c>
      <c r="AB26" s="122">
        <v>1</v>
      </c>
      <c r="AC26" s="122">
        <v>1</v>
      </c>
      <c r="AZ26" s="122">
        <v>1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</row>
    <row r="27" spans="1:57" ht="12.75">
      <c r="A27" s="154"/>
      <c r="B27" s="155" t="s">
        <v>65</v>
      </c>
      <c r="C27" s="156" t="str">
        <f>CONCATENATE(B25," ",C25)</f>
        <v>2 Základy,zvláštní zakládání</v>
      </c>
      <c r="D27" s="154"/>
      <c r="E27" s="157"/>
      <c r="F27" s="157"/>
      <c r="G27" s="158">
        <f>SUM(G25:G26)</f>
        <v>0</v>
      </c>
      <c r="H27" s="159"/>
      <c r="I27" s="160">
        <f>SUM(I25:I26)</f>
        <v>13.200899999999999</v>
      </c>
      <c r="O27" s="146">
        <v>4</v>
      </c>
      <c r="BA27" s="161">
        <f>SUM(BA25:BA26)</f>
        <v>0</v>
      </c>
      <c r="BB27" s="161">
        <f>SUM(BB25:BB26)</f>
        <v>0</v>
      </c>
      <c r="BC27" s="161">
        <f>SUM(BC25:BC26)</f>
        <v>0</v>
      </c>
      <c r="BD27" s="161">
        <f>SUM(BD25:BD26)</f>
        <v>0</v>
      </c>
      <c r="BE27" s="161">
        <f>SUM(BE25:BE26)</f>
        <v>0</v>
      </c>
    </row>
    <row r="28" spans="1:15" ht="12.75">
      <c r="A28" s="139" t="s">
        <v>62</v>
      </c>
      <c r="B28" s="140" t="s">
        <v>105</v>
      </c>
      <c r="C28" s="141" t="s">
        <v>106</v>
      </c>
      <c r="D28" s="142"/>
      <c r="E28" s="143"/>
      <c r="F28" s="143"/>
      <c r="G28" s="144"/>
      <c r="H28" s="145"/>
      <c r="I28" s="145"/>
      <c r="O28" s="146">
        <v>1</v>
      </c>
    </row>
    <row r="29" spans="1:57" ht="12.75">
      <c r="A29" s="147">
        <v>18</v>
      </c>
      <c r="B29" s="148" t="s">
        <v>107</v>
      </c>
      <c r="C29" s="149" t="s">
        <v>108</v>
      </c>
      <c r="D29" s="150" t="s">
        <v>73</v>
      </c>
      <c r="E29" s="151">
        <v>333.66</v>
      </c>
      <c r="F29" s="151">
        <v>0</v>
      </c>
      <c r="G29" s="152">
        <f aca="true" t="shared" si="7" ref="G29:G35">E29*F29</f>
        <v>0</v>
      </c>
      <c r="H29" s="153">
        <v>0.212</v>
      </c>
      <c r="I29" s="153">
        <f aca="true" t="shared" si="8" ref="I29:I35">E29*H29</f>
        <v>70.73592000000001</v>
      </c>
      <c r="O29" s="146">
        <v>2</v>
      </c>
      <c r="AA29" s="122">
        <v>1</v>
      </c>
      <c r="AB29" s="122">
        <v>1</v>
      </c>
      <c r="AC29" s="122">
        <v>1</v>
      </c>
      <c r="AZ29" s="122">
        <v>1</v>
      </c>
      <c r="BA29" s="122">
        <f aca="true" t="shared" si="9" ref="BA29:BA35">IF(AZ29=1,G29,0)</f>
        <v>0</v>
      </c>
      <c r="BB29" s="122">
        <f aca="true" t="shared" si="10" ref="BB29:BB35">IF(AZ29=2,G29,0)</f>
        <v>0</v>
      </c>
      <c r="BC29" s="122">
        <f aca="true" t="shared" si="11" ref="BC29:BC35">IF(AZ29=3,G29,0)</f>
        <v>0</v>
      </c>
      <c r="BD29" s="122">
        <f aca="true" t="shared" si="12" ref="BD29:BD35">IF(AZ29=4,G29,0)</f>
        <v>0</v>
      </c>
      <c r="BE29" s="122">
        <f aca="true" t="shared" si="13" ref="BE29:BE35">IF(AZ29=5,G29,0)</f>
        <v>0</v>
      </c>
    </row>
    <row r="30" spans="1:57" ht="12.75">
      <c r="A30" s="147">
        <v>19</v>
      </c>
      <c r="B30" s="148" t="s">
        <v>109</v>
      </c>
      <c r="C30" s="149" t="s">
        <v>110</v>
      </c>
      <c r="D30" s="150" t="s">
        <v>73</v>
      </c>
      <c r="E30" s="151">
        <v>196.33</v>
      </c>
      <c r="F30" s="151">
        <v>0</v>
      </c>
      <c r="G30" s="152">
        <f t="shared" si="7"/>
        <v>0</v>
      </c>
      <c r="H30" s="153">
        <v>0.28</v>
      </c>
      <c r="I30" s="153">
        <f t="shared" si="8"/>
        <v>54.97240000000001</v>
      </c>
      <c r="O30" s="146">
        <v>2</v>
      </c>
      <c r="AA30" s="122">
        <v>1</v>
      </c>
      <c r="AB30" s="122">
        <v>1</v>
      </c>
      <c r="AC30" s="122">
        <v>1</v>
      </c>
      <c r="AZ30" s="122">
        <v>1</v>
      </c>
      <c r="BA30" s="122">
        <f t="shared" si="9"/>
        <v>0</v>
      </c>
      <c r="BB30" s="122">
        <f t="shared" si="10"/>
        <v>0</v>
      </c>
      <c r="BC30" s="122">
        <f t="shared" si="11"/>
        <v>0</v>
      </c>
      <c r="BD30" s="122">
        <f t="shared" si="12"/>
        <v>0</v>
      </c>
      <c r="BE30" s="122">
        <f t="shared" si="13"/>
        <v>0</v>
      </c>
    </row>
    <row r="31" spans="1:57" ht="12.75">
      <c r="A31" s="147">
        <v>20</v>
      </c>
      <c r="B31" s="148" t="s">
        <v>111</v>
      </c>
      <c r="C31" s="149" t="s">
        <v>112</v>
      </c>
      <c r="D31" s="150" t="s">
        <v>73</v>
      </c>
      <c r="E31" s="151">
        <v>266.33</v>
      </c>
      <c r="F31" s="151">
        <v>0</v>
      </c>
      <c r="G31" s="152">
        <f t="shared" si="7"/>
        <v>0</v>
      </c>
      <c r="H31" s="153">
        <v>0.0739</v>
      </c>
      <c r="I31" s="153">
        <f t="shared" si="8"/>
        <v>19.681786999999996</v>
      </c>
      <c r="O31" s="146">
        <v>2</v>
      </c>
      <c r="AA31" s="122">
        <v>1</v>
      </c>
      <c r="AB31" s="122">
        <v>1</v>
      </c>
      <c r="AC31" s="122">
        <v>1</v>
      </c>
      <c r="AZ31" s="122">
        <v>1</v>
      </c>
      <c r="BA31" s="122">
        <f t="shared" si="9"/>
        <v>0</v>
      </c>
      <c r="BB31" s="122">
        <f t="shared" si="10"/>
        <v>0</v>
      </c>
      <c r="BC31" s="122">
        <f t="shared" si="11"/>
        <v>0</v>
      </c>
      <c r="BD31" s="122">
        <f t="shared" si="12"/>
        <v>0</v>
      </c>
      <c r="BE31" s="122">
        <f t="shared" si="13"/>
        <v>0</v>
      </c>
    </row>
    <row r="32" spans="1:57" ht="25.5">
      <c r="A32" s="147">
        <v>21</v>
      </c>
      <c r="B32" s="148" t="s">
        <v>113</v>
      </c>
      <c r="C32" s="149" t="s">
        <v>186</v>
      </c>
      <c r="D32" s="150" t="s">
        <v>73</v>
      </c>
      <c r="E32" s="151">
        <v>216</v>
      </c>
      <c r="F32" s="151">
        <v>0</v>
      </c>
      <c r="G32" s="152">
        <f t="shared" si="7"/>
        <v>0</v>
      </c>
      <c r="H32" s="153">
        <v>0.138</v>
      </c>
      <c r="I32" s="153">
        <f t="shared" si="8"/>
        <v>29.808000000000003</v>
      </c>
      <c r="O32" s="146">
        <v>2</v>
      </c>
      <c r="AA32" s="122">
        <v>3</v>
      </c>
      <c r="AB32" s="122">
        <v>1</v>
      </c>
      <c r="AC32" s="122">
        <v>59245030</v>
      </c>
      <c r="AZ32" s="122">
        <v>1</v>
      </c>
      <c r="BA32" s="122">
        <f t="shared" si="9"/>
        <v>0</v>
      </c>
      <c r="BB32" s="122">
        <f t="shared" si="10"/>
        <v>0</v>
      </c>
      <c r="BC32" s="122">
        <f t="shared" si="11"/>
        <v>0</v>
      </c>
      <c r="BD32" s="122">
        <f t="shared" si="12"/>
        <v>0</v>
      </c>
      <c r="BE32" s="122">
        <f t="shared" si="13"/>
        <v>0</v>
      </c>
    </row>
    <row r="33" spans="1:57" ht="12.75">
      <c r="A33" s="147">
        <v>22</v>
      </c>
      <c r="B33" s="148" t="s">
        <v>114</v>
      </c>
      <c r="C33" s="149" t="s">
        <v>115</v>
      </c>
      <c r="D33" s="150" t="s">
        <v>73</v>
      </c>
      <c r="E33" s="151">
        <v>51.84</v>
      </c>
      <c r="F33" s="151">
        <v>0</v>
      </c>
      <c r="G33" s="152">
        <f t="shared" si="7"/>
        <v>0</v>
      </c>
      <c r="H33" s="153">
        <v>0.1296</v>
      </c>
      <c r="I33" s="153">
        <f t="shared" si="8"/>
        <v>6.718464</v>
      </c>
      <c r="O33" s="146">
        <v>2</v>
      </c>
      <c r="AA33" s="122">
        <v>3</v>
      </c>
      <c r="AB33" s="122">
        <v>1</v>
      </c>
      <c r="AC33" s="122">
        <v>59245020</v>
      </c>
      <c r="AZ33" s="122">
        <v>1</v>
      </c>
      <c r="BA33" s="122">
        <f t="shared" si="9"/>
        <v>0</v>
      </c>
      <c r="BB33" s="122">
        <f t="shared" si="10"/>
        <v>0</v>
      </c>
      <c r="BC33" s="122">
        <f t="shared" si="11"/>
        <v>0</v>
      </c>
      <c r="BD33" s="122">
        <f t="shared" si="12"/>
        <v>0</v>
      </c>
      <c r="BE33" s="122">
        <f t="shared" si="13"/>
        <v>0</v>
      </c>
    </row>
    <row r="34" spans="1:57" ht="12.75">
      <c r="A34" s="147">
        <v>23</v>
      </c>
      <c r="B34" s="148" t="s">
        <v>116</v>
      </c>
      <c r="C34" s="149" t="s">
        <v>117</v>
      </c>
      <c r="D34" s="150" t="s">
        <v>73</v>
      </c>
      <c r="E34" s="151">
        <v>24</v>
      </c>
      <c r="F34" s="151">
        <v>0</v>
      </c>
      <c r="G34" s="152">
        <f t="shared" si="7"/>
        <v>0</v>
      </c>
      <c r="H34" s="153">
        <v>0.072</v>
      </c>
      <c r="I34" s="153">
        <f t="shared" si="8"/>
        <v>1.7279999999999998</v>
      </c>
      <c r="O34" s="146">
        <v>2</v>
      </c>
      <c r="AA34" s="122">
        <v>1</v>
      </c>
      <c r="AB34" s="122">
        <v>1</v>
      </c>
      <c r="AC34" s="122">
        <v>1</v>
      </c>
      <c r="AZ34" s="122">
        <v>1</v>
      </c>
      <c r="BA34" s="122">
        <f t="shared" si="9"/>
        <v>0</v>
      </c>
      <c r="BB34" s="122">
        <f t="shared" si="10"/>
        <v>0</v>
      </c>
      <c r="BC34" s="122">
        <f t="shared" si="11"/>
        <v>0</v>
      </c>
      <c r="BD34" s="122">
        <f t="shared" si="12"/>
        <v>0</v>
      </c>
      <c r="BE34" s="122">
        <f t="shared" si="13"/>
        <v>0</v>
      </c>
    </row>
    <row r="35" spans="1:57" ht="12.75">
      <c r="A35" s="147">
        <v>24</v>
      </c>
      <c r="B35" s="148" t="s">
        <v>118</v>
      </c>
      <c r="C35" s="149" t="s">
        <v>119</v>
      </c>
      <c r="D35" s="150" t="s">
        <v>73</v>
      </c>
      <c r="E35" s="151">
        <v>24</v>
      </c>
      <c r="F35" s="151">
        <v>0</v>
      </c>
      <c r="G35" s="152">
        <f t="shared" si="7"/>
        <v>0</v>
      </c>
      <c r="H35" s="153">
        <v>0.128</v>
      </c>
      <c r="I35" s="153">
        <f t="shared" si="8"/>
        <v>3.072</v>
      </c>
      <c r="O35" s="146">
        <v>2</v>
      </c>
      <c r="AA35" s="122">
        <v>3</v>
      </c>
      <c r="AB35" s="122">
        <v>1</v>
      </c>
      <c r="AC35" s="122">
        <v>59245033</v>
      </c>
      <c r="AZ35" s="122">
        <v>1</v>
      </c>
      <c r="BA35" s="122">
        <f t="shared" si="9"/>
        <v>0</v>
      </c>
      <c r="BB35" s="122">
        <f t="shared" si="10"/>
        <v>0</v>
      </c>
      <c r="BC35" s="122">
        <f t="shared" si="11"/>
        <v>0</v>
      </c>
      <c r="BD35" s="122">
        <f t="shared" si="12"/>
        <v>0</v>
      </c>
      <c r="BE35" s="122">
        <f t="shared" si="13"/>
        <v>0</v>
      </c>
    </row>
    <row r="36" spans="1:57" ht="12.75">
      <c r="A36" s="154"/>
      <c r="B36" s="155" t="s">
        <v>65</v>
      </c>
      <c r="C36" s="156" t="str">
        <f>CONCATENATE(B28," ",C28)</f>
        <v>5 Komunikace</v>
      </c>
      <c r="D36" s="154"/>
      <c r="E36" s="157"/>
      <c r="F36" s="157"/>
      <c r="G36" s="158">
        <f>SUM(G28:G35)</f>
        <v>0</v>
      </c>
      <c r="H36" s="159"/>
      <c r="I36" s="160">
        <f>SUM(I28:I35)</f>
        <v>186.71657100000002</v>
      </c>
      <c r="O36" s="146">
        <v>4</v>
      </c>
      <c r="BA36" s="161">
        <f>SUM(BA28:BA35)</f>
        <v>0</v>
      </c>
      <c r="BB36" s="161">
        <f>SUM(BB28:BB35)</f>
        <v>0</v>
      </c>
      <c r="BC36" s="161">
        <f>SUM(BC28:BC35)</f>
        <v>0</v>
      </c>
      <c r="BD36" s="161">
        <f>SUM(BD28:BD35)</f>
        <v>0</v>
      </c>
      <c r="BE36" s="161">
        <f>SUM(BE28:BE35)</f>
        <v>0</v>
      </c>
    </row>
    <row r="37" spans="1:15" ht="12.75">
      <c r="A37" s="139" t="s">
        <v>62</v>
      </c>
      <c r="B37" s="140" t="s">
        <v>120</v>
      </c>
      <c r="C37" s="141" t="s">
        <v>121</v>
      </c>
      <c r="D37" s="142"/>
      <c r="E37" s="143"/>
      <c r="F37" s="143"/>
      <c r="G37" s="144"/>
      <c r="H37" s="145"/>
      <c r="I37" s="145"/>
      <c r="O37" s="146">
        <v>1</v>
      </c>
    </row>
    <row r="38" spans="1:57" ht="12.75">
      <c r="A38" s="147">
        <v>25</v>
      </c>
      <c r="B38" s="148" t="s">
        <v>122</v>
      </c>
      <c r="C38" s="149" t="s">
        <v>123</v>
      </c>
      <c r="D38" s="150" t="s">
        <v>96</v>
      </c>
      <c r="E38" s="151">
        <v>1</v>
      </c>
      <c r="F38" s="151">
        <v>0</v>
      </c>
      <c r="G38" s="152">
        <f aca="true" t="shared" si="14" ref="G38:G45">E38*F38</f>
        <v>0</v>
      </c>
      <c r="H38" s="153">
        <v>0.076</v>
      </c>
      <c r="I38" s="153">
        <f aca="true" t="shared" si="15" ref="I38:I45">E38*H38</f>
        <v>0.076</v>
      </c>
      <c r="O38" s="146">
        <v>2</v>
      </c>
      <c r="AA38" s="122">
        <v>1</v>
      </c>
      <c r="AB38" s="122">
        <v>1</v>
      </c>
      <c r="AC38" s="122">
        <v>1</v>
      </c>
      <c r="AZ38" s="122">
        <v>1</v>
      </c>
      <c r="BA38" s="122">
        <f aca="true" t="shared" si="16" ref="BA38:BA45">IF(AZ38=1,G38,0)</f>
        <v>0</v>
      </c>
      <c r="BB38" s="122">
        <f aca="true" t="shared" si="17" ref="BB38:BB45">IF(AZ38=2,G38,0)</f>
        <v>0</v>
      </c>
      <c r="BC38" s="122">
        <f aca="true" t="shared" si="18" ref="BC38:BC45">IF(AZ38=3,G38,0)</f>
        <v>0</v>
      </c>
      <c r="BD38" s="122">
        <f aca="true" t="shared" si="19" ref="BD38:BD45">IF(AZ38=4,G38,0)</f>
        <v>0</v>
      </c>
      <c r="BE38" s="122">
        <f aca="true" t="shared" si="20" ref="BE38:BE45">IF(AZ38=5,G38,0)</f>
        <v>0</v>
      </c>
    </row>
    <row r="39" spans="1:57" ht="12.75">
      <c r="A39" s="147">
        <v>26</v>
      </c>
      <c r="B39" s="148" t="s">
        <v>124</v>
      </c>
      <c r="C39" s="149" t="s">
        <v>125</v>
      </c>
      <c r="D39" s="150" t="s">
        <v>96</v>
      </c>
      <c r="E39" s="151">
        <v>1</v>
      </c>
      <c r="F39" s="151">
        <v>0</v>
      </c>
      <c r="G39" s="152">
        <f t="shared" si="14"/>
        <v>0</v>
      </c>
      <c r="H39" s="153">
        <v>0</v>
      </c>
      <c r="I39" s="153">
        <f t="shared" si="15"/>
        <v>0</v>
      </c>
      <c r="O39" s="146">
        <v>2</v>
      </c>
      <c r="AA39" s="122">
        <v>1</v>
      </c>
      <c r="AB39" s="122">
        <v>1</v>
      </c>
      <c r="AC39" s="122">
        <v>1</v>
      </c>
      <c r="AZ39" s="122">
        <v>1</v>
      </c>
      <c r="BA39" s="122">
        <f t="shared" si="16"/>
        <v>0</v>
      </c>
      <c r="BB39" s="122">
        <f t="shared" si="17"/>
        <v>0</v>
      </c>
      <c r="BC39" s="122">
        <f t="shared" si="18"/>
        <v>0</v>
      </c>
      <c r="BD39" s="122">
        <f t="shared" si="19"/>
        <v>0</v>
      </c>
      <c r="BE39" s="122">
        <f t="shared" si="20"/>
        <v>0</v>
      </c>
    </row>
    <row r="40" spans="1:57" ht="25.5">
      <c r="A40" s="147">
        <v>27</v>
      </c>
      <c r="B40" s="148" t="s">
        <v>126</v>
      </c>
      <c r="C40" s="149" t="s">
        <v>127</v>
      </c>
      <c r="D40" s="150" t="s">
        <v>76</v>
      </c>
      <c r="E40" s="151">
        <v>2</v>
      </c>
      <c r="F40" s="151">
        <v>0</v>
      </c>
      <c r="G40" s="152">
        <f t="shared" si="14"/>
        <v>0</v>
      </c>
      <c r="H40" s="153">
        <v>0</v>
      </c>
      <c r="I40" s="153">
        <f t="shared" si="15"/>
        <v>0</v>
      </c>
      <c r="O40" s="146">
        <v>2</v>
      </c>
      <c r="AA40" s="122">
        <v>1</v>
      </c>
      <c r="AB40" s="122">
        <v>1</v>
      </c>
      <c r="AC40" s="122">
        <v>1</v>
      </c>
      <c r="AZ40" s="122">
        <v>1</v>
      </c>
      <c r="BA40" s="122">
        <f t="shared" si="16"/>
        <v>0</v>
      </c>
      <c r="BB40" s="122">
        <f t="shared" si="17"/>
        <v>0</v>
      </c>
      <c r="BC40" s="122">
        <f t="shared" si="18"/>
        <v>0</v>
      </c>
      <c r="BD40" s="122">
        <f t="shared" si="19"/>
        <v>0</v>
      </c>
      <c r="BE40" s="122">
        <f t="shared" si="20"/>
        <v>0</v>
      </c>
    </row>
    <row r="41" spans="1:57" ht="12.75">
      <c r="A41" s="147">
        <v>28</v>
      </c>
      <c r="B41" s="148" t="s">
        <v>128</v>
      </c>
      <c r="C41" s="149" t="s">
        <v>129</v>
      </c>
      <c r="D41" s="150" t="s">
        <v>96</v>
      </c>
      <c r="E41" s="151">
        <v>1</v>
      </c>
      <c r="F41" s="151">
        <v>0</v>
      </c>
      <c r="G41" s="152">
        <f t="shared" si="14"/>
        <v>0</v>
      </c>
      <c r="H41" s="153">
        <v>0.17</v>
      </c>
      <c r="I41" s="153">
        <f t="shared" si="15"/>
        <v>0.17</v>
      </c>
      <c r="O41" s="146">
        <v>2</v>
      </c>
      <c r="AA41" s="122">
        <v>3</v>
      </c>
      <c r="AB41" s="122">
        <v>1</v>
      </c>
      <c r="AC41" s="122">
        <v>59223824</v>
      </c>
      <c r="AZ41" s="122">
        <v>1</v>
      </c>
      <c r="BA41" s="122">
        <f t="shared" si="16"/>
        <v>0</v>
      </c>
      <c r="BB41" s="122">
        <f t="shared" si="17"/>
        <v>0</v>
      </c>
      <c r="BC41" s="122">
        <f t="shared" si="18"/>
        <v>0</v>
      </c>
      <c r="BD41" s="122">
        <f t="shared" si="19"/>
        <v>0</v>
      </c>
      <c r="BE41" s="122">
        <f t="shared" si="20"/>
        <v>0</v>
      </c>
    </row>
    <row r="42" spans="1:57" ht="12.75">
      <c r="A42" s="147">
        <v>29</v>
      </c>
      <c r="B42" s="148" t="s">
        <v>130</v>
      </c>
      <c r="C42" s="149" t="s">
        <v>131</v>
      </c>
      <c r="D42" s="150" t="s">
        <v>96</v>
      </c>
      <c r="E42" s="151">
        <v>1</v>
      </c>
      <c r="F42" s="151">
        <v>0</v>
      </c>
      <c r="G42" s="152">
        <f t="shared" si="14"/>
        <v>0</v>
      </c>
      <c r="H42" s="153">
        <v>0.00702</v>
      </c>
      <c r="I42" s="153">
        <f t="shared" si="15"/>
        <v>0.00702</v>
      </c>
      <c r="O42" s="146">
        <v>2</v>
      </c>
      <c r="AA42" s="122">
        <v>1</v>
      </c>
      <c r="AB42" s="122">
        <v>1</v>
      </c>
      <c r="AC42" s="122">
        <v>1</v>
      </c>
      <c r="AZ42" s="122">
        <v>1</v>
      </c>
      <c r="BA42" s="122">
        <f t="shared" si="16"/>
        <v>0</v>
      </c>
      <c r="BB42" s="122">
        <f t="shared" si="17"/>
        <v>0</v>
      </c>
      <c r="BC42" s="122">
        <f t="shared" si="18"/>
        <v>0</v>
      </c>
      <c r="BD42" s="122">
        <f t="shared" si="19"/>
        <v>0</v>
      </c>
      <c r="BE42" s="122">
        <f t="shared" si="20"/>
        <v>0</v>
      </c>
    </row>
    <row r="43" spans="1:57" ht="12.75">
      <c r="A43" s="147">
        <v>30</v>
      </c>
      <c r="B43" s="148" t="s">
        <v>132</v>
      </c>
      <c r="C43" s="149" t="s">
        <v>133</v>
      </c>
      <c r="D43" s="150" t="s">
        <v>96</v>
      </c>
      <c r="E43" s="151">
        <v>1</v>
      </c>
      <c r="F43" s="151">
        <v>0</v>
      </c>
      <c r="G43" s="152">
        <f t="shared" si="14"/>
        <v>0</v>
      </c>
      <c r="H43" s="153">
        <v>0.007</v>
      </c>
      <c r="I43" s="153">
        <f t="shared" si="15"/>
        <v>0.007</v>
      </c>
      <c r="O43" s="146">
        <v>2</v>
      </c>
      <c r="AA43" s="122">
        <v>1</v>
      </c>
      <c r="AB43" s="122">
        <v>1</v>
      </c>
      <c r="AC43" s="122">
        <v>1</v>
      </c>
      <c r="AZ43" s="122">
        <v>1</v>
      </c>
      <c r="BA43" s="122">
        <f t="shared" si="16"/>
        <v>0</v>
      </c>
      <c r="BB43" s="122">
        <f t="shared" si="17"/>
        <v>0</v>
      </c>
      <c r="BC43" s="122">
        <f t="shared" si="18"/>
        <v>0</v>
      </c>
      <c r="BD43" s="122">
        <f t="shared" si="19"/>
        <v>0</v>
      </c>
      <c r="BE43" s="122">
        <f t="shared" si="20"/>
        <v>0</v>
      </c>
    </row>
    <row r="44" spans="1:57" ht="12.75">
      <c r="A44" s="147">
        <v>31</v>
      </c>
      <c r="B44" s="148" t="s">
        <v>134</v>
      </c>
      <c r="C44" s="149" t="s">
        <v>135</v>
      </c>
      <c r="D44" s="150" t="s">
        <v>96</v>
      </c>
      <c r="E44" s="151">
        <v>1</v>
      </c>
      <c r="F44" s="151">
        <v>0</v>
      </c>
      <c r="G44" s="152">
        <f t="shared" si="14"/>
        <v>0</v>
      </c>
      <c r="H44" s="153">
        <v>0.124</v>
      </c>
      <c r="I44" s="153">
        <f t="shared" si="15"/>
        <v>0.124</v>
      </c>
      <c r="O44" s="146">
        <v>2</v>
      </c>
      <c r="AA44" s="122">
        <v>3</v>
      </c>
      <c r="AB44" s="122">
        <v>1</v>
      </c>
      <c r="AC44" s="122">
        <v>55243440</v>
      </c>
      <c r="AZ44" s="122">
        <v>1</v>
      </c>
      <c r="BA44" s="122">
        <f t="shared" si="16"/>
        <v>0</v>
      </c>
      <c r="BB44" s="122">
        <f t="shared" si="17"/>
        <v>0</v>
      </c>
      <c r="BC44" s="122">
        <f t="shared" si="18"/>
        <v>0</v>
      </c>
      <c r="BD44" s="122">
        <f t="shared" si="19"/>
        <v>0</v>
      </c>
      <c r="BE44" s="122">
        <f t="shared" si="20"/>
        <v>0</v>
      </c>
    </row>
    <row r="45" spans="1:57" ht="12.75">
      <c r="A45" s="147">
        <v>32</v>
      </c>
      <c r="B45" s="148" t="s">
        <v>136</v>
      </c>
      <c r="C45" s="149" t="s">
        <v>137</v>
      </c>
      <c r="D45" s="150" t="s">
        <v>96</v>
      </c>
      <c r="E45" s="151">
        <v>1</v>
      </c>
      <c r="F45" s="151">
        <v>0</v>
      </c>
      <c r="G45" s="152">
        <f t="shared" si="14"/>
        <v>0</v>
      </c>
      <c r="H45" s="153">
        <v>0</v>
      </c>
      <c r="I45" s="153">
        <f t="shared" si="15"/>
        <v>0</v>
      </c>
      <c r="O45" s="146">
        <v>2</v>
      </c>
      <c r="AA45" s="122">
        <v>1</v>
      </c>
      <c r="AB45" s="122">
        <v>1</v>
      </c>
      <c r="AC45" s="122">
        <v>1</v>
      </c>
      <c r="AZ45" s="122">
        <v>1</v>
      </c>
      <c r="BA45" s="122">
        <f t="shared" si="16"/>
        <v>0</v>
      </c>
      <c r="BB45" s="122">
        <f t="shared" si="17"/>
        <v>0</v>
      </c>
      <c r="BC45" s="122">
        <f t="shared" si="18"/>
        <v>0</v>
      </c>
      <c r="BD45" s="122">
        <f t="shared" si="19"/>
        <v>0</v>
      </c>
      <c r="BE45" s="122">
        <f t="shared" si="20"/>
        <v>0</v>
      </c>
    </row>
    <row r="46" spans="1:57" ht="12.75">
      <c r="A46" s="154"/>
      <c r="B46" s="155" t="s">
        <v>65</v>
      </c>
      <c r="C46" s="156" t="str">
        <f>CONCATENATE(B37," ",C37)</f>
        <v>8 Trubní vedení</v>
      </c>
      <c r="D46" s="154"/>
      <c r="E46" s="157"/>
      <c r="F46" s="157"/>
      <c r="G46" s="158">
        <f>SUM(G37:G45)</f>
        <v>0</v>
      </c>
      <c r="H46" s="159"/>
      <c r="I46" s="160">
        <f>SUM(I37:I45)</f>
        <v>0.38402000000000003</v>
      </c>
      <c r="O46" s="146">
        <v>4</v>
      </c>
      <c r="BA46" s="161">
        <f>SUM(BA37:BA45)</f>
        <v>0</v>
      </c>
      <c r="BB46" s="161">
        <f>SUM(BB37:BB45)</f>
        <v>0</v>
      </c>
      <c r="BC46" s="161">
        <f>SUM(BC37:BC45)</f>
        <v>0</v>
      </c>
      <c r="BD46" s="161">
        <f>SUM(BD37:BD45)</f>
        <v>0</v>
      </c>
      <c r="BE46" s="161">
        <f>SUM(BE37:BE45)</f>
        <v>0</v>
      </c>
    </row>
    <row r="47" spans="1:15" ht="12.75">
      <c r="A47" s="139" t="s">
        <v>62</v>
      </c>
      <c r="B47" s="140" t="s">
        <v>138</v>
      </c>
      <c r="C47" s="141" t="s">
        <v>139</v>
      </c>
      <c r="D47" s="142"/>
      <c r="E47" s="143"/>
      <c r="F47" s="143"/>
      <c r="G47" s="144"/>
      <c r="H47" s="145"/>
      <c r="I47" s="145"/>
      <c r="O47" s="146">
        <v>1</v>
      </c>
    </row>
    <row r="48" spans="1:57" ht="12.75">
      <c r="A48" s="147">
        <v>33</v>
      </c>
      <c r="B48" s="148" t="s">
        <v>140</v>
      </c>
      <c r="C48" s="149" t="s">
        <v>141</v>
      </c>
      <c r="D48" s="150" t="s">
        <v>142</v>
      </c>
      <c r="E48" s="151">
        <v>49.52</v>
      </c>
      <c r="F48" s="151">
        <v>0</v>
      </c>
      <c r="G48" s="152">
        <f>E48*F48</f>
        <v>0</v>
      </c>
      <c r="H48" s="153">
        <v>0</v>
      </c>
      <c r="I48" s="153">
        <f>E48*H48</f>
        <v>0</v>
      </c>
      <c r="O48" s="146">
        <v>2</v>
      </c>
      <c r="AA48" s="122">
        <v>3</v>
      </c>
      <c r="AB48" s="122">
        <v>1</v>
      </c>
      <c r="AC48" s="122" t="s">
        <v>140</v>
      </c>
      <c r="AZ48" s="122">
        <v>1</v>
      </c>
      <c r="BA48" s="122">
        <f>IF(AZ48=1,G48,0)</f>
        <v>0</v>
      </c>
      <c r="BB48" s="122">
        <f>IF(AZ48=2,G48,0)</f>
        <v>0</v>
      </c>
      <c r="BC48" s="122">
        <f>IF(AZ48=3,G48,0)</f>
        <v>0</v>
      </c>
      <c r="BD48" s="122">
        <f>IF(AZ48=4,G48,0)</f>
        <v>0</v>
      </c>
      <c r="BE48" s="122">
        <f>IF(AZ48=5,G48,0)</f>
        <v>0</v>
      </c>
    </row>
    <row r="49" spans="1:57" ht="12.75">
      <c r="A49" s="147">
        <v>34</v>
      </c>
      <c r="B49" s="148" t="s">
        <v>143</v>
      </c>
      <c r="C49" s="149" t="s">
        <v>144</v>
      </c>
      <c r="D49" s="150" t="s">
        <v>142</v>
      </c>
      <c r="E49" s="151">
        <v>693.35</v>
      </c>
      <c r="F49" s="151">
        <v>0</v>
      </c>
      <c r="G49" s="152">
        <f>E49*F49</f>
        <v>0</v>
      </c>
      <c r="H49" s="153">
        <v>0</v>
      </c>
      <c r="I49" s="153">
        <f>E49*H49</f>
        <v>0</v>
      </c>
      <c r="O49" s="146">
        <v>2</v>
      </c>
      <c r="AA49" s="122">
        <v>3</v>
      </c>
      <c r="AB49" s="122">
        <v>1</v>
      </c>
      <c r="AC49" s="122" t="s">
        <v>143</v>
      </c>
      <c r="AZ49" s="122">
        <v>1</v>
      </c>
      <c r="BA49" s="122">
        <f>IF(AZ49=1,G49,0)</f>
        <v>0</v>
      </c>
      <c r="BB49" s="122">
        <f>IF(AZ49=2,G49,0)</f>
        <v>0</v>
      </c>
      <c r="BC49" s="122">
        <f>IF(AZ49=3,G49,0)</f>
        <v>0</v>
      </c>
      <c r="BD49" s="122">
        <f>IF(AZ49=4,G49,0)</f>
        <v>0</v>
      </c>
      <c r="BE49" s="122">
        <f>IF(AZ49=5,G49,0)</f>
        <v>0</v>
      </c>
    </row>
    <row r="50" spans="1:57" ht="12.75">
      <c r="A50" s="147">
        <v>35</v>
      </c>
      <c r="B50" s="148" t="s">
        <v>145</v>
      </c>
      <c r="C50" s="149" t="s">
        <v>146</v>
      </c>
      <c r="D50" s="150" t="s">
        <v>142</v>
      </c>
      <c r="E50" s="151">
        <v>49.52</v>
      </c>
      <c r="F50" s="151">
        <v>0</v>
      </c>
      <c r="G50" s="152">
        <f>E50*F50</f>
        <v>0</v>
      </c>
      <c r="H50" s="153">
        <v>0</v>
      </c>
      <c r="I50" s="153">
        <f>E50*H50</f>
        <v>0</v>
      </c>
      <c r="O50" s="146">
        <v>2</v>
      </c>
      <c r="AA50" s="122">
        <v>3</v>
      </c>
      <c r="AB50" s="122">
        <v>1</v>
      </c>
      <c r="AC50" s="122" t="s">
        <v>145</v>
      </c>
      <c r="AZ50" s="122">
        <v>1</v>
      </c>
      <c r="BA50" s="122">
        <f>IF(AZ50=1,G50,0)</f>
        <v>0</v>
      </c>
      <c r="BB50" s="122">
        <f>IF(AZ50=2,G50,0)</f>
        <v>0</v>
      </c>
      <c r="BC50" s="122">
        <f>IF(AZ50=3,G50,0)</f>
        <v>0</v>
      </c>
      <c r="BD50" s="122">
        <f>IF(AZ50=4,G50,0)</f>
        <v>0</v>
      </c>
      <c r="BE50" s="122">
        <f>IF(AZ50=5,G50,0)</f>
        <v>0</v>
      </c>
    </row>
    <row r="51" spans="1:57" ht="12.75">
      <c r="A51" s="154"/>
      <c r="B51" s="155" t="s">
        <v>65</v>
      </c>
      <c r="C51" s="156" t="str">
        <f>CONCATENATE(B47," ",C47)</f>
        <v>9 Ostatní konstrukce, bourání</v>
      </c>
      <c r="D51" s="154"/>
      <c r="E51" s="157"/>
      <c r="F51" s="157"/>
      <c r="G51" s="158">
        <f>SUM(G47:G50)</f>
        <v>0</v>
      </c>
      <c r="H51" s="159"/>
      <c r="I51" s="160">
        <f>SUM(I47:I50)</f>
        <v>0</v>
      </c>
      <c r="O51" s="146">
        <v>4</v>
      </c>
      <c r="BA51" s="161">
        <f>SUM(BA47:BA50)</f>
        <v>0</v>
      </c>
      <c r="BB51" s="161">
        <f>SUM(BB47:BB50)</f>
        <v>0</v>
      </c>
      <c r="BC51" s="161">
        <f>SUM(BC47:BC50)</f>
        <v>0</v>
      </c>
      <c r="BD51" s="161">
        <f>SUM(BD47:BD50)</f>
        <v>0</v>
      </c>
      <c r="BE51" s="161">
        <f>SUM(BE47:BE50)</f>
        <v>0</v>
      </c>
    </row>
    <row r="52" spans="1:15" ht="12.75">
      <c r="A52" s="139" t="s">
        <v>62</v>
      </c>
      <c r="B52" s="140" t="s">
        <v>147</v>
      </c>
      <c r="C52" s="141" t="s">
        <v>148</v>
      </c>
      <c r="D52" s="142"/>
      <c r="E52" s="143"/>
      <c r="F52" s="143"/>
      <c r="G52" s="144"/>
      <c r="H52" s="145"/>
      <c r="I52" s="145"/>
      <c r="O52" s="146">
        <v>1</v>
      </c>
    </row>
    <row r="53" spans="1:57" ht="12.75">
      <c r="A53" s="147">
        <v>36</v>
      </c>
      <c r="B53" s="148" t="s">
        <v>149</v>
      </c>
      <c r="C53" s="149" t="s">
        <v>150</v>
      </c>
      <c r="D53" s="150" t="s">
        <v>76</v>
      </c>
      <c r="E53" s="151">
        <v>136</v>
      </c>
      <c r="F53" s="151">
        <v>0</v>
      </c>
      <c r="G53" s="152">
        <f aca="true" t="shared" si="21" ref="G53:G59">E53*F53</f>
        <v>0</v>
      </c>
      <c r="H53" s="153">
        <v>0.136</v>
      </c>
      <c r="I53" s="153">
        <f aca="true" t="shared" si="22" ref="I53:I59">E53*H53</f>
        <v>18.496000000000002</v>
      </c>
      <c r="O53" s="146">
        <v>2</v>
      </c>
      <c r="AA53" s="122">
        <v>1</v>
      </c>
      <c r="AB53" s="122">
        <v>1</v>
      </c>
      <c r="AC53" s="122">
        <v>1</v>
      </c>
      <c r="AZ53" s="122">
        <v>1</v>
      </c>
      <c r="BA53" s="122">
        <f aca="true" t="shared" si="23" ref="BA53:BA59">IF(AZ53=1,G53,0)</f>
        <v>0</v>
      </c>
      <c r="BB53" s="122">
        <f aca="true" t="shared" si="24" ref="BB53:BB59">IF(AZ53=2,G53,0)</f>
        <v>0</v>
      </c>
      <c r="BC53" s="122">
        <f aca="true" t="shared" si="25" ref="BC53:BC59">IF(AZ53=3,G53,0)</f>
        <v>0</v>
      </c>
      <c r="BD53" s="122">
        <f aca="true" t="shared" si="26" ref="BD53:BD59">IF(AZ53=4,G53,0)</f>
        <v>0</v>
      </c>
      <c r="BE53" s="122">
        <f aca="true" t="shared" si="27" ref="BE53:BE59">IF(AZ53=5,G53,0)</f>
        <v>0</v>
      </c>
    </row>
    <row r="54" spans="1:57" ht="12.75">
      <c r="A54" s="147">
        <v>37</v>
      </c>
      <c r="B54" s="148" t="s">
        <v>151</v>
      </c>
      <c r="C54" s="149" t="s">
        <v>152</v>
      </c>
      <c r="D54" s="150" t="s">
        <v>96</v>
      </c>
      <c r="E54" s="151">
        <v>137.36</v>
      </c>
      <c r="F54" s="151">
        <v>0</v>
      </c>
      <c r="G54" s="152">
        <f t="shared" si="21"/>
        <v>0</v>
      </c>
      <c r="H54" s="153">
        <v>0.055</v>
      </c>
      <c r="I54" s="153">
        <f t="shared" si="22"/>
        <v>7.554800000000001</v>
      </c>
      <c r="O54" s="146">
        <v>2</v>
      </c>
      <c r="AA54" s="122">
        <v>3</v>
      </c>
      <c r="AB54" s="122">
        <v>1</v>
      </c>
      <c r="AC54" s="122">
        <v>59217410</v>
      </c>
      <c r="AZ54" s="122">
        <v>1</v>
      </c>
      <c r="BA54" s="122">
        <f t="shared" si="23"/>
        <v>0</v>
      </c>
      <c r="BB54" s="122">
        <f t="shared" si="24"/>
        <v>0</v>
      </c>
      <c r="BC54" s="122">
        <f t="shared" si="25"/>
        <v>0</v>
      </c>
      <c r="BD54" s="122">
        <f t="shared" si="26"/>
        <v>0</v>
      </c>
      <c r="BE54" s="122">
        <f t="shared" si="27"/>
        <v>0</v>
      </c>
    </row>
    <row r="55" spans="1:57" ht="12.75">
      <c r="A55" s="147">
        <v>38</v>
      </c>
      <c r="B55" s="148" t="s">
        <v>153</v>
      </c>
      <c r="C55" s="149" t="s">
        <v>154</v>
      </c>
      <c r="D55" s="150" t="s">
        <v>76</v>
      </c>
      <c r="E55" s="151">
        <v>28</v>
      </c>
      <c r="F55" s="151">
        <v>0</v>
      </c>
      <c r="G55" s="152">
        <f t="shared" si="21"/>
        <v>0</v>
      </c>
      <c r="H55" s="153">
        <v>0.106</v>
      </c>
      <c r="I55" s="153">
        <f t="shared" si="22"/>
        <v>2.968</v>
      </c>
      <c r="O55" s="146">
        <v>2</v>
      </c>
      <c r="AA55" s="122">
        <v>1</v>
      </c>
      <c r="AB55" s="122">
        <v>1</v>
      </c>
      <c r="AC55" s="122">
        <v>1</v>
      </c>
      <c r="AZ55" s="122">
        <v>1</v>
      </c>
      <c r="BA55" s="122">
        <f t="shared" si="23"/>
        <v>0</v>
      </c>
      <c r="BB55" s="122">
        <f t="shared" si="24"/>
        <v>0</v>
      </c>
      <c r="BC55" s="122">
        <f t="shared" si="25"/>
        <v>0</v>
      </c>
      <c r="BD55" s="122">
        <f t="shared" si="26"/>
        <v>0</v>
      </c>
      <c r="BE55" s="122">
        <f t="shared" si="27"/>
        <v>0</v>
      </c>
    </row>
    <row r="56" spans="1:57" ht="12.75">
      <c r="A56" s="147">
        <v>39</v>
      </c>
      <c r="B56" s="148" t="s">
        <v>155</v>
      </c>
      <c r="C56" s="149" t="s">
        <v>156</v>
      </c>
      <c r="D56" s="150" t="s">
        <v>96</v>
      </c>
      <c r="E56" s="151">
        <v>28.28</v>
      </c>
      <c r="F56" s="151">
        <v>0</v>
      </c>
      <c r="G56" s="152">
        <f t="shared" si="21"/>
        <v>0</v>
      </c>
      <c r="H56" s="153">
        <v>0.028</v>
      </c>
      <c r="I56" s="153">
        <f t="shared" si="22"/>
        <v>0.7918400000000001</v>
      </c>
      <c r="O56" s="146">
        <v>2</v>
      </c>
      <c r="AA56" s="122">
        <v>3</v>
      </c>
      <c r="AB56" s="122">
        <v>1</v>
      </c>
      <c r="AC56" s="122">
        <v>59217469</v>
      </c>
      <c r="AZ56" s="122">
        <v>1</v>
      </c>
      <c r="BA56" s="122">
        <f t="shared" si="23"/>
        <v>0</v>
      </c>
      <c r="BB56" s="122">
        <f t="shared" si="24"/>
        <v>0</v>
      </c>
      <c r="BC56" s="122">
        <f t="shared" si="25"/>
        <v>0</v>
      </c>
      <c r="BD56" s="122">
        <f t="shared" si="26"/>
        <v>0</v>
      </c>
      <c r="BE56" s="122">
        <f t="shared" si="27"/>
        <v>0</v>
      </c>
    </row>
    <row r="57" spans="1:57" ht="12.75">
      <c r="A57" s="147">
        <v>40</v>
      </c>
      <c r="B57" s="148" t="s">
        <v>157</v>
      </c>
      <c r="C57" s="149" t="s">
        <v>158</v>
      </c>
      <c r="D57" s="150" t="s">
        <v>76</v>
      </c>
      <c r="E57" s="151">
        <v>7</v>
      </c>
      <c r="F57" s="151">
        <v>0</v>
      </c>
      <c r="G57" s="152">
        <f t="shared" si="21"/>
        <v>0</v>
      </c>
      <c r="H57" s="153">
        <v>0.176</v>
      </c>
      <c r="I57" s="153">
        <f t="shared" si="22"/>
        <v>1.232</v>
      </c>
      <c r="O57" s="146">
        <v>2</v>
      </c>
      <c r="AA57" s="122">
        <v>1</v>
      </c>
      <c r="AB57" s="122">
        <v>1</v>
      </c>
      <c r="AC57" s="122">
        <v>1</v>
      </c>
      <c r="AZ57" s="122">
        <v>1</v>
      </c>
      <c r="BA57" s="122">
        <f t="shared" si="23"/>
        <v>0</v>
      </c>
      <c r="BB57" s="122">
        <f t="shared" si="24"/>
        <v>0</v>
      </c>
      <c r="BC57" s="122">
        <f t="shared" si="25"/>
        <v>0</v>
      </c>
      <c r="BD57" s="122">
        <f t="shared" si="26"/>
        <v>0</v>
      </c>
      <c r="BE57" s="122">
        <f t="shared" si="27"/>
        <v>0</v>
      </c>
    </row>
    <row r="58" spans="1:57" ht="12.75">
      <c r="A58" s="147">
        <v>41</v>
      </c>
      <c r="B58" s="148" t="s">
        <v>159</v>
      </c>
      <c r="C58" s="149" t="s">
        <v>160</v>
      </c>
      <c r="D58" s="150" t="s">
        <v>76</v>
      </c>
      <c r="E58" s="151">
        <v>14</v>
      </c>
      <c r="F58" s="151">
        <v>0</v>
      </c>
      <c r="G58" s="152">
        <f t="shared" si="21"/>
        <v>0</v>
      </c>
      <c r="H58" s="153">
        <v>0.094</v>
      </c>
      <c r="I58" s="153">
        <f t="shared" si="22"/>
        <v>1.316</v>
      </c>
      <c r="O58" s="146">
        <v>2</v>
      </c>
      <c r="AA58" s="122">
        <v>1</v>
      </c>
      <c r="AB58" s="122">
        <v>1</v>
      </c>
      <c r="AC58" s="122">
        <v>1</v>
      </c>
      <c r="AZ58" s="122">
        <v>1</v>
      </c>
      <c r="BA58" s="122">
        <f t="shared" si="23"/>
        <v>0</v>
      </c>
      <c r="BB58" s="122">
        <f t="shared" si="24"/>
        <v>0</v>
      </c>
      <c r="BC58" s="122">
        <f t="shared" si="25"/>
        <v>0</v>
      </c>
      <c r="BD58" s="122">
        <f t="shared" si="26"/>
        <v>0</v>
      </c>
      <c r="BE58" s="122">
        <f t="shared" si="27"/>
        <v>0</v>
      </c>
    </row>
    <row r="59" spans="1:57" ht="12.75">
      <c r="A59" s="147">
        <v>42</v>
      </c>
      <c r="B59" s="148" t="s">
        <v>161</v>
      </c>
      <c r="C59" s="149" t="s">
        <v>162</v>
      </c>
      <c r="D59" s="150" t="s">
        <v>68</v>
      </c>
      <c r="E59" s="151">
        <v>5.1</v>
      </c>
      <c r="F59" s="151">
        <v>0</v>
      </c>
      <c r="G59" s="152">
        <f t="shared" si="21"/>
        <v>0</v>
      </c>
      <c r="H59" s="153">
        <v>2.363</v>
      </c>
      <c r="I59" s="153">
        <f t="shared" si="22"/>
        <v>12.0513</v>
      </c>
      <c r="O59" s="146">
        <v>2</v>
      </c>
      <c r="AA59" s="122">
        <v>1</v>
      </c>
      <c r="AB59" s="122">
        <v>1</v>
      </c>
      <c r="AC59" s="122">
        <v>1</v>
      </c>
      <c r="AZ59" s="122">
        <v>1</v>
      </c>
      <c r="BA59" s="122">
        <f t="shared" si="23"/>
        <v>0</v>
      </c>
      <c r="BB59" s="122">
        <f t="shared" si="24"/>
        <v>0</v>
      </c>
      <c r="BC59" s="122">
        <f t="shared" si="25"/>
        <v>0</v>
      </c>
      <c r="BD59" s="122">
        <f t="shared" si="26"/>
        <v>0</v>
      </c>
      <c r="BE59" s="122">
        <f t="shared" si="27"/>
        <v>0</v>
      </c>
    </row>
    <row r="60" spans="1:57" ht="12.75">
      <c r="A60" s="154"/>
      <c r="B60" s="155" t="s">
        <v>65</v>
      </c>
      <c r="C60" s="156" t="str">
        <f>CONCATENATE(B52," ",C52)</f>
        <v>91 Doplňující práce na komunikaci</v>
      </c>
      <c r="D60" s="154"/>
      <c r="E60" s="157"/>
      <c r="F60" s="157"/>
      <c r="G60" s="158">
        <f>SUM(G52:G59)</f>
        <v>0</v>
      </c>
      <c r="H60" s="159"/>
      <c r="I60" s="160">
        <f>SUM(I52:I59)</f>
        <v>44.40994</v>
      </c>
      <c r="O60" s="146">
        <v>4</v>
      </c>
      <c r="BA60" s="161">
        <f>SUM(BA52:BA59)</f>
        <v>0</v>
      </c>
      <c r="BB60" s="161">
        <f>SUM(BB52:BB59)</f>
        <v>0</v>
      </c>
      <c r="BC60" s="161">
        <f>SUM(BC52:BC59)</f>
        <v>0</v>
      </c>
      <c r="BD60" s="161">
        <f>SUM(BD52:BD59)</f>
        <v>0</v>
      </c>
      <c r="BE60" s="161">
        <f>SUM(BE52:BE59)</f>
        <v>0</v>
      </c>
    </row>
    <row r="61" spans="1:15" ht="12.75">
      <c r="A61" s="139" t="s">
        <v>62</v>
      </c>
      <c r="B61" s="140" t="s">
        <v>163</v>
      </c>
      <c r="C61" s="141" t="s">
        <v>164</v>
      </c>
      <c r="D61" s="142"/>
      <c r="E61" s="143"/>
      <c r="F61" s="143"/>
      <c r="G61" s="144"/>
      <c r="H61" s="145"/>
      <c r="I61" s="145"/>
      <c r="O61" s="146">
        <v>1</v>
      </c>
    </row>
    <row r="62" spans="1:57" ht="12.75">
      <c r="A62" s="147">
        <v>43</v>
      </c>
      <c r="B62" s="148" t="s">
        <v>165</v>
      </c>
      <c r="C62" s="149" t="s">
        <v>166</v>
      </c>
      <c r="D62" s="150" t="s">
        <v>76</v>
      </c>
      <c r="E62" s="151">
        <v>38</v>
      </c>
      <c r="F62" s="151">
        <v>0</v>
      </c>
      <c r="G62" s="152">
        <f>E62*F62</f>
        <v>0</v>
      </c>
      <c r="H62" s="153">
        <v>0.137</v>
      </c>
      <c r="I62" s="153">
        <f>E62*H62</f>
        <v>5.206</v>
      </c>
      <c r="O62" s="146">
        <v>2</v>
      </c>
      <c r="AA62" s="122">
        <v>1</v>
      </c>
      <c r="AB62" s="122">
        <v>1</v>
      </c>
      <c r="AC62" s="122">
        <v>1</v>
      </c>
      <c r="AZ62" s="122">
        <v>1</v>
      </c>
      <c r="BA62" s="122">
        <f>IF(AZ62=1,G62,0)</f>
        <v>0</v>
      </c>
      <c r="BB62" s="122">
        <f>IF(AZ62=2,G62,0)</f>
        <v>0</v>
      </c>
      <c r="BC62" s="122">
        <f>IF(AZ62=3,G62,0)</f>
        <v>0</v>
      </c>
      <c r="BD62" s="122">
        <f>IF(AZ62=4,G62,0)</f>
        <v>0</v>
      </c>
      <c r="BE62" s="122">
        <f>IF(AZ62=5,G62,0)</f>
        <v>0</v>
      </c>
    </row>
    <row r="63" spans="1:57" ht="12.75">
      <c r="A63" s="147">
        <v>44</v>
      </c>
      <c r="B63" s="148" t="s">
        <v>167</v>
      </c>
      <c r="C63" s="149" t="s">
        <v>168</v>
      </c>
      <c r="D63" s="150" t="s">
        <v>96</v>
      </c>
      <c r="E63" s="151">
        <v>128</v>
      </c>
      <c r="F63" s="151">
        <v>0</v>
      </c>
      <c r="G63" s="152">
        <f>E63*F63</f>
        <v>0</v>
      </c>
      <c r="H63" s="153">
        <v>0.0165</v>
      </c>
      <c r="I63" s="153">
        <f>E63*H63</f>
        <v>2.112</v>
      </c>
      <c r="O63" s="146">
        <v>2</v>
      </c>
      <c r="AA63" s="122">
        <v>3</v>
      </c>
      <c r="AB63" s="122">
        <v>1</v>
      </c>
      <c r="AC63" s="122" t="s">
        <v>167</v>
      </c>
      <c r="AZ63" s="122">
        <v>1</v>
      </c>
      <c r="BA63" s="122">
        <f>IF(AZ63=1,G63,0)</f>
        <v>0</v>
      </c>
      <c r="BB63" s="122">
        <f>IF(AZ63=2,G63,0)</f>
        <v>0</v>
      </c>
      <c r="BC63" s="122">
        <f>IF(AZ63=3,G63,0)</f>
        <v>0</v>
      </c>
      <c r="BD63" s="122">
        <f>IF(AZ63=4,G63,0)</f>
        <v>0</v>
      </c>
      <c r="BE63" s="122">
        <f>IF(AZ63=5,G63,0)</f>
        <v>0</v>
      </c>
    </row>
    <row r="64" spans="1:57" ht="12.75">
      <c r="A64" s="154"/>
      <c r="B64" s="155" t="s">
        <v>65</v>
      </c>
      <c r="C64" s="156" t="str">
        <f>CONCATENATE(B61," ",C61)</f>
        <v>93 Dokončovací práce inž.staveb</v>
      </c>
      <c r="D64" s="154"/>
      <c r="E64" s="157"/>
      <c r="F64" s="157"/>
      <c r="G64" s="158">
        <f>SUM(G61:G63)</f>
        <v>0</v>
      </c>
      <c r="H64" s="159"/>
      <c r="I64" s="160">
        <f>SUM(I61:I63)</f>
        <v>7.3180000000000005</v>
      </c>
      <c r="O64" s="146">
        <v>4</v>
      </c>
      <c r="BA64" s="161">
        <f>SUM(BA61:BA63)</f>
        <v>0</v>
      </c>
      <c r="BB64" s="161">
        <f>SUM(BB61:BB63)</f>
        <v>0</v>
      </c>
      <c r="BC64" s="161">
        <f>SUM(BC61:BC63)</f>
        <v>0</v>
      </c>
      <c r="BD64" s="161">
        <f>SUM(BD61:BD63)</f>
        <v>0</v>
      </c>
      <c r="BE64" s="161">
        <f>SUM(BE61:BE63)</f>
        <v>0</v>
      </c>
    </row>
    <row r="65" spans="1:15" ht="12.75">
      <c r="A65" s="139" t="s">
        <v>62</v>
      </c>
      <c r="B65" s="140" t="s">
        <v>169</v>
      </c>
      <c r="C65" s="141" t="s">
        <v>170</v>
      </c>
      <c r="D65" s="142"/>
      <c r="E65" s="143"/>
      <c r="F65" s="143"/>
      <c r="G65" s="144"/>
      <c r="H65" s="145"/>
      <c r="I65" s="145"/>
      <c r="O65" s="146">
        <v>1</v>
      </c>
    </row>
    <row r="66" spans="1:57" ht="12.75">
      <c r="A66" s="147">
        <v>45</v>
      </c>
      <c r="B66" s="148" t="s">
        <v>171</v>
      </c>
      <c r="C66" s="149" t="s">
        <v>172</v>
      </c>
      <c r="D66" s="150" t="s">
        <v>142</v>
      </c>
      <c r="E66" s="151">
        <v>252.04</v>
      </c>
      <c r="F66" s="151">
        <v>0</v>
      </c>
      <c r="G66" s="152">
        <f>E66*F66</f>
        <v>0</v>
      </c>
      <c r="H66" s="153">
        <v>0</v>
      </c>
      <c r="I66" s="153">
        <f>E66*H66</f>
        <v>0</v>
      </c>
      <c r="O66" s="146">
        <v>2</v>
      </c>
      <c r="AA66" s="122">
        <v>1</v>
      </c>
      <c r="AB66" s="122">
        <v>1</v>
      </c>
      <c r="AC66" s="122">
        <v>1</v>
      </c>
      <c r="AZ66" s="122">
        <v>1</v>
      </c>
      <c r="BA66" s="122">
        <f>IF(AZ66=1,G66,0)</f>
        <v>0</v>
      </c>
      <c r="BB66" s="122">
        <f>IF(AZ66=2,G66,0)</f>
        <v>0</v>
      </c>
      <c r="BC66" s="122">
        <f>IF(AZ66=3,G66,0)</f>
        <v>0</v>
      </c>
      <c r="BD66" s="122">
        <f>IF(AZ66=4,G66,0)</f>
        <v>0</v>
      </c>
      <c r="BE66" s="122">
        <f>IF(AZ66=5,G66,0)</f>
        <v>0</v>
      </c>
    </row>
    <row r="67" spans="1:57" ht="12.75">
      <c r="A67" s="154"/>
      <c r="B67" s="155" t="s">
        <v>65</v>
      </c>
      <c r="C67" s="156" t="str">
        <f>CONCATENATE(B65," ",C65)</f>
        <v>99 Staveništní přesun hmot</v>
      </c>
      <c r="D67" s="154"/>
      <c r="E67" s="157"/>
      <c r="F67" s="157"/>
      <c r="G67" s="158">
        <f>SUM(G65:G66)</f>
        <v>0</v>
      </c>
      <c r="H67" s="159"/>
      <c r="I67" s="160">
        <f>SUM(I65:I66)</f>
        <v>0</v>
      </c>
      <c r="O67" s="146">
        <v>4</v>
      </c>
      <c r="BA67" s="161">
        <f>SUM(BA65:BA66)</f>
        <v>0</v>
      </c>
      <c r="BB67" s="161">
        <f>SUM(BB65:BB66)</f>
        <v>0</v>
      </c>
      <c r="BC67" s="161">
        <f>SUM(BC65:BC66)</f>
        <v>0</v>
      </c>
      <c r="BD67" s="161">
        <f>SUM(BD65:BD66)</f>
        <v>0</v>
      </c>
      <c r="BE67" s="161">
        <f>SUM(BE65:BE66)</f>
        <v>0</v>
      </c>
    </row>
    <row r="68" spans="1:15" ht="12.75">
      <c r="A68" s="139" t="s">
        <v>62</v>
      </c>
      <c r="B68" s="140" t="s">
        <v>173</v>
      </c>
      <c r="C68" s="141" t="s">
        <v>174</v>
      </c>
      <c r="D68" s="142"/>
      <c r="E68" s="143"/>
      <c r="F68" s="143"/>
      <c r="G68" s="144"/>
      <c r="H68" s="145"/>
      <c r="I68" s="145"/>
      <c r="O68" s="146">
        <v>1</v>
      </c>
    </row>
    <row r="69" spans="1:57" ht="12.75">
      <c r="A69" s="147">
        <v>46</v>
      </c>
      <c r="B69" s="148" t="s">
        <v>175</v>
      </c>
      <c r="C69" s="149" t="s">
        <v>176</v>
      </c>
      <c r="D69" s="150" t="s">
        <v>177</v>
      </c>
      <c r="E69" s="151">
        <v>1</v>
      </c>
      <c r="F69" s="151">
        <v>0</v>
      </c>
      <c r="G69" s="152">
        <f>E69*F69</f>
        <v>0</v>
      </c>
      <c r="H69" s="153">
        <v>6E-05</v>
      </c>
      <c r="I69" s="153">
        <f>E69*H69</f>
        <v>6E-05</v>
      </c>
      <c r="O69" s="146">
        <v>2</v>
      </c>
      <c r="AA69" s="122">
        <v>1</v>
      </c>
      <c r="AB69" s="122">
        <v>7</v>
      </c>
      <c r="AC69" s="122">
        <v>7</v>
      </c>
      <c r="AZ69" s="122">
        <v>2</v>
      </c>
      <c r="BA69" s="122">
        <f>IF(AZ69=1,G69,0)</f>
        <v>0</v>
      </c>
      <c r="BB69" s="122">
        <f>IF(AZ69=2,G69,0)</f>
        <v>0</v>
      </c>
      <c r="BC69" s="122">
        <f>IF(AZ69=3,G69,0)</f>
        <v>0</v>
      </c>
      <c r="BD69" s="122">
        <f>IF(AZ69=4,G69,0)</f>
        <v>0</v>
      </c>
      <c r="BE69" s="122">
        <f>IF(AZ69=5,G69,0)</f>
        <v>0</v>
      </c>
    </row>
    <row r="70" spans="1:57" ht="12.75">
      <c r="A70" s="154"/>
      <c r="B70" s="155" t="s">
        <v>65</v>
      </c>
      <c r="C70" s="156" t="str">
        <f>CONCATENATE(B68," ",C68)</f>
        <v>767 Konstrukce zámečnické</v>
      </c>
      <c r="D70" s="154"/>
      <c r="E70" s="157"/>
      <c r="F70" s="157"/>
      <c r="G70" s="158">
        <f>SUM(G68:G69)</f>
        <v>0</v>
      </c>
      <c r="H70" s="159"/>
      <c r="I70" s="160">
        <f>SUM(I68:I69)</f>
        <v>6E-05</v>
      </c>
      <c r="O70" s="146">
        <v>4</v>
      </c>
      <c r="BA70" s="161">
        <f>SUM(BA68:BA69)</f>
        <v>0</v>
      </c>
      <c r="BB70" s="161">
        <f>SUM(BB68:BB69)</f>
        <v>0</v>
      </c>
      <c r="BC70" s="161">
        <f>SUM(BC68:BC69)</f>
        <v>0</v>
      </c>
      <c r="BD70" s="161">
        <f>SUM(BD68:BD69)</f>
        <v>0</v>
      </c>
      <c r="BE70" s="161">
        <f>SUM(BE68:BE69)</f>
        <v>0</v>
      </c>
    </row>
    <row r="71" ht="12.75">
      <c r="E71" s="122"/>
    </row>
    <row r="72" ht="12.75">
      <c r="E72" s="122"/>
    </row>
    <row r="73" ht="12.75">
      <c r="E73" s="122"/>
    </row>
    <row r="74" ht="12.75">
      <c r="E74" s="122"/>
    </row>
    <row r="75" ht="12.75">
      <c r="E75" s="122"/>
    </row>
    <row r="76" ht="12.75">
      <c r="E76" s="122"/>
    </row>
    <row r="77" ht="12.75">
      <c r="E77" s="122"/>
    </row>
    <row r="78" ht="12.75">
      <c r="E78" s="122"/>
    </row>
    <row r="79" ht="12.75">
      <c r="E79" s="122"/>
    </row>
    <row r="80" ht="12.75">
      <c r="E80" s="122"/>
    </row>
    <row r="81" ht="12.75">
      <c r="E81" s="122"/>
    </row>
    <row r="82" ht="12.75">
      <c r="E82" s="122"/>
    </row>
    <row r="83" ht="12.75">
      <c r="E83" s="122"/>
    </row>
    <row r="84" ht="12.75">
      <c r="E84" s="122"/>
    </row>
    <row r="85" ht="12.75">
      <c r="E85" s="122"/>
    </row>
    <row r="86" ht="12.75">
      <c r="E86" s="122"/>
    </row>
    <row r="87" ht="12.75">
      <c r="E87" s="122"/>
    </row>
    <row r="88" ht="12.75">
      <c r="E88" s="122"/>
    </row>
    <row r="89" ht="12.75">
      <c r="E89" s="122"/>
    </row>
    <row r="90" ht="12.75">
      <c r="E90" s="122"/>
    </row>
    <row r="91" ht="12.75">
      <c r="E91" s="122"/>
    </row>
    <row r="92" ht="12.75">
      <c r="E92" s="122"/>
    </row>
    <row r="93" ht="12.75">
      <c r="E93" s="122"/>
    </row>
    <row r="94" spans="1:7" ht="12.75">
      <c r="A94" s="162"/>
      <c r="B94" s="162"/>
      <c r="C94" s="162"/>
      <c r="D94" s="162"/>
      <c r="E94" s="162"/>
      <c r="F94" s="162"/>
      <c r="G94" s="162"/>
    </row>
    <row r="95" spans="1:7" ht="12.75">
      <c r="A95" s="162"/>
      <c r="B95" s="162"/>
      <c r="C95" s="162"/>
      <c r="D95" s="162"/>
      <c r="E95" s="162"/>
      <c r="F95" s="162"/>
      <c r="G95" s="162"/>
    </row>
    <row r="96" spans="1:7" ht="12.75">
      <c r="A96" s="162"/>
      <c r="B96" s="162"/>
      <c r="C96" s="162"/>
      <c r="D96" s="162"/>
      <c r="E96" s="162"/>
      <c r="F96" s="162"/>
      <c r="G96" s="162"/>
    </row>
    <row r="97" spans="1:7" ht="12.75">
      <c r="A97" s="162"/>
      <c r="B97" s="162"/>
      <c r="C97" s="162"/>
      <c r="D97" s="162"/>
      <c r="E97" s="162"/>
      <c r="F97" s="162"/>
      <c r="G97" s="162"/>
    </row>
    <row r="98" ht="12.75">
      <c r="E98" s="122"/>
    </row>
    <row r="99" ht="12.75">
      <c r="E99" s="122"/>
    </row>
    <row r="100" ht="12.75">
      <c r="E100" s="122"/>
    </row>
    <row r="101" ht="12.75">
      <c r="E101" s="122"/>
    </row>
    <row r="102" ht="12.75">
      <c r="E102" s="122"/>
    </row>
    <row r="103" ht="12.75">
      <c r="E103" s="122"/>
    </row>
    <row r="104" ht="12.75">
      <c r="E104" s="122"/>
    </row>
    <row r="105" ht="12.75">
      <c r="E105" s="122"/>
    </row>
    <row r="106" ht="12.75">
      <c r="E106" s="122"/>
    </row>
    <row r="107" ht="12.75">
      <c r="E107" s="122"/>
    </row>
    <row r="108" ht="12.75">
      <c r="E108" s="122"/>
    </row>
    <row r="109" ht="12.75">
      <c r="E109" s="122"/>
    </row>
    <row r="110" ht="12.75">
      <c r="E110" s="122"/>
    </row>
    <row r="111" ht="12.75">
      <c r="E111" s="122"/>
    </row>
    <row r="112" ht="12.75">
      <c r="E112" s="122"/>
    </row>
    <row r="113" ht="12.75">
      <c r="E113" s="122"/>
    </row>
    <row r="114" ht="12.75">
      <c r="E114" s="122"/>
    </row>
    <row r="115" ht="12.75">
      <c r="E115" s="122"/>
    </row>
    <row r="116" ht="12.75">
      <c r="E116" s="122"/>
    </row>
    <row r="117" ht="12.75">
      <c r="E117" s="122"/>
    </row>
    <row r="118" ht="12.75">
      <c r="E118" s="122"/>
    </row>
    <row r="119" ht="12.75">
      <c r="E119" s="122"/>
    </row>
    <row r="120" ht="12.75">
      <c r="E120" s="122"/>
    </row>
    <row r="121" ht="12.75">
      <c r="E121" s="122"/>
    </row>
    <row r="122" ht="12.75">
      <c r="E122" s="122"/>
    </row>
    <row r="123" spans="1:2" ht="12.75">
      <c r="A123" s="163"/>
      <c r="B123" s="163"/>
    </row>
    <row r="124" spans="1:7" ht="12.75">
      <c r="A124" s="162"/>
      <c r="B124" s="162"/>
      <c r="C124" s="165"/>
      <c r="D124" s="165"/>
      <c r="E124" s="166"/>
      <c r="F124" s="165"/>
      <c r="G124" s="167"/>
    </row>
    <row r="125" spans="1:7" ht="12.75">
      <c r="A125" s="168"/>
      <c r="B125" s="168"/>
      <c r="C125" s="162"/>
      <c r="D125" s="162"/>
      <c r="E125" s="169"/>
      <c r="F125" s="162"/>
      <c r="G125" s="162"/>
    </row>
    <row r="126" spans="1:7" ht="12.75">
      <c r="A126" s="162"/>
      <c r="B126" s="162"/>
      <c r="C126" s="162"/>
      <c r="D126" s="162"/>
      <c r="E126" s="169"/>
      <c r="F126" s="162"/>
      <c r="G126" s="162"/>
    </row>
    <row r="127" spans="1:7" ht="12.75">
      <c r="A127" s="162"/>
      <c r="B127" s="162"/>
      <c r="C127" s="162"/>
      <c r="D127" s="162"/>
      <c r="E127" s="169"/>
      <c r="F127" s="162"/>
      <c r="G127" s="162"/>
    </row>
    <row r="128" spans="1:7" ht="12.75">
      <c r="A128" s="162"/>
      <c r="B128" s="162"/>
      <c r="C128" s="162"/>
      <c r="D128" s="162"/>
      <c r="E128" s="169"/>
      <c r="F128" s="162"/>
      <c r="G128" s="162"/>
    </row>
    <row r="129" spans="1:7" ht="12.75">
      <c r="A129" s="162"/>
      <c r="B129" s="162"/>
      <c r="C129" s="162"/>
      <c r="D129" s="162"/>
      <c r="E129" s="169"/>
      <c r="F129" s="162"/>
      <c r="G129" s="162"/>
    </row>
    <row r="130" spans="1:7" ht="12.75">
      <c r="A130" s="162"/>
      <c r="B130" s="162"/>
      <c r="C130" s="162"/>
      <c r="D130" s="162"/>
      <c r="E130" s="169"/>
      <c r="F130" s="162"/>
      <c r="G130" s="162"/>
    </row>
    <row r="131" spans="1:7" ht="12.75">
      <c r="A131" s="162"/>
      <c r="B131" s="162"/>
      <c r="C131" s="162"/>
      <c r="D131" s="162"/>
      <c r="E131" s="169"/>
      <c r="F131" s="162"/>
      <c r="G131" s="162"/>
    </row>
    <row r="132" spans="1:7" ht="12.75">
      <c r="A132" s="162"/>
      <c r="B132" s="162"/>
      <c r="C132" s="162"/>
      <c r="D132" s="162"/>
      <c r="E132" s="169"/>
      <c r="F132" s="162"/>
      <c r="G132" s="162"/>
    </row>
    <row r="133" spans="1:7" ht="12.75">
      <c r="A133" s="162"/>
      <c r="B133" s="162"/>
      <c r="C133" s="162"/>
      <c r="D133" s="162"/>
      <c r="E133" s="169"/>
      <c r="F133" s="162"/>
      <c r="G133" s="162"/>
    </row>
    <row r="134" spans="1:7" ht="12.75">
      <c r="A134" s="162"/>
      <c r="B134" s="162"/>
      <c r="C134" s="162"/>
      <c r="D134" s="162"/>
      <c r="E134" s="169"/>
      <c r="F134" s="162"/>
      <c r="G134" s="162"/>
    </row>
    <row r="135" spans="1:7" ht="12.75">
      <c r="A135" s="162"/>
      <c r="B135" s="162"/>
      <c r="C135" s="162"/>
      <c r="D135" s="162"/>
      <c r="E135" s="169"/>
      <c r="F135" s="162"/>
      <c r="G135" s="162"/>
    </row>
    <row r="136" spans="1:7" ht="12.75">
      <c r="A136" s="162"/>
      <c r="B136" s="162"/>
      <c r="C136" s="162"/>
      <c r="D136" s="162"/>
      <c r="E136" s="169"/>
      <c r="F136" s="162"/>
      <c r="G136" s="162"/>
    </row>
    <row r="137" spans="1:7" ht="12.75">
      <c r="A137" s="162"/>
      <c r="B137" s="162"/>
      <c r="C137" s="162"/>
      <c r="D137" s="162"/>
      <c r="E137" s="169"/>
      <c r="F137" s="162"/>
      <c r="G137" s="162"/>
    </row>
  </sheetData>
  <mergeCells count="4">
    <mergeCell ref="A1:I1"/>
    <mergeCell ref="A3:B3"/>
    <mergeCell ref="A4:B4"/>
    <mergeCell ref="G4:I4"/>
  </mergeCells>
  <printOptions/>
  <pageMargins left="0.5905511811023623" right="0.3937007874015748" top="0.1968503937007874" bottom="0.1968503937007874" header="0" footer="0.1968503937007874"/>
  <pageSetup horizontalDpi="300" verticalDpi="3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Baránek</dc:creator>
  <cp:keywords/>
  <dc:description/>
  <cp:lastModifiedBy>ucetni</cp:lastModifiedBy>
  <dcterms:created xsi:type="dcterms:W3CDTF">2008-09-29T07:36:17Z</dcterms:created>
  <dcterms:modified xsi:type="dcterms:W3CDTF">2008-09-29T12:02:43Z</dcterms:modified>
  <cp:category/>
  <cp:version/>
  <cp:contentType/>
  <cp:contentStatus/>
</cp:coreProperties>
</file>