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9020" windowHeight="12405" tabRatio="824" activeTab="0"/>
  </bookViews>
  <sheets>
    <sheet name="Příloha č. 1" sheetId="1" r:id="rId1"/>
    <sheet name="NIV" sheetId="2" r:id="rId2"/>
    <sheet name="Porovnání NIV" sheetId="3" r:id="rId3"/>
    <sheet name="Výkony" sheetId="4" r:id="rId4"/>
    <sheet name="JednotkovéNIV" sheetId="5" r:id="rId5"/>
    <sheet name="MŠ" sheetId="6" r:id="rId6"/>
    <sheet name="MŠspec" sheetId="7" r:id="rId7"/>
    <sheet name="MŠcelk" sheetId="8" r:id="rId8"/>
    <sheet name="ZŠ" sheetId="9" r:id="rId9"/>
    <sheet name="1.st.ZŠ" sheetId="10" r:id="rId10"/>
    <sheet name="2.st.ZŠ" sheetId="11" r:id="rId11"/>
    <sheet name="ZŠcelk" sheetId="12" r:id="rId12"/>
    <sheet name="ZŠspec" sheetId="13" r:id="rId13"/>
    <sheet name="ZŠcelk vč.spec." sheetId="14" r:id="rId14"/>
    <sheet name="ŠD,ŠK" sheetId="15" r:id="rId15"/>
    <sheet name="Gymn" sheetId="16" r:id="rId16"/>
    <sheet name="SOŠ" sheetId="17" r:id="rId17"/>
    <sheet name="SOU" sheetId="18" r:id="rId18"/>
    <sheet name="Konz" sheetId="19" r:id="rId19"/>
    <sheet name="SOŠ+SOU" sheetId="20" r:id="rId20"/>
    <sheet name="SOŠ+SOU+KONZ" sheetId="21" r:id="rId21"/>
    <sheet name="SŠ spec" sheetId="22" r:id="rId22"/>
    <sheet name="SŠcelkem vč.spec." sheetId="23" r:id="rId23"/>
    <sheet name="VOŠ" sheetId="24" r:id="rId24"/>
    <sheet name="StravMŠ,ZŠ" sheetId="25" r:id="rId25"/>
    <sheet name="StravSŠ" sheetId="26" r:id="rId26"/>
    <sheet name="StravCelkem" sheetId="27" r:id="rId27"/>
    <sheet name="Internáty" sheetId="28" r:id="rId28"/>
    <sheet name="DM" sheetId="29" r:id="rId29"/>
    <sheet name="PPP,SPC" sheetId="30" r:id="rId30"/>
    <sheet name="ZUŠ" sheetId="31" r:id="rId31"/>
    <sheet name="SVČ" sheetId="32" r:id="rId32"/>
    <sheet name="DD" sheetId="33" r:id="rId33"/>
  </sheets>
  <definedNames>
    <definedName name="_xlnm.Print_Area" localSheetId="20">'SOŠ+SOU+KONZ'!$A$1:$H$71</definedName>
  </definedNames>
  <calcPr fullCalcOnLoad="1"/>
</workbook>
</file>

<file path=xl/sharedStrings.xml><?xml version="1.0" encoding="utf-8"?>
<sst xmlns="http://schemas.openxmlformats.org/spreadsheetml/2006/main" count="1385" uniqueCount="325">
  <si>
    <t>Středočeský</t>
  </si>
  <si>
    <t>Jihočeský</t>
  </si>
  <si>
    <t>Plzeňský</t>
  </si>
  <si>
    <t>Karlovarský</t>
  </si>
  <si>
    <t>Liberecký</t>
  </si>
  <si>
    <t>Královéhradecký</t>
  </si>
  <si>
    <t>Pardubický</t>
  </si>
  <si>
    <t>Vysočina</t>
  </si>
  <si>
    <t>Jihomoravský</t>
  </si>
  <si>
    <t>Olomoucký</t>
  </si>
  <si>
    <t>Zlínský</t>
  </si>
  <si>
    <t>Moravskoslezský</t>
  </si>
  <si>
    <t>(v tis. Kč)</t>
  </si>
  <si>
    <t>Kraj</t>
  </si>
  <si>
    <t>Jednotkové NIV</t>
  </si>
  <si>
    <t>% jednotkových NIV z průměru ČR</t>
  </si>
  <si>
    <t>Absolutní rozdíl oproti průměru ČR</t>
  </si>
  <si>
    <t>(v Kč)</t>
  </si>
  <si>
    <t>Hl. m. Praha</t>
  </si>
  <si>
    <t xml:space="preserve">Ústecký  </t>
  </si>
  <si>
    <t>ČR celkem</t>
  </si>
  <si>
    <t xml:space="preserve">   x    </t>
  </si>
  <si>
    <t>Poznámka:</t>
  </si>
  <si>
    <t>(počet žáků)</t>
  </si>
  <si>
    <t>§ 3150</t>
  </si>
  <si>
    <t>(počet studentů)</t>
  </si>
  <si>
    <t>§ 3141</t>
  </si>
  <si>
    <t>§ 3142</t>
  </si>
  <si>
    <t>§ 3231</t>
  </si>
  <si>
    <t>§ 4322</t>
  </si>
  <si>
    <t>§ 3145</t>
  </si>
  <si>
    <t>§ 3421</t>
  </si>
  <si>
    <t>(počet stravovaných)</t>
  </si>
  <si>
    <t>(počet ubytovaných)</t>
  </si>
  <si>
    <t>Vyšší odborné školy</t>
  </si>
  <si>
    <t>Základní umělecké školy</t>
  </si>
  <si>
    <t>Bez studia pro dospělé</t>
  </si>
  <si>
    <t>(počet klientů)</t>
  </si>
  <si>
    <t>Dětské domovy</t>
  </si>
  <si>
    <t>(lůžková kapacita)</t>
  </si>
  <si>
    <t>x</t>
  </si>
  <si>
    <t>Pořadí</t>
  </si>
  <si>
    <t>z toho OFV (1/4)</t>
  </si>
  <si>
    <t>§ 3123</t>
  </si>
  <si>
    <t>Střední odborná učiliště a učiliště  (bez speciálních středních škol)</t>
  </si>
  <si>
    <t>§ 3122</t>
  </si>
  <si>
    <t>Střední odborné školy  (bez speciálních středních škol)</t>
  </si>
  <si>
    <t>§ 3121</t>
  </si>
  <si>
    <t>Gymnázia   (bez speciálních gymnázií)</t>
  </si>
  <si>
    <t>§ 3143</t>
  </si>
  <si>
    <t>Školní družiny a kluby</t>
  </si>
  <si>
    <t>z toho indiv.+zahr. (1/4)</t>
  </si>
  <si>
    <t>§ 3114</t>
  </si>
  <si>
    <t>§ 3113</t>
  </si>
  <si>
    <t>Základní školy</t>
  </si>
  <si>
    <t>§ 3111 + § 3112</t>
  </si>
  <si>
    <t>Předškolní zařízení  -  MŠ + MŠ speciální</t>
  </si>
  <si>
    <t>(počet dětí)</t>
  </si>
  <si>
    <t>§ 3112</t>
  </si>
  <si>
    <t>§ 3111</t>
  </si>
  <si>
    <t>z toho tzv. 4hod děti (1/2)</t>
  </si>
  <si>
    <t>Včetně žáků ve školních družinách a školních klubech ve speciálních školách.</t>
  </si>
  <si>
    <t>Žáci v gymnáziích (tj. obory vzdělání "K") ve školách pro žáky bez speciálních vzdělávacích potřeb celkem (včetně žáků v oboru"sportovní příprava") v denní formě vzdělávání.</t>
  </si>
  <si>
    <t xml:space="preserve">Žáci v ostatních formách vzdělávání (OFV) byli započteni ve výši 1/4 jejich počtu. </t>
  </si>
  <si>
    <t>Žáci v ostatních formách vzdělávání (OFV) byli započteni ve výši 1/4 jejich počtu.</t>
  </si>
  <si>
    <t>POPIS POLOŽKY / KRAJ</t>
  </si>
  <si>
    <t>Hl.m.Praha</t>
  </si>
  <si>
    <t>Ústecký</t>
  </si>
  <si>
    <t>Celkem</t>
  </si>
  <si>
    <t xml:space="preserve">CELKEM                                             </t>
  </si>
  <si>
    <t xml:space="preserve">Studenti v ostatních formách vzdělávání (OFV) byli započteni ve výši 1/4 jejich počtu. </t>
  </si>
  <si>
    <t>Stravovaní z MŠ a ZŠ včetně žáků z nižšího stupně gymnázií a nižších ročníků 8letých konzervatoří, bez náhradního stravování.</t>
  </si>
  <si>
    <t>Stravovaní z vyššího stupně víceletých gymnázií a vyšších ročníků 8letých konzervatoří, SŠ, VOŠ; bez náhradního stravování, včetně stravovaných ze školských zařízení pro výkon ústavní-ochranné výchovy.</t>
  </si>
  <si>
    <t>Lůžková kapacita v dětských domovech.</t>
  </si>
  <si>
    <t>Domovy mládeže - počet ubytovaných žáků středních škol včetně konzervatoří a studentů VOŠ</t>
  </si>
  <si>
    <t>Ve zbývajících paragrafech rozpočtové skladby, na které byly vykázány finanční prostředky, nelze jednoznačně určit výkony.</t>
  </si>
  <si>
    <t>Zdroj: Ústav pro informace ve vzdělávání (ÚIV)</t>
  </si>
  <si>
    <t>§ 3146</t>
  </si>
  <si>
    <t>Zařízení výchovného poradenství a preventivně výchovné péče</t>
  </si>
  <si>
    <t xml:space="preserve">Ubytovaní v internátech speciálních mateřských škol, speciálních základních škol a speciálních středních škol (včetně ubytovaných z vyšších odborných škol). </t>
  </si>
  <si>
    <t>Střední školy celkem včetně speciálních</t>
  </si>
  <si>
    <t>Předškolní zařízení  -  mateřské školy</t>
  </si>
  <si>
    <t>Tabulka č. 5</t>
  </si>
  <si>
    <t>Graf k tabulce č. 5</t>
  </si>
  <si>
    <t>Tabulka č. 6</t>
  </si>
  <si>
    <t>Graf k tabulce č. 6</t>
  </si>
  <si>
    <t>Tabulka č. 7</t>
  </si>
  <si>
    <t>Graf k tabulce č. 7</t>
  </si>
  <si>
    <t>Tabulka č. 8</t>
  </si>
  <si>
    <t>Graf k tabulce č. 8</t>
  </si>
  <si>
    <t>Tabulka č. 9</t>
  </si>
  <si>
    <t>Graf k tabulce č. 9</t>
  </si>
  <si>
    <t>Graf k tabulce č. 10</t>
  </si>
  <si>
    <t>Graf k tabulce č. 11</t>
  </si>
  <si>
    <t>Graf k tabulce č. 12</t>
  </si>
  <si>
    <t>Graf k tabulce č. 13</t>
  </si>
  <si>
    <t>Tabulka č. 13</t>
  </si>
  <si>
    <t>Graf k tabulce č. 14</t>
  </si>
  <si>
    <t>Tabulka č. 14</t>
  </si>
  <si>
    <t>Graf k tabulce č. 15</t>
  </si>
  <si>
    <t>Tabulka č. 15</t>
  </si>
  <si>
    <t>Graf k tabulce č. 17</t>
  </si>
  <si>
    <t>Tabulka č. 17</t>
  </si>
  <si>
    <t>Tabulka č. 18</t>
  </si>
  <si>
    <t>Graf k tabulce č. 18</t>
  </si>
  <si>
    <t>Graf k tabulce č. 19</t>
  </si>
  <si>
    <t>Tabulka č. 19</t>
  </si>
  <si>
    <t>Tabulka č. 20</t>
  </si>
  <si>
    <t>Graf k tabulce č. 20</t>
  </si>
  <si>
    <t>Tabulka č. 21</t>
  </si>
  <si>
    <t>Graf k tabulce č. 21</t>
  </si>
  <si>
    <t>Graf k tabulce č. 22</t>
  </si>
  <si>
    <t>Tabulka č. 22</t>
  </si>
  <si>
    <t>Graf k tabulce č. 23</t>
  </si>
  <si>
    <t>Tabulka č. 23</t>
  </si>
  <si>
    <t>Tabulka č. 24</t>
  </si>
  <si>
    <t>Graf k tabulce č. 24</t>
  </si>
  <si>
    <t>Graf k tabulce č. 25</t>
  </si>
  <si>
    <t>Tabulka č. 25</t>
  </si>
  <si>
    <t>Graf k tabulce č. 26</t>
  </si>
  <si>
    <t>Tabulka č. 26</t>
  </si>
  <si>
    <t>Graf k tabulce č. 27</t>
  </si>
  <si>
    <t>Tabulka č. 27</t>
  </si>
  <si>
    <t>§ 3122 + § 3123</t>
  </si>
  <si>
    <t>Střední odborné školy + střední odborná učiliště a učiliště</t>
  </si>
  <si>
    <t>Speciální předškolní zařízení - speciální mateřské školy</t>
  </si>
  <si>
    <t>Speciální základní školy</t>
  </si>
  <si>
    <t>§ 3117</t>
  </si>
  <si>
    <t>První stupeň základních škol</t>
  </si>
  <si>
    <t>§ 3124</t>
  </si>
  <si>
    <t>Speciální střední školy</t>
  </si>
  <si>
    <t>§ 3126</t>
  </si>
  <si>
    <t>Konzervatoře   (bez speciálních konzervatoří)</t>
  </si>
  <si>
    <t>§ 3121 + § 3122 + § 3123 + § 3124 + § 3126</t>
  </si>
  <si>
    <t>Školní stravování při předškolním a základním vzdělávání</t>
  </si>
  <si>
    <t>Ostatní školní stravování</t>
  </si>
  <si>
    <t>§ 3147</t>
  </si>
  <si>
    <t>Domovy mládeže</t>
  </si>
  <si>
    <t>Internáty</t>
  </si>
  <si>
    <t>Využití volného času dětí a mládeže</t>
  </si>
  <si>
    <t>Členové zájmových útvarů střediska pro volný čas dětí a mládeže.</t>
  </si>
  <si>
    <t>§ 3118</t>
  </si>
  <si>
    <t>Druhý stupeň základních škol</t>
  </si>
  <si>
    <t xml:space="preserve">Předškolní zařízení                                </t>
  </si>
  <si>
    <t xml:space="preserve">Základní školy                                     </t>
  </si>
  <si>
    <t xml:space="preserve">Speciální základní školy                           </t>
  </si>
  <si>
    <t xml:space="preserve">Gymnázia                                           </t>
  </si>
  <si>
    <t xml:space="preserve">Střední odborné školy                              </t>
  </si>
  <si>
    <t xml:space="preserve">Střední odborná učiliště a učiliště                </t>
  </si>
  <si>
    <t xml:space="preserve">Speciální střední školy                            </t>
  </si>
  <si>
    <t xml:space="preserve">Konzervatoře                                       </t>
  </si>
  <si>
    <t xml:space="preserve">Ostatní školní stravování                          </t>
  </si>
  <si>
    <t xml:space="preserve">Školní družiny a kluby                             </t>
  </si>
  <si>
    <t xml:space="preserve">Internáty                                          </t>
  </si>
  <si>
    <t xml:space="preserve">Domovy mládeže                                     </t>
  </si>
  <si>
    <t xml:space="preserve">Vyšší odborné školy                                </t>
  </si>
  <si>
    <t xml:space="preserve">Základní umělecké školy                            </t>
  </si>
  <si>
    <t xml:space="preserve">Využití volného času dětí a mládeže                </t>
  </si>
  <si>
    <t xml:space="preserve">Ústavy péče pro mládež                             </t>
  </si>
  <si>
    <t>Poznámky:</t>
  </si>
  <si>
    <t>3113 + 3117 + 3118</t>
  </si>
  <si>
    <t>3122 + 3126</t>
  </si>
  <si>
    <t>3121 + 3128</t>
  </si>
  <si>
    <t>Tzv. 4hodinové děti, tj. děti s omezenou délkou docházky nepřevyšující 4 hodiny denně, přijaté dle § 30 odst. 3 zákona č. 117/1995 Sb., o státní sociální podpoře, ve znění pozdějších předpisů, byly započteny ve výši 1/2 jejich počtu.</t>
  </si>
  <si>
    <t xml:space="preserve">Děti z MŠ zřízených pro děti bez speciálních vzdělávacích potřeb; včetně MŠ s nepravidelným provozem; bez přípravných tříd. </t>
  </si>
  <si>
    <t xml:space="preserve">Děti z MŠ samostatně zřízených pro děti se speciálními vzdělávacími potřebami, tj. MŠ pro děti se zdravotním postižením, děti z MŠ při zařízení pro výkon ústavní-ochranné výchovy a MŠ při zdravotnických zařízeních; bez přípravných tříd. </t>
  </si>
  <si>
    <t xml:space="preserve">Děti z MŠ zřízených pro děti bez speciálních vzdělávacích potřeb i děti z MŠ samostatně zřízených pro děti se speciálními vzdělávacími potřebami, MŠ při zařízení pro výkon ústavní-ochranné výchovy a MŠ při zdravotnických zařízeních; bez přípravných tříd. </t>
  </si>
  <si>
    <t>Do počtu žáků v ZŠ jsou 1/4 započteni žáci v individuálním vzdělávání (podle § 41 školského zákona) a žáci vzdělávající se v zahraničí (§ 38 školského zákona).</t>
  </si>
  <si>
    <t>Žáci ze ZŠ samostatně zřízených pro děti se speciálními vzdělávacími potřebami, ze ZŠ při zdravotnických zařízeních a děti z přípravného stupně základních škol (včetně integrovaných), včetně žáků s hlubokým mentálním postižením. Včetně dětí v přípravných třídách. Do celkového počtu žáků jsou započteni rovněž žáci kurzů pro získání základního vzdělání (1/2 žáci denního studia a 1/8 žáci v ostatních formách studia).</t>
  </si>
  <si>
    <t>Žáci ze ZŠ zřízených pro děti bez speciálních vzdělávacích potřeb (žáci v běžných i speciálních třídách ZŠ tvořených oběma stupni), včetně žáků s hlubokým mentálním postižením. Včetně dětí v přípravných třídách. Do celkového počtu žáků jsou započteni rovněž žáci kurzů pro získání základního vzdělání (1/2 žáci denního studia a 1/8 žáci v ostatních formách studia).</t>
  </si>
  <si>
    <t xml:space="preserve">Žáci ze ZŠ zřízených pro děti bez speciálních vzdělávacích potřeb (žáci v běžných i speciálních třídách ZŠ tvořených pouze prvním stupěm), včetně žáků s hlubokým mentálním postižením. Včetně dětí v přípravných třídách. </t>
  </si>
  <si>
    <t>Žáci ze ZŠ zřízených pro děti bez speciálních vzdělávacích potřeb (žáci v běžných i speciálních třídách ZŠ tvořených pouze druhým stupněm), včetně žáků s hlubokým mentálním postižením. Do celkového počtu žáků jsou započteni rovněž žáci kurzů pro získání základního vzdělání (1/2 žáci denního studia a 1/8 žáci v ostatních formách studia).</t>
  </si>
  <si>
    <t>§ 3113 + § 3114 + § 3117 + § 3118</t>
  </si>
  <si>
    <t>§ 3113 + § 3117 + § 3118</t>
  </si>
  <si>
    <t>Žáci ze ZŠ zřízených pro děti bez speciálních vzdělávacích potřeb (žáci v běžných i speciálních třídách), včetně žáků s hlubokým mentálním postižením. Včetně dětí v přípravných třídách. Do celkového počtu žáků jsou započteni rovněž žáci kurzů pro získání základního vzdělání (1/2 žáci denního studia a 1/8 žáci v ostatních formách studia).</t>
  </si>
  <si>
    <t>Žáci v konzervatořích pro žáky bez speciálních vzdělávacích potřeb v denní formě vzdělávání.</t>
  </si>
  <si>
    <t>Žáci středních škol zřízených pro žáky bez speciálních vzdělávacích potřeb v oborech vzdělání "M" a "J" v denní formě vzdělávání. Bez žáků nástavbového studia. Do celkového počtu žáků jsou započteni rovněž žáci kurzů pro získání základního vzdělání (1/2 žáci denního studia a 1/8 žáci v ostatních formách studia).</t>
  </si>
  <si>
    <t>Žáci středních škol v oborech vzdělání "C", "D", včetně praktických škol při výchovných zařízeních, v denní formě vzdělávání, žáci středních škol zřízených pro žáky se speciálními vzdělávacími potřebami v oborech vzdělání "K", "M", "J", "L", "H", "E" a v konzervatořích v denní formě vzdělávání. Do celkového počtu žáků jsou započteni rovněž žáci kurzů pro získání základního vzdělání (1/2 žáci denního studia a 1/8 žáci v ostatních formách studia).</t>
  </si>
  <si>
    <t>§ 3122 + § 3123 + § 3126</t>
  </si>
  <si>
    <t>Střední odborné školy + střední odborná učiliště a učiliště + konzervatoře</t>
  </si>
  <si>
    <t>Žáci středních škol zřízených pro žáky bez speciálních vzdělávacích potřeb v oborech vzdělání "M", "J", "E", "H", "L" a v konzervatořích v denní formě vzdělávání. Včetně žáků nástavbového studia. Do celkového počtu žáků jsou započteni rovněž žáci kurzů pro získání základního vzdělání (1/2 žáci denního studia a 1/8 žáci v ostatních formách studia).</t>
  </si>
  <si>
    <t>Žáci středních škol v oborech vzdělání "K" (gymnázia), "M", "J", "E", "H", "L" a v konzervatořích v denní formě vzdělávání, včetně žáků ve školách zřízených pro žáky se speciálními vzdělávacími potřebami. Včetně žáků nástavbového studia. Do celkového počtu žáků jsou započteni rovněž žáci kurzů pro získání základního vzdělání (1/2 žáci denního studia a 1/8 žáci v ostatních formách studia).</t>
  </si>
  <si>
    <t xml:space="preserve">Studenti ve VOŠ v denní formě vzdělávání. </t>
  </si>
  <si>
    <t xml:space="preserve"> - </t>
  </si>
  <si>
    <t>v roce 2007</t>
  </si>
  <si>
    <t>v roce 2006</t>
  </si>
  <si>
    <t>v roce 2005</t>
  </si>
  <si>
    <t>NEINVESTIČNÍ VÝDAJE
(v tis. Kč)</t>
  </si>
  <si>
    <t>relativní
 (v %)</t>
  </si>
  <si>
    <t>absolutní 
(v tis. Kč)</t>
  </si>
  <si>
    <t>ZMĚNA 2007/2006</t>
  </si>
  <si>
    <t>ZMĚNA 2006/2005</t>
  </si>
  <si>
    <t xml:space="preserve">Základní školy běžné celkem                               </t>
  </si>
  <si>
    <t xml:space="preserve">      - z toho orientačně: 3 113  Základní školy</t>
  </si>
  <si>
    <t>Celkem za ČR</t>
  </si>
  <si>
    <t xml:space="preserve">Tabulka č. 1 </t>
  </si>
  <si>
    <t xml:space="preserve">Tabulka č. 4 </t>
  </si>
  <si>
    <t xml:space="preserve">Tabulka č. 3 </t>
  </si>
  <si>
    <t xml:space="preserve">Tabulka č. 2 </t>
  </si>
  <si>
    <t>Tabulka č.10</t>
  </si>
  <si>
    <t>Tabulka č.11</t>
  </si>
  <si>
    <t>Tabulka č.12</t>
  </si>
  <si>
    <t>Graf k tabulce č. 16</t>
  </si>
  <si>
    <t>Tabulka č. 16</t>
  </si>
  <si>
    <t xml:space="preserve">Jinde nezařazená zařízení středního vzdělávání                         </t>
  </si>
  <si>
    <t xml:space="preserve">Výchovná zařízení pro mládež a děti                  </t>
  </si>
  <si>
    <t xml:space="preserve">Speciální předškolní zařízení                        </t>
  </si>
  <si>
    <t xml:space="preserve">Stravování při předškolním a základním vzdělávání                </t>
  </si>
  <si>
    <t xml:space="preserve">Zařízení výchovného poradenství a preventivně výchovné péče     </t>
  </si>
  <si>
    <t xml:space="preserve">Ost. zařízení související s výchovou a vzděláváním mládeže     </t>
  </si>
  <si>
    <t xml:space="preserve">Jinde nezařazené záležitosti zájmového studia                           </t>
  </si>
  <si>
    <t xml:space="preserve">Ostatní záležitosti vzdělávání                                 </t>
  </si>
  <si>
    <t xml:space="preserve">Zařízení vých. poradenství a prev. výchovné péče     </t>
  </si>
  <si>
    <t xml:space="preserve">Speciální předškolní zařízení                       </t>
  </si>
  <si>
    <t>Základní školy běžné celkem</t>
  </si>
  <si>
    <t>Základní školy celkem - ZŠ + ZŠ speciální</t>
  </si>
  <si>
    <t>Tabulka č. 28</t>
  </si>
  <si>
    <t>Graf k tabulce č. 28</t>
  </si>
  <si>
    <t>Graf k tabulce č. 29</t>
  </si>
  <si>
    <t>Tabulka č. 29</t>
  </si>
  <si>
    <t>Graf k tabulce č. 30</t>
  </si>
  <si>
    <t>Tabulka č. 30</t>
  </si>
  <si>
    <t>Graf k tabulce č. 31</t>
  </si>
  <si>
    <t>Tabulka č. 31</t>
  </si>
  <si>
    <t xml:space="preserve">Z důvodů změn v rozpočtové skladbě, platných od 1. 1. 2007, byly některé položky pro potřebu srovnání následovně upraveny: </t>
  </si>
  <si>
    <t>POPIS POLOŽKY / NIV V JEDNOTLIVÝCH LETECH</t>
  </si>
  <si>
    <t>Žáci ze ZŠ zřízených pro děti bez speciálních vzdělávacích potřeb (žáci v běžných i speciálních třídách), žáci ze ZŠ samostatně zřízených pro děti se speciálními vzdělávacími potřebami, ze ZŠ při zdravotnických zařízeních a děti z přípravného stupně základních škol (včetně integrovaných), včetně žáků s hlubokým mentálním postižením. Včetně dětí 
v přípravných třídách. Do celkového počtu žáků jsou započteni rovněž žáci kurzů pro získání základního vzdělání (1/2 žáci denního studia a 1/8 žáci v ostatních formách studia).</t>
  </si>
  <si>
    <t>Žáci středních škol zřízených pro žáky bez speciálních vzdělávacích potřeb v oborech vzdělání "E", "H" a "L" v denní formě vzdělávání. Včetně žáků nástavbového studia. 
Do celkového počtu žáků jsou započteni rovněž žáci kurzů pro získání základního vzdělání (1/2 žáci denního studia a 1/8 žáci v ostatních formách studia).</t>
  </si>
  <si>
    <t>Žáci středních škol zřízených pro žáky bez speciálních vzdělávacích potřeb v oborech vzdělání "M", "J", "E", "H" a "L" v denní formě vzdělávání. Včetně žáků nástavbového studia. 
Do celkového počtu žáků jsou započteni rovněž žáci kurzů pro získání základního vzdělání (1/2 žáci denního studia a 1/8 žáci v ostatních formách studia).</t>
  </si>
  <si>
    <t xml:space="preserve">Klienti pedagogicko-psychologických poraden a speciálně pedagogických center (včetně rodin a klientů školsky nezařazených). Výkonová data za pedagogicko-psychologické poradny a za speciálně pedagogická centra se vykazují zpětně (tj. uvedený počet klientů je přepočten za školní roky 2005/2006 a 2006/2007). </t>
  </si>
  <si>
    <t>Tabulková část</t>
  </si>
  <si>
    <t>Předškolní zařízení - MŠ</t>
  </si>
  <si>
    <t>Tabulka č. 6:</t>
  </si>
  <si>
    <t>Speciální předškolní zařízení – MŠ speciální</t>
  </si>
  <si>
    <t>Tabulka č. 7:</t>
  </si>
  <si>
    <t>Předškolní zařízení celkem – MŠ + MŠ speciální</t>
  </si>
  <si>
    <t>Tabulka č. 8:</t>
  </si>
  <si>
    <t>Tabulka č. 9:</t>
  </si>
  <si>
    <t>První stupeň ZŠ</t>
  </si>
  <si>
    <t>Tabulka č. 10:</t>
  </si>
  <si>
    <t>Druhý stupeň ZŠ</t>
  </si>
  <si>
    <t>Tabulka č. 11:</t>
  </si>
  <si>
    <t>ZŠ běžné celkem</t>
  </si>
  <si>
    <t>Tabulka č. 12:</t>
  </si>
  <si>
    <t>ZŠ speciální</t>
  </si>
  <si>
    <t>Tabulka č. 13:</t>
  </si>
  <si>
    <t>Základní školy celkem – ZŠ + ZŠ speciální</t>
  </si>
  <si>
    <t>Tabulka č. 14:</t>
  </si>
  <si>
    <t>Tabulka č. 15:</t>
  </si>
  <si>
    <t>Gymnázia (bez speciálních gymnázií)</t>
  </si>
  <si>
    <t>Tabulka č. 16:</t>
  </si>
  <si>
    <t>Střední odborné školy (bez speciálních středních škol)</t>
  </si>
  <si>
    <t>Tabulka č. 17:</t>
  </si>
  <si>
    <t>Tabulka č. 18:</t>
  </si>
  <si>
    <t>Konzervatoře  (bez speciálních škol)</t>
  </si>
  <si>
    <t>Tabulka č. 19:</t>
  </si>
  <si>
    <t>Tabulka č. 20:</t>
  </si>
  <si>
    <t>Tabulka č. 21:</t>
  </si>
  <si>
    <t>Tabulka č. 22:</t>
  </si>
  <si>
    <t>Tabulka č. 24:</t>
  </si>
  <si>
    <t>Tabulka č. 25:</t>
  </si>
  <si>
    <t>Tabulka č. 26:</t>
  </si>
  <si>
    <t>Tabulka č. 29:</t>
  </si>
  <si>
    <t>Tabulka č. 30:</t>
  </si>
  <si>
    <t>Tabulka č. 31:</t>
  </si>
  <si>
    <r>
      <t>Střední odborné školy + střední odborná učiliště a učiliště +</t>
    </r>
    <r>
      <rPr>
        <b/>
        <i/>
        <sz val="11"/>
        <rFont val="Times New Roman"/>
        <family val="1"/>
      </rPr>
      <t xml:space="preserve"> </t>
    </r>
    <r>
      <rPr>
        <b/>
        <sz val="11"/>
        <rFont val="Times New Roman"/>
        <family val="1"/>
      </rPr>
      <t>konzervatoře</t>
    </r>
  </si>
  <si>
    <t xml:space="preserve">Tabulka č. 1: 
</t>
  </si>
  <si>
    <t xml:space="preserve">Tabulka č. 2: 
</t>
  </si>
  <si>
    <t xml:space="preserve">Tabulka č. 3: 
</t>
  </si>
  <si>
    <t xml:space="preserve">Tabulka č. 4: 
</t>
  </si>
  <si>
    <t xml:space="preserve">Tabulka č. 5: </t>
  </si>
  <si>
    <t xml:space="preserve">Tabulka č. 23: </t>
  </si>
  <si>
    <t>Skutečné neinvestiční výdaje krajského a obecního školství do jednotlivých typů a druhů škol a školských zařízení v roce 2008</t>
  </si>
  <si>
    <t>Skutečné neinvestiční výdaje krajského a obecního školství do jednotlivých typů a druhů škol a školských zařízení v letech 2008 až 2005</t>
  </si>
  <si>
    <t>Přepočtené výkony za kalendářní rok 2008 odpovídající vybraným paragrafům rozpočtové skladby</t>
  </si>
  <si>
    <t>Jednotkové neinvestiční výdaje krajského a obecního školství na vybrané paragrafy rozpočtové skladby v roce 2008</t>
  </si>
  <si>
    <r>
      <t xml:space="preserve">Následující tabulky obsahují </t>
    </r>
    <r>
      <rPr>
        <b/>
        <i/>
        <sz val="11"/>
        <rFont val="Times New Roman"/>
        <family val="1"/>
      </rPr>
      <t>Neinvestiční výdaje krajského a obecního školství na jednotku výkonu v roce 2008 v jednotlivých hlavních druzích a typech škol a školských zařízení</t>
    </r>
    <r>
      <rPr>
        <i/>
        <sz val="11"/>
        <rFont val="Times New Roman"/>
        <family val="1"/>
      </rPr>
      <t>:</t>
    </r>
  </si>
  <si>
    <t>Skutečné neinvestiční výdaje krajského a obecního školství do jednotlivých typů a druhů škol a školských zařízení v roce 2008</t>
  </si>
  <si>
    <t>v roce 2008</t>
  </si>
  <si>
    <t>Skutečné neinvestiční výdaje krajského a obecního školství do jednotlivých typů a druhů škol a školských zařízení 
v letech 2008 až 2005</t>
  </si>
  <si>
    <t>ZMĚNA 2008/2007</t>
  </si>
  <si>
    <t xml:space="preserve">      - z toho orientačně: 3 117  První stupeň základních škol</t>
  </si>
  <si>
    <t xml:space="preserve">      - z toho orientačně: 3 118  Druhý stupeň základních škol</t>
  </si>
  <si>
    <t>Jednotkové neinvestiční výdaje krajského a obecního školství na vybrané paragrafy rozpočtové skladby v roce 2008</t>
  </si>
  <si>
    <t>Neinvestiční výdaje krajského a obecního školství na jednotku výkonu v roce 2008</t>
  </si>
  <si>
    <t>(přepočtené výkony za kalendářní rok 2008)</t>
  </si>
  <si>
    <t>Celkové NIV 2008</t>
  </si>
  <si>
    <t>Výkony rok 2008</t>
  </si>
  <si>
    <t xml:space="preserve">Speciální předškolní zař.                          </t>
  </si>
  <si>
    <t xml:space="preserve">První stupeň zákl. škol                            </t>
  </si>
  <si>
    <t xml:space="preserve">Druhý stupeň zákl. škol                            </t>
  </si>
  <si>
    <t xml:space="preserve">Strav.při předšk.a zákl. vzdělávání                </t>
  </si>
  <si>
    <t xml:space="preserve">Zařízení vých.poradenství a prev.výchovné péče     </t>
  </si>
  <si>
    <t xml:space="preserve">Ost.zař.souv.s výchovou a vzděláváním mládeže      </t>
  </si>
  <si>
    <t xml:space="preserve">Ost.zál.vzdělávání                                 </t>
  </si>
  <si>
    <t xml:space="preserve">      - z toho orientačně: 3113  Základní školy</t>
  </si>
  <si>
    <t xml:space="preserve">      - z toho orientačně: 3117  První stupeň základních škol</t>
  </si>
  <si>
    <t xml:space="preserve">      - z toho orientačně: 3118  Druhý stupeň základních škol</t>
  </si>
  <si>
    <t>Metodika stanovení výkonů za kalendářní rok 2008: 2/3 výkonů školního roku 2007/2008 + 1/3 výkonů školního roku 2008/2009.</t>
  </si>
  <si>
    <t>§ 3141 + § 3142</t>
  </si>
  <si>
    <t>Školní stravování celkem</t>
  </si>
  <si>
    <t>Stravovaní z MŠ a ZŠ včetně žáků z nižšího stupně gymnázií a nižších ročníků 8letých konzervatoří, stravovaní z vyššího stupně víceletých gymnázií a vyšších ročníků 8letých konzervatoří, SŠ, VOŠ; bez náhradního stravování, včetně stravovaných ze školských zařízení pro výkon ústavní-ochranné výchovy.</t>
  </si>
  <si>
    <t>Graf k tabulce č. 32</t>
  </si>
  <si>
    <t>Tabulka č. 32</t>
  </si>
  <si>
    <t>Tabulka č. 27:</t>
  </si>
  <si>
    <t xml:space="preserve">Tabulka č. 28: </t>
  </si>
  <si>
    <t>Tabulka č. 32:</t>
  </si>
  <si>
    <t>Vyhodnocení podrobných rozpočtů neinvestičních výdajů státního rozpočtu pro krajské a obecní školství 
za rok 2008, zpracovaných krajskými úřady,  materiál MŠMT č.j. 4 511 /2009-26</t>
  </si>
  <si>
    <t>Zdroj: © MÚZO Praha, s.r.o. (Upravený rozpočet příjmů a výdajů kapitoly MŠMT na rok 2008 - krajské a obecní školství, po 7. úpravě, k 31.12.2008)</t>
  </si>
  <si>
    <r>
      <t>1)</t>
    </r>
    <r>
      <rPr>
        <sz val="11"/>
        <rFont val="Arial"/>
        <family val="2"/>
      </rPr>
      <t xml:space="preserve"> Do 31. 12. 2006 zahrnoval § 3113 i finanční prostředky vykazované nyní na nově zavedených § 3117 a 3118</t>
    </r>
  </si>
  <si>
    <r>
      <t>2)</t>
    </r>
    <r>
      <rPr>
        <sz val="11"/>
        <rFont val="Arial"/>
        <family val="2"/>
      </rPr>
      <t xml:space="preserve"> V roce 2005 a 2006 vykázaly některé KÚ finanční prostředky patřící na § 3121 chybně na § 3128.</t>
    </r>
  </si>
  <si>
    <r>
      <t>3)</t>
    </r>
    <r>
      <rPr>
        <sz val="11"/>
        <rFont val="Arial"/>
        <family val="2"/>
      </rPr>
      <t xml:space="preserve"> Do 31. 12. 2006 zahrnoval § 3122 i finanční prostředky vykazované nyní na nově zavedeném § 3126</t>
    </r>
  </si>
  <si>
    <r>
      <t>4)</t>
    </r>
    <r>
      <rPr>
        <sz val="11"/>
        <rFont val="Arial"/>
        <family val="2"/>
      </rPr>
      <t xml:space="preserve"> Původní § 3124 a 3125 jsou od 1. 1. 2007 sloučeny pod § 3124</t>
    </r>
  </si>
  <si>
    <r>
      <t>5)</t>
    </r>
    <r>
      <rPr>
        <sz val="11"/>
        <rFont val="Arial"/>
        <family val="2"/>
      </rPr>
      <t xml:space="preserve"> Původní § 3147 Školní hospodářství, statky a polesí středních škol byl od 1. 1. 2007 zrušen a nahrazen novým § 3125 Střediska praktického vyučování a školní hospodářství</t>
    </r>
  </si>
  <si>
    <r>
      <t>6)</t>
    </r>
    <r>
      <rPr>
        <sz val="11"/>
        <rFont val="Arial"/>
        <family val="2"/>
      </rPr>
      <t xml:space="preserve"> Původní § 3115, 3116, 3126 a 3127 jsou od 1. 1. 2007 sloučeny pod nový § 3145</t>
    </r>
  </si>
  <si>
    <r>
      <t>7)</t>
    </r>
    <r>
      <rPr>
        <sz val="11"/>
        <rFont val="Arial"/>
        <family val="2"/>
      </rPr>
      <t xml:space="preserve"> Původní § 3145 Ubytovací zařízení středních škol a učilišť byl od 1. 1. 2007 zrušen a nahrazen novým § 3147 Domovy mládeže.</t>
    </r>
  </si>
  <si>
    <r>
      <t xml:space="preserve">Základní školy  </t>
    </r>
    <r>
      <rPr>
        <b/>
        <vertAlign val="superscript"/>
        <sz val="12"/>
        <rFont val="Arial"/>
        <family val="2"/>
      </rPr>
      <t xml:space="preserve">1) </t>
    </r>
    <r>
      <rPr>
        <b/>
        <sz val="12"/>
        <rFont val="Arial"/>
        <family val="2"/>
      </rPr>
      <t xml:space="preserve">                               </t>
    </r>
  </si>
  <si>
    <r>
      <t xml:space="preserve">Gymnázia   </t>
    </r>
    <r>
      <rPr>
        <b/>
        <vertAlign val="superscript"/>
        <sz val="12"/>
        <rFont val="Arial"/>
        <family val="2"/>
      </rPr>
      <t xml:space="preserve">2) </t>
    </r>
    <r>
      <rPr>
        <b/>
        <sz val="12"/>
        <rFont val="Arial"/>
        <family val="2"/>
      </rPr>
      <t xml:space="preserve">                                    </t>
    </r>
  </si>
  <si>
    <r>
      <t xml:space="preserve">Střední odborné školy včetně konzervatoří   </t>
    </r>
    <r>
      <rPr>
        <b/>
        <vertAlign val="superscript"/>
        <sz val="12"/>
        <rFont val="Arial"/>
        <family val="2"/>
      </rPr>
      <t>3)</t>
    </r>
    <r>
      <rPr>
        <b/>
        <sz val="12"/>
        <rFont val="Arial"/>
        <family val="2"/>
      </rPr>
      <t xml:space="preserve">                        </t>
    </r>
  </si>
  <si>
    <r>
      <t xml:space="preserve">Speciální střední školy  </t>
    </r>
    <r>
      <rPr>
        <b/>
        <vertAlign val="superscript"/>
        <sz val="12"/>
        <rFont val="Arial"/>
        <family val="2"/>
      </rPr>
      <t xml:space="preserve"> 4) </t>
    </r>
    <r>
      <rPr>
        <b/>
        <sz val="12"/>
        <rFont val="Arial"/>
        <family val="2"/>
      </rPr>
      <t xml:space="preserve">                        </t>
    </r>
  </si>
  <si>
    <r>
      <t xml:space="preserve">Střediska praktického vyučování a školní hospodářství  </t>
    </r>
    <r>
      <rPr>
        <b/>
        <vertAlign val="superscript"/>
        <sz val="12"/>
        <rFont val="Arial"/>
        <family val="2"/>
      </rPr>
      <t xml:space="preserve"> 5)</t>
    </r>
  </si>
  <si>
    <r>
      <t xml:space="preserve">Internáty   </t>
    </r>
    <r>
      <rPr>
        <b/>
        <vertAlign val="superscript"/>
        <sz val="12"/>
        <rFont val="Arial"/>
        <family val="2"/>
      </rPr>
      <t xml:space="preserve">6) </t>
    </r>
    <r>
      <rPr>
        <b/>
        <sz val="12"/>
        <rFont val="Arial"/>
        <family val="2"/>
      </rPr>
      <t xml:space="preserve">                                      </t>
    </r>
  </si>
  <si>
    <r>
      <t xml:space="preserve">Domovy mládeže  </t>
    </r>
    <r>
      <rPr>
        <b/>
        <vertAlign val="superscript"/>
        <sz val="12"/>
        <rFont val="Arial"/>
        <family val="2"/>
      </rPr>
      <t xml:space="preserve"> 7)</t>
    </r>
    <r>
      <rPr>
        <b/>
        <sz val="12"/>
        <rFont val="Arial"/>
        <family val="2"/>
      </rPr>
      <t xml:space="preserve">                                </t>
    </r>
  </si>
  <si>
    <t>PŘÍLOHA Č. 1</t>
  </si>
  <si>
    <t>Materiál MŠMT č.j. 4 511/2009-26,  Příloha č. 1</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</si>
</sst>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0.000"/>
    <numFmt numFmtId="166" formatCode="#,##0.000"/>
    <numFmt numFmtId="167" formatCode="#,##0.0"/>
    <numFmt numFmtId="168" formatCode="#,##0.0;;\-"/>
    <numFmt numFmtId="169" formatCode="#,##0.00;;\-"/>
    <numFmt numFmtId="170" formatCode="#,##0.000;;\-"/>
    <numFmt numFmtId="171" formatCode="#,##0.0000;;\-"/>
    <numFmt numFmtId="172" formatCode="#,##0.00000;;\-"/>
    <numFmt numFmtId="173" formatCode="#,##0.000000;;\-"/>
    <numFmt numFmtId="174" formatCode="0.000000"/>
    <numFmt numFmtId="175" formatCode="0.00000"/>
    <numFmt numFmtId="176" formatCode="0.0000"/>
    <numFmt numFmtId="177" formatCode="0.0"/>
    <numFmt numFmtId="178" formatCode="#,##0;;\x"/>
    <numFmt numFmtId="179" formatCode="#,##0;;\ \x"/>
    <numFmt numFmtId="180" formatCode="#,##0.00;;\x"/>
    <numFmt numFmtId="181" formatCode="&quot;Yes&quot;;&quot;Yes&quot;;&quot;No&quot;"/>
    <numFmt numFmtId="182" formatCode="&quot;True&quot;;&quot;True&quot;;&quot;False&quot;"/>
    <numFmt numFmtId="183" formatCode="&quot;On&quot;;&quot;On&quot;;&quot;Off&quot;"/>
    <numFmt numFmtId="184" formatCode="0.00_ ;[Red]\-0.00\ "/>
    <numFmt numFmtId="185" formatCode="\+0.00_ ;[Red]\-0.00\ "/>
    <numFmt numFmtId="186" formatCode="0&quot;.&quot;"/>
    <numFmt numFmtId="187" formatCode="\+0_ ;[Red]\-0\ "/>
    <numFmt numFmtId="188" formatCode="#,##0;[Red]\-#,##0"/>
    <numFmt numFmtId="189" formatCode="#,##\+0;[Red]\-#,##0"/>
    <numFmt numFmtId="190" formatCode="\+#,##0;[Red]\-#,##0"/>
    <numFmt numFmtId="191" formatCode="\+#,##0\ &quot;Kč&quot;;[Red]\-#,##0\ &quot;Kč&quot;"/>
    <numFmt numFmtId="192" formatCode="\+\ #,##0;[Red]\-\ #,##0"/>
    <numFmt numFmtId="193" formatCode="\+\ #,##0.0;[Red]\-\ #,##0.0"/>
    <numFmt numFmtId="194" formatCode="\+\ #,##0.00;[Red]\-\ #,##0.00"/>
  </numFmts>
  <fonts count="79">
    <font>
      <sz val="10"/>
      <name val="Arial"/>
      <family val="0"/>
    </font>
    <font>
      <u val="single"/>
      <sz val="10"/>
      <color indexed="12"/>
      <name val="Arial"/>
      <family val="2"/>
    </font>
    <font>
      <u val="single"/>
      <sz val="10"/>
      <color indexed="36"/>
      <name val="Arial"/>
      <family val="2"/>
    </font>
    <font>
      <b/>
      <sz val="14"/>
      <name val="Arial"/>
      <family val="2"/>
    </font>
    <font>
      <sz val="10"/>
      <color indexed="14"/>
      <name val="Arial"/>
      <family val="2"/>
    </font>
    <font>
      <b/>
      <u val="single"/>
      <sz val="14"/>
      <name val="Arial"/>
      <family val="2"/>
    </font>
    <font>
      <b/>
      <sz val="12"/>
      <name val="Arial"/>
      <family val="2"/>
    </font>
    <font>
      <sz val="12"/>
      <color indexed="14"/>
      <name val="Arial"/>
      <family val="2"/>
    </font>
    <font>
      <b/>
      <sz val="10"/>
      <name val="Arial"/>
      <family val="2"/>
    </font>
    <font>
      <sz val="12"/>
      <name val="Arial"/>
      <family val="2"/>
    </font>
    <font>
      <b/>
      <sz val="12"/>
      <color indexed="14"/>
      <name val="Arial"/>
      <family val="2"/>
    </font>
    <font>
      <b/>
      <u val="single"/>
      <sz val="14"/>
      <color indexed="14"/>
      <name val="Arial"/>
      <family val="2"/>
    </font>
    <font>
      <sz val="8"/>
      <name val="Arial"/>
      <family val="2"/>
    </font>
    <font>
      <i/>
      <sz val="10"/>
      <name val="Arial"/>
      <family val="2"/>
    </font>
    <font>
      <sz val="12"/>
      <color indexed="23"/>
      <name val="Arial"/>
      <family val="2"/>
    </font>
    <font>
      <b/>
      <u val="single"/>
      <sz val="18"/>
      <name val="Arial"/>
      <family val="2"/>
    </font>
    <font>
      <sz val="18"/>
      <name val="Arial"/>
      <family val="2"/>
    </font>
    <font>
      <b/>
      <sz val="18"/>
      <name val="Arial"/>
      <family val="2"/>
    </font>
    <font>
      <b/>
      <sz val="12"/>
      <name val="Arial CE"/>
      <family val="2"/>
    </font>
    <font>
      <b/>
      <sz val="12"/>
      <color indexed="10"/>
      <name val="Arial"/>
      <family val="2"/>
    </font>
    <font>
      <sz val="10"/>
      <color indexed="10"/>
      <name val="Arial"/>
      <family val="2"/>
    </font>
    <font>
      <i/>
      <sz val="10"/>
      <color indexed="10"/>
      <name val="Arial"/>
      <family val="2"/>
    </font>
    <font>
      <vertAlign val="superscript"/>
      <sz val="12"/>
      <name val="Arial"/>
      <family val="2"/>
    </font>
    <font>
      <i/>
      <sz val="10"/>
      <name val="Times New Roman"/>
      <family val="1"/>
    </font>
    <font>
      <b/>
      <u val="single"/>
      <sz val="12"/>
      <name val="Times New Roman"/>
      <family val="1"/>
    </font>
    <font>
      <b/>
      <u val="single"/>
      <sz val="13"/>
      <name val="Times New Roman"/>
      <family val="1"/>
    </font>
    <font>
      <b/>
      <i/>
      <sz val="12"/>
      <name val="Times New Roman"/>
      <family val="1"/>
    </font>
    <font>
      <i/>
      <sz val="11"/>
      <name val="Times New Roman"/>
      <family val="1"/>
    </font>
    <font>
      <i/>
      <u val="single"/>
      <sz val="11"/>
      <name val="Times New Roman"/>
      <family val="1"/>
    </font>
    <font>
      <b/>
      <sz val="11"/>
      <name val="Times New Roman"/>
      <family val="1"/>
    </font>
    <font>
      <b/>
      <i/>
      <sz val="11"/>
      <name val="Times New Roman"/>
      <family val="1"/>
    </font>
    <font>
      <i/>
      <u val="single"/>
      <sz val="11"/>
      <color indexed="12"/>
      <name val="Times New Roman"/>
      <family val="1"/>
    </font>
    <font>
      <b/>
      <i/>
      <sz val="12"/>
      <name val="Arial"/>
      <family val="2"/>
    </font>
    <font>
      <sz val="11"/>
      <name val="Arial"/>
      <family val="2"/>
    </font>
    <font>
      <vertAlign val="superscript"/>
      <sz val="11"/>
      <name val="Arial"/>
      <family val="2"/>
    </font>
    <font>
      <b/>
      <vertAlign val="superscript"/>
      <sz val="12"/>
      <name val="Arial"/>
      <family val="2"/>
    </font>
    <font>
      <sz val="10"/>
      <color indexed="8"/>
      <name val="Arial"/>
      <family val="2"/>
    </font>
    <font>
      <b/>
      <sz val="10"/>
      <color indexed="8"/>
      <name val="Arial"/>
      <family val="2"/>
    </font>
    <font>
      <sz val="10"/>
      <color indexed="9"/>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2"/>
      <color indexed="10"/>
      <name val="Arial"/>
      <family val="2"/>
    </font>
    <font>
      <b/>
      <sz val="12"/>
      <color indexed="10"/>
      <name val="Arial CE"/>
      <family val="2"/>
    </font>
    <font>
      <sz val="11"/>
      <color indexed="10"/>
      <name val="Arial"/>
      <family val="2"/>
    </font>
    <font>
      <vertAlign val="superscript"/>
      <sz val="11"/>
      <color indexed="10"/>
      <name val="Arial"/>
      <family val="2"/>
    </font>
    <font>
      <b/>
      <u val="single"/>
      <sz val="12"/>
      <color indexed="8"/>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2"/>
      <color rgb="FFFF0000"/>
      <name val="Arial"/>
      <family val="2"/>
    </font>
    <font>
      <b/>
      <sz val="12"/>
      <color rgb="FFFF0000"/>
      <name val="Arial"/>
      <family val="2"/>
    </font>
    <font>
      <b/>
      <sz val="12"/>
      <color rgb="FFFF0000"/>
      <name val="Arial CE"/>
      <family val="2"/>
    </font>
    <font>
      <sz val="11"/>
      <color rgb="FFFF0000"/>
      <name val="Arial"/>
      <family val="2"/>
    </font>
    <font>
      <vertAlign val="superscrip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thin"/>
      <right style="thin"/>
      <top style="thin"/>
      <bottom style="medium"/>
    </border>
    <border>
      <left>
        <color indexed="63"/>
      </left>
      <right style="medium"/>
      <top style="thin"/>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style="thin"/>
      <right>
        <color indexed="63"/>
      </right>
      <top style="medium"/>
      <bottom style="medium"/>
    </border>
    <border>
      <left style="thin"/>
      <right style="medium"/>
      <top style="thin"/>
      <bottom style="medium"/>
    </border>
    <border>
      <left>
        <color indexed="63"/>
      </left>
      <right>
        <color indexed="63"/>
      </right>
      <top style="thin"/>
      <bottom style="medium"/>
    </border>
    <border>
      <left style="medium"/>
      <right>
        <color indexed="63"/>
      </right>
      <top style="thin"/>
      <bottom style="medium"/>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color indexed="63"/>
      </left>
      <right style="thin"/>
      <top style="thin"/>
      <bottom>
        <color indexed="63"/>
      </bottom>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thin"/>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2" fillId="0" borderId="0" applyNumberFormat="0" applyFill="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305">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0" fillId="0" borderId="0" xfId="0" applyFont="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11" xfId="0" applyFont="1" applyBorder="1" applyAlignment="1">
      <alignment horizontal="left" wrapText="1"/>
    </xf>
    <xf numFmtId="0" fontId="6" fillId="34" borderId="12" xfId="0" applyFont="1" applyFill="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6" fillId="33" borderId="14" xfId="0" applyFont="1" applyFill="1" applyBorder="1" applyAlignment="1">
      <alignment horizontal="center" wrapText="1"/>
    </xf>
    <xf numFmtId="0" fontId="6" fillId="33" borderId="14" xfId="0" applyFont="1" applyFill="1" applyBorder="1" applyAlignment="1">
      <alignment horizontal="left" wrapText="1"/>
    </xf>
    <xf numFmtId="0" fontId="11" fillId="0" borderId="0" xfId="0" applyFont="1" applyAlignment="1">
      <alignment horizontal="center"/>
    </xf>
    <xf numFmtId="0" fontId="10" fillId="0" borderId="0" xfId="0" applyFont="1" applyAlignment="1">
      <alignment/>
    </xf>
    <xf numFmtId="3" fontId="6" fillId="33" borderId="15" xfId="0" applyNumberFormat="1" applyFont="1" applyFill="1" applyBorder="1" applyAlignment="1">
      <alignment horizontal="right" indent="2"/>
    </xf>
    <xf numFmtId="3" fontId="6" fillId="33" borderId="14" xfId="0" applyNumberFormat="1" applyFont="1" applyFill="1" applyBorder="1" applyAlignment="1">
      <alignment horizontal="right" indent="2"/>
    </xf>
    <xf numFmtId="165" fontId="6" fillId="33" borderId="16" xfId="0" applyNumberFormat="1" applyFont="1" applyFill="1" applyBorder="1" applyAlignment="1">
      <alignment horizontal="right" indent="2"/>
    </xf>
    <xf numFmtId="165" fontId="6" fillId="33" borderId="14" xfId="0" applyNumberFormat="1" applyFont="1" applyFill="1" applyBorder="1" applyAlignment="1">
      <alignment horizontal="right" indent="2"/>
    </xf>
    <xf numFmtId="0" fontId="10" fillId="0" borderId="0" xfId="0" applyFont="1" applyAlignment="1">
      <alignment horizontal="center" wrapText="1"/>
    </xf>
    <xf numFmtId="0" fontId="10" fillId="0" borderId="0" xfId="0" applyFont="1" applyAlignment="1">
      <alignment horizontal="justify" wrapText="1"/>
    </xf>
    <xf numFmtId="0" fontId="7" fillId="0" borderId="0" xfId="0" applyFont="1" applyAlignment="1">
      <alignment horizontal="justify" wrapText="1"/>
    </xf>
    <xf numFmtId="0" fontId="10" fillId="0" borderId="0" xfId="0" applyFont="1" applyAlignment="1">
      <alignment wrapText="1"/>
    </xf>
    <xf numFmtId="0" fontId="16" fillId="0" borderId="0" xfId="0" applyFont="1" applyAlignment="1">
      <alignment/>
    </xf>
    <xf numFmtId="0" fontId="9" fillId="0" borderId="0" xfId="0" applyFont="1" applyAlignment="1">
      <alignment/>
    </xf>
    <xf numFmtId="0" fontId="6" fillId="0" borderId="0" xfId="0" applyFont="1" applyAlignment="1">
      <alignment/>
    </xf>
    <xf numFmtId="0" fontId="14" fillId="0" borderId="0" xfId="0" applyFont="1" applyAlignment="1">
      <alignment/>
    </xf>
    <xf numFmtId="0" fontId="17" fillId="0" borderId="0" xfId="0" applyFont="1" applyAlignment="1">
      <alignment/>
    </xf>
    <xf numFmtId="164" fontId="9" fillId="0" borderId="0" xfId="0" applyNumberFormat="1" applyFont="1" applyAlignment="1">
      <alignment/>
    </xf>
    <xf numFmtId="164" fontId="6" fillId="0" borderId="0" xfId="0" applyNumberFormat="1" applyFont="1" applyAlignment="1">
      <alignment/>
    </xf>
    <xf numFmtId="164" fontId="14" fillId="0" borderId="0" xfId="0" applyNumberFormat="1" applyFont="1" applyAlignment="1">
      <alignment/>
    </xf>
    <xf numFmtId="1" fontId="18" fillId="0" borderId="0" xfId="0" applyNumberFormat="1" applyFont="1" applyAlignment="1">
      <alignment/>
    </xf>
    <xf numFmtId="184" fontId="14" fillId="0" borderId="0" xfId="0" applyNumberFormat="1" applyFont="1" applyAlignment="1">
      <alignment/>
    </xf>
    <xf numFmtId="0" fontId="15" fillId="0" borderId="0" xfId="0" applyFont="1" applyAlignment="1">
      <alignment horizontal="center"/>
    </xf>
    <xf numFmtId="0" fontId="20" fillId="0" borderId="0" xfId="0" applyFont="1" applyAlignment="1">
      <alignment/>
    </xf>
    <xf numFmtId="0" fontId="20" fillId="0" borderId="0" xfId="0" applyFont="1" applyFill="1" applyAlignment="1">
      <alignment/>
    </xf>
    <xf numFmtId="0" fontId="19" fillId="0" borderId="0" xfId="0" applyFont="1" applyAlignment="1">
      <alignment/>
    </xf>
    <xf numFmtId="0" fontId="0" fillId="0" borderId="0" xfId="0" applyFont="1" applyAlignment="1">
      <alignment/>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wrapText="1"/>
    </xf>
    <xf numFmtId="0" fontId="13" fillId="0" borderId="0" xfId="0" applyFont="1" applyAlignment="1">
      <alignment/>
    </xf>
    <xf numFmtId="0" fontId="13" fillId="0" borderId="0" xfId="0" applyFont="1" applyAlignment="1">
      <alignment horizontal="right"/>
    </xf>
    <xf numFmtId="0" fontId="13" fillId="0" borderId="0" xfId="0" applyFont="1" applyAlignment="1">
      <alignment horizontal="right"/>
    </xf>
    <xf numFmtId="0" fontId="0" fillId="0" borderId="0" xfId="0" applyFont="1" applyAlignment="1">
      <alignment/>
    </xf>
    <xf numFmtId="0" fontId="0" fillId="33" borderId="19" xfId="0" applyFont="1" applyFill="1" applyBorder="1" applyAlignment="1">
      <alignment horizontal="center" vertical="center"/>
    </xf>
    <xf numFmtId="3" fontId="0" fillId="0" borderId="0" xfId="0" applyNumberFormat="1" applyFont="1" applyAlignment="1">
      <alignment/>
    </xf>
    <xf numFmtId="0" fontId="0" fillId="0" borderId="0" xfId="0" applyFont="1" applyFill="1" applyAlignment="1">
      <alignment/>
    </xf>
    <xf numFmtId="3" fontId="0" fillId="0" borderId="0" xfId="0" applyNumberFormat="1" applyFont="1" applyFill="1" applyAlignment="1">
      <alignment/>
    </xf>
    <xf numFmtId="4" fontId="0" fillId="0" borderId="0" xfId="0" applyNumberFormat="1" applyFont="1" applyAlignment="1">
      <alignment/>
    </xf>
    <xf numFmtId="0" fontId="13" fillId="0" borderId="0" xfId="0" applyFont="1" applyFill="1" applyBorder="1" applyAlignment="1">
      <alignment horizontal="left"/>
    </xf>
    <xf numFmtId="3" fontId="0" fillId="0" borderId="0" xfId="0" applyNumberFormat="1" applyFont="1" applyAlignment="1">
      <alignment/>
    </xf>
    <xf numFmtId="2" fontId="0" fillId="33" borderId="20" xfId="0" applyNumberFormat="1" applyFont="1" applyFill="1" applyBorder="1" applyAlignment="1">
      <alignment horizontal="center" vertical="center" wrapText="1"/>
    </xf>
    <xf numFmtId="0" fontId="0" fillId="33" borderId="21" xfId="0" applyFont="1" applyFill="1" applyBorder="1" applyAlignment="1">
      <alignment horizontal="center" vertical="center"/>
    </xf>
    <xf numFmtId="3" fontId="6" fillId="33" borderId="22" xfId="0" applyNumberFormat="1" applyFont="1" applyFill="1" applyBorder="1" applyAlignment="1">
      <alignment horizontal="right" indent="2"/>
    </xf>
    <xf numFmtId="165" fontId="6" fillId="33" borderId="23" xfId="0" applyNumberFormat="1" applyFont="1" applyFill="1" applyBorder="1" applyAlignment="1">
      <alignment horizontal="right" indent="2"/>
    </xf>
    <xf numFmtId="0" fontId="13"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22" fillId="0" borderId="0" xfId="0" applyFont="1" applyAlignment="1">
      <alignment/>
    </xf>
    <xf numFmtId="3" fontId="13"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0" fontId="0" fillId="33" borderId="18" xfId="0" applyFont="1" applyFill="1" applyBorder="1" applyAlignment="1">
      <alignment horizontal="center" vertical="center" wrapText="1"/>
    </xf>
    <xf numFmtId="0" fontId="0" fillId="0" borderId="0" xfId="0" applyFont="1" applyFill="1" applyAlignment="1">
      <alignment/>
    </xf>
    <xf numFmtId="3" fontId="0" fillId="0" borderId="0" xfId="0" applyNumberFormat="1" applyFont="1" applyFill="1" applyAlignment="1">
      <alignment/>
    </xf>
    <xf numFmtId="180" fontId="0" fillId="0" borderId="0" xfId="0" applyNumberFormat="1" applyFont="1" applyAlignment="1">
      <alignment/>
    </xf>
    <xf numFmtId="164" fontId="6" fillId="33" borderId="24" xfId="0" applyNumberFormat="1" applyFont="1" applyFill="1" applyBorder="1" applyAlignment="1">
      <alignment horizontal="center" textRotation="90"/>
    </xf>
    <xf numFmtId="164" fontId="6" fillId="33" borderId="25" xfId="0" applyNumberFormat="1" applyFont="1" applyFill="1" applyBorder="1" applyAlignment="1">
      <alignment horizontal="center" textRotation="90"/>
    </xf>
    <xf numFmtId="164" fontId="6" fillId="33" borderId="14" xfId="0" applyNumberFormat="1" applyFont="1" applyFill="1" applyBorder="1" applyAlignment="1">
      <alignment horizontal="center" textRotation="90"/>
    </xf>
    <xf numFmtId="164" fontId="6" fillId="33" borderId="15" xfId="0" applyNumberFormat="1" applyFont="1" applyFill="1" applyBorder="1" applyAlignment="1">
      <alignment horizontal="center" textRotation="90"/>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9" fillId="0" borderId="0" xfId="0" applyFont="1" applyAlignment="1">
      <alignment/>
    </xf>
    <xf numFmtId="1" fontId="9" fillId="0" borderId="0" xfId="0" applyNumberFormat="1" applyFont="1" applyAlignment="1">
      <alignment/>
    </xf>
    <xf numFmtId="1" fontId="0" fillId="0" borderId="0" xfId="0" applyNumberFormat="1" applyFont="1" applyAlignment="1">
      <alignment/>
    </xf>
    <xf numFmtId="185" fontId="9" fillId="0" borderId="29" xfId="0" applyNumberFormat="1" applyFont="1" applyBorder="1" applyAlignment="1">
      <alignment horizontal="right" indent="1"/>
    </xf>
    <xf numFmtId="185" fontId="9" fillId="0" borderId="30" xfId="0" applyNumberFormat="1" applyFont="1" applyBorder="1" applyAlignment="1">
      <alignment horizontal="right" indent="1"/>
    </xf>
    <xf numFmtId="185" fontId="9" fillId="34" borderId="31" xfId="0" applyNumberFormat="1" applyFont="1" applyFill="1" applyBorder="1" applyAlignment="1">
      <alignment horizontal="right" indent="1"/>
    </xf>
    <xf numFmtId="185" fontId="9" fillId="34" borderId="32" xfId="0" applyNumberFormat="1" applyFont="1" applyFill="1" applyBorder="1" applyAlignment="1">
      <alignment horizontal="right" indent="1"/>
    </xf>
    <xf numFmtId="185" fontId="9" fillId="0" borderId="31" xfId="0" applyNumberFormat="1" applyFont="1" applyBorder="1" applyAlignment="1">
      <alignment horizontal="right" indent="1"/>
    </xf>
    <xf numFmtId="185" fontId="9" fillId="0" borderId="32" xfId="0" applyNumberFormat="1" applyFont="1" applyBorder="1" applyAlignment="1">
      <alignment horizontal="right" indent="1"/>
    </xf>
    <xf numFmtId="185" fontId="9" fillId="34" borderId="33" xfId="0" applyNumberFormat="1" applyFont="1" applyFill="1" applyBorder="1" applyAlignment="1">
      <alignment horizontal="right" indent="1"/>
    </xf>
    <xf numFmtId="185" fontId="9" fillId="34" borderId="34" xfId="0" applyNumberFormat="1" applyFont="1" applyFill="1" applyBorder="1" applyAlignment="1">
      <alignment horizontal="right" indent="1"/>
    </xf>
    <xf numFmtId="185" fontId="9" fillId="34" borderId="35" xfId="0" applyNumberFormat="1" applyFont="1" applyFill="1" applyBorder="1" applyAlignment="1">
      <alignment horizontal="right" indent="1"/>
    </xf>
    <xf numFmtId="185" fontId="9" fillId="34" borderId="36" xfId="0" applyNumberFormat="1" applyFont="1" applyFill="1" applyBorder="1" applyAlignment="1">
      <alignment horizontal="right" indent="1"/>
    </xf>
    <xf numFmtId="185" fontId="9" fillId="33" borderId="37" xfId="0" applyNumberFormat="1" applyFont="1" applyFill="1" applyBorder="1" applyAlignment="1">
      <alignment horizontal="right" indent="1"/>
    </xf>
    <xf numFmtId="188" fontId="9" fillId="33" borderId="38" xfId="0" applyNumberFormat="1" applyFont="1" applyFill="1" applyBorder="1" applyAlignment="1">
      <alignment horizontal="right" indent="1"/>
    </xf>
    <xf numFmtId="185" fontId="9" fillId="33" borderId="15" xfId="0" applyNumberFormat="1" applyFont="1" applyFill="1" applyBorder="1" applyAlignment="1">
      <alignment horizontal="right" indent="1"/>
    </xf>
    <xf numFmtId="190" fontId="9" fillId="0" borderId="39" xfId="0" applyNumberFormat="1" applyFont="1" applyBorder="1" applyAlignment="1">
      <alignment horizontal="right" indent="1"/>
    </xf>
    <xf numFmtId="190" fontId="9" fillId="34" borderId="40" xfId="0" applyNumberFormat="1" applyFont="1" applyFill="1" applyBorder="1" applyAlignment="1">
      <alignment horizontal="right" indent="1"/>
    </xf>
    <xf numFmtId="0" fontId="14" fillId="0" borderId="0" xfId="0" applyFont="1" applyAlignment="1">
      <alignment/>
    </xf>
    <xf numFmtId="0" fontId="0" fillId="35" borderId="0" xfId="0" applyFill="1" applyAlignment="1">
      <alignment/>
    </xf>
    <xf numFmtId="0" fontId="23" fillId="35" borderId="0" xfId="0" applyFont="1" applyFill="1" applyAlignment="1">
      <alignment horizontal="center"/>
    </xf>
    <xf numFmtId="0" fontId="24" fillId="35" borderId="0" xfId="0" applyFont="1" applyFill="1" applyAlignment="1">
      <alignment horizontal="right"/>
    </xf>
    <xf numFmtId="0" fontId="25" fillId="35" borderId="0" xfId="0" applyFont="1" applyFill="1" applyAlignment="1">
      <alignment/>
    </xf>
    <xf numFmtId="0" fontId="26" fillId="35" borderId="0" xfId="0" applyFont="1" applyFill="1" applyAlignment="1">
      <alignment horizontal="justify" wrapText="1"/>
    </xf>
    <xf numFmtId="0" fontId="31" fillId="35" borderId="0" xfId="36" applyFont="1" applyFill="1" applyAlignment="1" applyProtection="1">
      <alignment wrapText="1"/>
      <protection/>
    </xf>
    <xf numFmtId="0" fontId="29" fillId="35" borderId="0" xfId="0" applyFont="1" applyFill="1" applyAlignment="1">
      <alignment wrapText="1"/>
    </xf>
    <xf numFmtId="0" fontId="28" fillId="35" borderId="0" xfId="0" applyFont="1" applyFill="1" applyAlignment="1">
      <alignment horizontal="left" indent="9"/>
    </xf>
    <xf numFmtId="0" fontId="31" fillId="35" borderId="0" xfId="36" applyFont="1" applyFill="1" applyAlignment="1" applyProtection="1">
      <alignment/>
      <protection/>
    </xf>
    <xf numFmtId="0" fontId="29" fillId="35" borderId="0" xfId="0" applyFont="1" applyFill="1" applyAlignment="1">
      <alignment/>
    </xf>
    <xf numFmtId="0" fontId="31" fillId="35" borderId="0" xfId="36" applyFont="1" applyFill="1" applyAlignment="1" applyProtection="1">
      <alignment horizontal="left"/>
      <protection/>
    </xf>
    <xf numFmtId="0" fontId="29" fillId="35" borderId="0" xfId="0" applyFont="1" applyFill="1" applyAlignment="1">
      <alignment/>
    </xf>
    <xf numFmtId="0" fontId="27" fillId="35" borderId="0" xfId="0" applyFont="1" applyFill="1" applyAlignment="1">
      <alignment/>
    </xf>
    <xf numFmtId="0" fontId="74" fillId="0" borderId="0" xfId="0" applyFont="1" applyAlignment="1">
      <alignment/>
    </xf>
    <xf numFmtId="164" fontId="74" fillId="0" borderId="0" xfId="0" applyNumberFormat="1" applyFont="1" applyAlignment="1">
      <alignment/>
    </xf>
    <xf numFmtId="164" fontId="75" fillId="0" borderId="0" xfId="0" applyNumberFormat="1" applyFont="1" applyAlignment="1">
      <alignment/>
    </xf>
    <xf numFmtId="0" fontId="75" fillId="0" borderId="0" xfId="0" applyFont="1" applyAlignment="1">
      <alignment/>
    </xf>
    <xf numFmtId="184" fontId="74" fillId="0" borderId="0" xfId="0" applyNumberFormat="1" applyFont="1" applyAlignment="1">
      <alignment/>
    </xf>
    <xf numFmtId="1" fontId="76" fillId="0" borderId="0" xfId="0" applyNumberFormat="1" applyFont="1" applyAlignment="1">
      <alignment/>
    </xf>
    <xf numFmtId="0" fontId="77" fillId="0" borderId="0" xfId="0" applyFont="1" applyAlignment="1">
      <alignment/>
    </xf>
    <xf numFmtId="0" fontId="78" fillId="0" borderId="0" xfId="0" applyFont="1" applyAlignment="1">
      <alignment/>
    </xf>
    <xf numFmtId="0" fontId="69" fillId="0" borderId="0" xfId="0" applyFont="1" applyAlignment="1">
      <alignment/>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186" fontId="6" fillId="0" borderId="11" xfId="0" applyNumberFormat="1" applyFont="1" applyFill="1" applyBorder="1" applyAlignment="1">
      <alignment horizontal="center" wrapText="1"/>
    </xf>
    <xf numFmtId="0" fontId="6" fillId="0" borderId="11" xfId="0" applyFont="1" applyBorder="1" applyAlignment="1">
      <alignment horizontal="left" wrapText="1"/>
    </xf>
    <xf numFmtId="3" fontId="9" fillId="0" borderId="30" xfId="0" applyNumberFormat="1" applyFont="1" applyBorder="1" applyAlignment="1">
      <alignment horizontal="right" indent="2"/>
    </xf>
    <xf numFmtId="3" fontId="6" fillId="0" borderId="11" xfId="0" applyNumberFormat="1" applyFont="1" applyBorder="1" applyAlignment="1">
      <alignment horizontal="right" indent="2"/>
    </xf>
    <xf numFmtId="4" fontId="9" fillId="0" borderId="43" xfId="0" applyNumberFormat="1" applyFont="1" applyBorder="1" applyAlignment="1">
      <alignment horizontal="right" indent="2"/>
    </xf>
    <xf numFmtId="3" fontId="9" fillId="0" borderId="11" xfId="0" applyNumberFormat="1" applyFont="1" applyBorder="1" applyAlignment="1">
      <alignment horizontal="right" indent="2"/>
    </xf>
    <xf numFmtId="186" fontId="6" fillId="34" borderId="12" xfId="0" applyNumberFormat="1" applyFont="1" applyFill="1" applyBorder="1" applyAlignment="1">
      <alignment horizontal="center" wrapText="1"/>
    </xf>
    <xf numFmtId="0" fontId="6" fillId="34" borderId="12" xfId="0" applyFont="1" applyFill="1" applyBorder="1" applyAlignment="1">
      <alignment horizontal="left" wrapText="1"/>
    </xf>
    <xf numFmtId="3" fontId="9" fillId="34" borderId="32" xfId="0" applyNumberFormat="1" applyFont="1" applyFill="1" applyBorder="1" applyAlignment="1">
      <alignment horizontal="right" indent="2"/>
    </xf>
    <xf numFmtId="3" fontId="6" fillId="34" borderId="11" xfId="0" applyNumberFormat="1" applyFont="1" applyFill="1" applyBorder="1" applyAlignment="1">
      <alignment horizontal="right" indent="2"/>
    </xf>
    <xf numFmtId="4" fontId="9" fillId="34" borderId="34" xfId="0" applyNumberFormat="1" applyFont="1" applyFill="1" applyBorder="1" applyAlignment="1">
      <alignment horizontal="right" indent="2"/>
    </xf>
    <xf numFmtId="3" fontId="9" fillId="34" borderId="12" xfId="0" applyNumberFormat="1" applyFont="1" applyFill="1" applyBorder="1" applyAlignment="1">
      <alignment horizontal="right" indent="2"/>
    </xf>
    <xf numFmtId="0" fontId="6" fillId="0" borderId="12" xfId="0" applyFont="1" applyBorder="1" applyAlignment="1">
      <alignment horizontal="left" wrapText="1"/>
    </xf>
    <xf numFmtId="3" fontId="9" fillId="0" borderId="32" xfId="0" applyNumberFormat="1" applyFont="1" applyBorder="1" applyAlignment="1">
      <alignment horizontal="right" indent="2"/>
    </xf>
    <xf numFmtId="4" fontId="9" fillId="0" borderId="34" xfId="0" applyNumberFormat="1" applyFont="1" applyBorder="1" applyAlignment="1">
      <alignment horizontal="right" indent="2"/>
    </xf>
    <xf numFmtId="3" fontId="9" fillId="0" borderId="12" xfId="0" applyNumberFormat="1" applyFont="1" applyBorder="1" applyAlignment="1">
      <alignment horizontal="right" indent="2"/>
    </xf>
    <xf numFmtId="164" fontId="9" fillId="0" borderId="30" xfId="0" applyNumberFormat="1" applyFont="1" applyBorder="1" applyAlignment="1">
      <alignment horizontal="right" indent="2"/>
    </xf>
    <xf numFmtId="0" fontId="6" fillId="0" borderId="13" xfId="0" applyFont="1" applyBorder="1" applyAlignment="1">
      <alignment horizontal="left" wrapText="1"/>
    </xf>
    <xf numFmtId="3" fontId="9" fillId="34" borderId="36" xfId="0" applyNumberFormat="1" applyFont="1" applyFill="1" applyBorder="1" applyAlignment="1">
      <alignment horizontal="right" indent="2"/>
    </xf>
    <xf numFmtId="3" fontId="6" fillId="34" borderId="44" xfId="0" applyNumberFormat="1" applyFont="1" applyFill="1" applyBorder="1" applyAlignment="1">
      <alignment horizontal="right" indent="2"/>
    </xf>
    <xf numFmtId="4" fontId="9" fillId="34" borderId="45" xfId="0" applyNumberFormat="1" applyFont="1" applyFill="1" applyBorder="1" applyAlignment="1">
      <alignment horizontal="right" indent="2"/>
    </xf>
    <xf numFmtId="3" fontId="9" fillId="34" borderId="13" xfId="0" applyNumberFormat="1" applyFont="1" applyFill="1" applyBorder="1" applyAlignment="1">
      <alignment horizontal="right" indent="2"/>
    </xf>
    <xf numFmtId="3" fontId="0" fillId="0" borderId="0" xfId="0" applyNumberFormat="1" applyFont="1" applyAlignment="1">
      <alignment/>
    </xf>
    <xf numFmtId="4" fontId="0" fillId="0" borderId="0" xfId="0" applyNumberFormat="1" applyFont="1" applyAlignment="1">
      <alignment/>
    </xf>
    <xf numFmtId="186" fontId="6" fillId="0" borderId="11" xfId="0" applyNumberFormat="1" applyFont="1" applyFill="1" applyBorder="1" applyAlignment="1">
      <alignment horizontal="center" wrapText="1"/>
    </xf>
    <xf numFmtId="3" fontId="9" fillId="0" borderId="30" xfId="0" applyNumberFormat="1" applyFont="1" applyBorder="1" applyAlignment="1">
      <alignment horizontal="right" indent="2"/>
    </xf>
    <xf numFmtId="3" fontId="6" fillId="0" borderId="11" xfId="0" applyNumberFormat="1" applyFont="1" applyBorder="1" applyAlignment="1">
      <alignment horizontal="right" indent="2"/>
    </xf>
    <xf numFmtId="4" fontId="9" fillId="0" borderId="43" xfId="0" applyNumberFormat="1" applyFont="1" applyBorder="1" applyAlignment="1">
      <alignment horizontal="right" indent="2"/>
    </xf>
    <xf numFmtId="3" fontId="9" fillId="0" borderId="11" xfId="0" applyNumberFormat="1" applyFont="1" applyBorder="1" applyAlignment="1">
      <alignment horizontal="right" indent="2"/>
    </xf>
    <xf numFmtId="186" fontId="6" fillId="34" borderId="12" xfId="0" applyNumberFormat="1" applyFont="1" applyFill="1" applyBorder="1" applyAlignment="1">
      <alignment horizontal="center" wrapText="1"/>
    </xf>
    <xf numFmtId="3" fontId="9" fillId="34" borderId="32" xfId="0" applyNumberFormat="1" applyFont="1" applyFill="1" applyBorder="1" applyAlignment="1">
      <alignment horizontal="right" indent="2"/>
    </xf>
    <xf numFmtId="3" fontId="6" fillId="34" borderId="11" xfId="0" applyNumberFormat="1" applyFont="1" applyFill="1" applyBorder="1" applyAlignment="1">
      <alignment horizontal="right" indent="2"/>
    </xf>
    <xf numFmtId="4" fontId="9" fillId="34" borderId="34" xfId="0" applyNumberFormat="1" applyFont="1" applyFill="1" applyBorder="1" applyAlignment="1">
      <alignment horizontal="right" indent="2"/>
    </xf>
    <xf numFmtId="3" fontId="9" fillId="34" borderId="12" xfId="0" applyNumberFormat="1" applyFont="1" applyFill="1" applyBorder="1" applyAlignment="1">
      <alignment horizontal="right" indent="2"/>
    </xf>
    <xf numFmtId="3" fontId="9" fillId="0" borderId="32" xfId="0" applyNumberFormat="1" applyFont="1" applyBorder="1" applyAlignment="1">
      <alignment horizontal="right" indent="2"/>
    </xf>
    <xf numFmtId="4" fontId="9" fillId="0" borderId="34" xfId="0" applyNumberFormat="1" applyFont="1" applyBorder="1" applyAlignment="1">
      <alignment horizontal="right" indent="2"/>
    </xf>
    <xf numFmtId="3" fontId="9" fillId="0" borderId="12" xfId="0" applyNumberFormat="1" applyFont="1" applyBorder="1" applyAlignment="1">
      <alignment horizontal="right" indent="2"/>
    </xf>
    <xf numFmtId="3" fontId="9" fillId="34" borderId="36" xfId="0" applyNumberFormat="1" applyFont="1" applyFill="1" applyBorder="1" applyAlignment="1">
      <alignment horizontal="right" indent="2"/>
    </xf>
    <xf numFmtId="3" fontId="6" fillId="34" borderId="44" xfId="0" applyNumberFormat="1" applyFont="1" applyFill="1" applyBorder="1" applyAlignment="1">
      <alignment horizontal="right" indent="2"/>
    </xf>
    <xf numFmtId="4" fontId="9" fillId="34" borderId="45" xfId="0" applyNumberFormat="1" applyFont="1" applyFill="1" applyBorder="1" applyAlignment="1">
      <alignment horizontal="right" indent="2"/>
    </xf>
    <xf numFmtId="3" fontId="9" fillId="34" borderId="13" xfId="0" applyNumberFormat="1" applyFont="1" applyFill="1" applyBorder="1" applyAlignment="1">
      <alignment horizontal="right" indent="2"/>
    </xf>
    <xf numFmtId="164" fontId="9" fillId="0" borderId="30" xfId="0" applyNumberFormat="1" applyFont="1" applyBorder="1" applyAlignment="1">
      <alignment horizontal="right" indent="2"/>
    </xf>
    <xf numFmtId="3" fontId="6" fillId="0" borderId="11" xfId="0" applyNumberFormat="1" applyFont="1" applyFill="1" applyBorder="1" applyAlignment="1">
      <alignment horizontal="right" indent="2"/>
    </xf>
    <xf numFmtId="4" fontId="9" fillId="0" borderId="43" xfId="0" applyNumberFormat="1" applyFont="1" applyFill="1" applyBorder="1" applyAlignment="1">
      <alignment horizontal="right" indent="2"/>
    </xf>
    <xf numFmtId="3" fontId="9" fillId="0" borderId="11" xfId="0" applyNumberFormat="1" applyFont="1" applyFill="1" applyBorder="1" applyAlignment="1">
      <alignment horizontal="right" indent="2"/>
    </xf>
    <xf numFmtId="164" fontId="9" fillId="34" borderId="30" xfId="0" applyNumberFormat="1" applyFont="1" applyFill="1" applyBorder="1" applyAlignment="1">
      <alignment horizontal="right" indent="2"/>
    </xf>
    <xf numFmtId="4" fontId="9" fillId="34" borderId="43" xfId="0" applyNumberFormat="1" applyFont="1" applyFill="1" applyBorder="1" applyAlignment="1">
      <alignment horizontal="right" indent="2"/>
    </xf>
    <xf numFmtId="3" fontId="9" fillId="0" borderId="12" xfId="0" applyNumberFormat="1" applyFont="1" applyFill="1" applyBorder="1" applyAlignment="1">
      <alignment horizontal="right" indent="2"/>
    </xf>
    <xf numFmtId="180" fontId="9" fillId="0" borderId="43" xfId="0" applyNumberFormat="1" applyFont="1" applyFill="1" applyBorder="1" applyAlignment="1">
      <alignment horizontal="right" indent="2"/>
    </xf>
    <xf numFmtId="3" fontId="6" fillId="34" borderId="19" xfId="0" applyNumberFormat="1" applyFont="1" applyFill="1" applyBorder="1" applyAlignment="1">
      <alignment horizontal="right" indent="2"/>
    </xf>
    <xf numFmtId="3" fontId="9" fillId="34" borderId="19" xfId="0" applyNumberFormat="1" applyFont="1" applyFill="1" applyBorder="1" applyAlignment="1">
      <alignment horizontal="right" indent="2"/>
    </xf>
    <xf numFmtId="164" fontId="6" fillId="0" borderId="29" xfId="0" applyNumberFormat="1" applyFont="1" applyBorder="1" applyAlignment="1">
      <alignment/>
    </xf>
    <xf numFmtId="164" fontId="6" fillId="0" borderId="39" xfId="0" applyNumberFormat="1" applyFont="1" applyBorder="1" applyAlignment="1">
      <alignment/>
    </xf>
    <xf numFmtId="164" fontId="9" fillId="0" borderId="30" xfId="0" applyNumberFormat="1" applyFont="1" applyBorder="1" applyAlignment="1">
      <alignment/>
    </xf>
    <xf numFmtId="164" fontId="9" fillId="0" borderId="46" xfId="0" applyNumberFormat="1" applyFont="1" applyBorder="1" applyAlignment="1">
      <alignment/>
    </xf>
    <xf numFmtId="164" fontId="9" fillId="0" borderId="47" xfId="0" applyNumberFormat="1" applyFont="1" applyBorder="1" applyAlignment="1">
      <alignment/>
    </xf>
    <xf numFmtId="164" fontId="6" fillId="33" borderId="11" xfId="0" applyNumberFormat="1" applyFont="1" applyFill="1" applyBorder="1" applyAlignment="1">
      <alignment/>
    </xf>
    <xf numFmtId="164" fontId="6" fillId="34" borderId="31" xfId="0" applyNumberFormat="1" applyFont="1" applyFill="1" applyBorder="1" applyAlignment="1">
      <alignment/>
    </xf>
    <xf numFmtId="164" fontId="6" fillId="34" borderId="40" xfId="0" applyNumberFormat="1" applyFont="1" applyFill="1" applyBorder="1" applyAlignment="1">
      <alignment/>
    </xf>
    <xf numFmtId="164" fontId="9" fillId="34" borderId="32" xfId="0" applyNumberFormat="1" applyFont="1" applyFill="1" applyBorder="1" applyAlignment="1">
      <alignment/>
    </xf>
    <xf numFmtId="164" fontId="9" fillId="34" borderId="48" xfId="0" applyNumberFormat="1" applyFont="1" applyFill="1" applyBorder="1" applyAlignment="1">
      <alignment/>
    </xf>
    <xf numFmtId="164" fontId="9" fillId="34" borderId="49" xfId="0" applyNumberFormat="1" applyFont="1" applyFill="1" applyBorder="1" applyAlignment="1">
      <alignment/>
    </xf>
    <xf numFmtId="164" fontId="6" fillId="33" borderId="12" xfId="0" applyNumberFormat="1" applyFont="1" applyFill="1" applyBorder="1" applyAlignment="1">
      <alignment/>
    </xf>
    <xf numFmtId="164" fontId="6" fillId="0" borderId="31" xfId="0" applyNumberFormat="1" applyFont="1" applyBorder="1" applyAlignment="1">
      <alignment/>
    </xf>
    <xf numFmtId="164" fontId="6" fillId="0" borderId="40" xfId="0" applyNumberFormat="1" applyFont="1" applyBorder="1" applyAlignment="1">
      <alignment/>
    </xf>
    <xf numFmtId="164" fontId="9" fillId="0" borderId="32" xfId="0" applyNumberFormat="1" applyFont="1" applyBorder="1" applyAlignment="1">
      <alignment/>
    </xf>
    <xf numFmtId="164" fontId="9" fillId="0" borderId="48" xfId="0" applyNumberFormat="1" applyFont="1" applyBorder="1" applyAlignment="1">
      <alignment/>
    </xf>
    <xf numFmtId="164" fontId="9" fillId="0" borderId="49" xfId="0" applyNumberFormat="1" applyFont="1" applyBorder="1" applyAlignment="1">
      <alignment/>
    </xf>
    <xf numFmtId="164" fontId="9" fillId="0" borderId="32" xfId="0" applyNumberFormat="1" applyFont="1" applyFill="1" applyBorder="1" applyAlignment="1">
      <alignment/>
    </xf>
    <xf numFmtId="164" fontId="9" fillId="0" borderId="48" xfId="0" applyNumberFormat="1" applyFont="1" applyFill="1" applyBorder="1" applyAlignment="1">
      <alignment/>
    </xf>
    <xf numFmtId="164" fontId="9" fillId="0" borderId="49" xfId="0" applyNumberFormat="1" applyFont="1" applyFill="1" applyBorder="1" applyAlignment="1">
      <alignment/>
    </xf>
    <xf numFmtId="164" fontId="6" fillId="33" borderId="50" xfId="0" applyNumberFormat="1" applyFont="1" applyFill="1" applyBorder="1" applyAlignment="1">
      <alignment/>
    </xf>
    <xf numFmtId="164" fontId="6" fillId="33" borderId="16" xfId="0" applyNumberFormat="1" applyFont="1" applyFill="1" applyBorder="1" applyAlignment="1">
      <alignment/>
    </xf>
    <xf numFmtId="164" fontId="6" fillId="33" borderId="15" xfId="0" applyNumberFormat="1" applyFont="1" applyFill="1" applyBorder="1" applyAlignment="1">
      <alignment/>
    </xf>
    <xf numFmtId="164" fontId="6" fillId="33" borderId="24" xfId="0" applyNumberFormat="1" applyFont="1" applyFill="1" applyBorder="1" applyAlignment="1">
      <alignment/>
    </xf>
    <xf numFmtId="164" fontId="6" fillId="33" borderId="25" xfId="0" applyNumberFormat="1" applyFont="1" applyFill="1" applyBorder="1" applyAlignment="1">
      <alignment/>
    </xf>
    <xf numFmtId="164" fontId="6" fillId="33" borderId="14" xfId="0" applyNumberFormat="1" applyFont="1" applyFill="1" applyBorder="1" applyAlignment="1">
      <alignment/>
    </xf>
    <xf numFmtId="164" fontId="6" fillId="33" borderId="15" xfId="0" applyNumberFormat="1" applyFont="1" applyFill="1" applyBorder="1" applyAlignment="1">
      <alignment horizontal="center" textRotation="90"/>
    </xf>
    <xf numFmtId="164" fontId="6" fillId="33" borderId="24" xfId="0" applyNumberFormat="1" applyFont="1" applyFill="1" applyBorder="1" applyAlignment="1">
      <alignment horizontal="center" textRotation="90"/>
    </xf>
    <xf numFmtId="164" fontId="6" fillId="33" borderId="25" xfId="0" applyNumberFormat="1" applyFont="1" applyFill="1" applyBorder="1" applyAlignment="1">
      <alignment horizontal="center" textRotation="90"/>
    </xf>
    <xf numFmtId="164" fontId="6" fillId="33" borderId="14" xfId="0" applyNumberFormat="1" applyFont="1" applyFill="1" applyBorder="1" applyAlignment="1">
      <alignment horizontal="center" textRotation="90"/>
    </xf>
    <xf numFmtId="1" fontId="9" fillId="0" borderId="0" xfId="0" applyNumberFormat="1" applyFont="1" applyFill="1" applyBorder="1" applyAlignment="1">
      <alignment/>
    </xf>
    <xf numFmtId="3" fontId="9" fillId="34" borderId="30" xfId="0" applyNumberFormat="1" applyFont="1" applyFill="1" applyBorder="1" applyAlignment="1">
      <alignment horizontal="right" indent="2"/>
    </xf>
    <xf numFmtId="1" fontId="9" fillId="0" borderId="48" xfId="0" applyNumberFormat="1" applyFont="1" applyFill="1" applyBorder="1" applyAlignment="1">
      <alignment horizontal="right" indent="2"/>
    </xf>
    <xf numFmtId="0" fontId="13" fillId="0" borderId="0" xfId="0" applyFont="1" applyFill="1" applyBorder="1" applyAlignment="1">
      <alignment horizontal="justify" wrapText="1"/>
    </xf>
    <xf numFmtId="164" fontId="6" fillId="0" borderId="11" xfId="0" applyNumberFormat="1" applyFont="1" applyBorder="1" applyAlignment="1">
      <alignment/>
    </xf>
    <xf numFmtId="164" fontId="6" fillId="34" borderId="12" xfId="0" applyNumberFormat="1" applyFont="1" applyFill="1" applyBorder="1" applyAlignment="1">
      <alignment/>
    </xf>
    <xf numFmtId="164" fontId="6" fillId="0" borderId="12" xfId="0" applyNumberFormat="1" applyFont="1" applyBorder="1" applyAlignment="1">
      <alignment/>
    </xf>
    <xf numFmtId="164" fontId="6" fillId="0" borderId="12" xfId="0" applyNumberFormat="1" applyFont="1" applyFill="1" applyBorder="1" applyAlignment="1">
      <alignment/>
    </xf>
    <xf numFmtId="164" fontId="9" fillId="34" borderId="17" xfId="0" applyNumberFormat="1" applyFont="1" applyFill="1" applyBorder="1" applyAlignment="1">
      <alignment/>
    </xf>
    <xf numFmtId="164" fontId="9" fillId="34" borderId="20" xfId="0" applyNumberFormat="1" applyFont="1" applyFill="1" applyBorder="1" applyAlignment="1">
      <alignment/>
    </xf>
    <xf numFmtId="164" fontId="9" fillId="34" borderId="18" xfId="0" applyNumberFormat="1" applyFont="1" applyFill="1" applyBorder="1" applyAlignment="1">
      <alignment/>
    </xf>
    <xf numFmtId="164" fontId="6" fillId="34" borderId="19" xfId="0" applyNumberFormat="1" applyFont="1" applyFill="1" applyBorder="1" applyAlignment="1">
      <alignment/>
    </xf>
    <xf numFmtId="164" fontId="0" fillId="0" borderId="0" xfId="0" applyNumberFormat="1" applyAlignment="1">
      <alignment/>
    </xf>
    <xf numFmtId="164" fontId="0" fillId="0" borderId="0" xfId="0" applyNumberFormat="1" applyFont="1" applyFill="1" applyAlignment="1">
      <alignment/>
    </xf>
    <xf numFmtId="1" fontId="6" fillId="0" borderId="29" xfId="0" applyNumberFormat="1" applyFont="1" applyBorder="1" applyAlignment="1">
      <alignment/>
    </xf>
    <xf numFmtId="1" fontId="6" fillId="34" borderId="31" xfId="0" applyNumberFormat="1" applyFont="1" applyFill="1" applyBorder="1" applyAlignment="1">
      <alignment/>
    </xf>
    <xf numFmtId="1" fontId="6" fillId="0" borderId="31" xfId="0" applyNumberFormat="1" applyFont="1" applyFill="1" applyBorder="1" applyAlignment="1">
      <alignment/>
    </xf>
    <xf numFmtId="164" fontId="6" fillId="0" borderId="40" xfId="0" applyNumberFormat="1" applyFont="1" applyFill="1" applyBorder="1" applyAlignment="1">
      <alignment/>
    </xf>
    <xf numFmtId="1" fontId="6" fillId="34" borderId="51" xfId="0" applyNumberFormat="1" applyFont="1" applyFill="1" applyBorder="1" applyAlignment="1">
      <alignment/>
    </xf>
    <xf numFmtId="164" fontId="6" fillId="34" borderId="26" xfId="0" applyNumberFormat="1" applyFont="1" applyFill="1" applyBorder="1" applyAlignment="1">
      <alignment/>
    </xf>
    <xf numFmtId="0" fontId="33" fillId="0" borderId="0" xfId="0" applyFont="1" applyAlignment="1">
      <alignment/>
    </xf>
    <xf numFmtId="164" fontId="9" fillId="0" borderId="29" xfId="0" applyNumberFormat="1" applyFont="1" applyBorder="1" applyAlignment="1">
      <alignment horizontal="right" indent="1"/>
    </xf>
    <xf numFmtId="164" fontId="9" fillId="34" borderId="31" xfId="0" applyNumberFormat="1" applyFont="1" applyFill="1" applyBorder="1" applyAlignment="1">
      <alignment horizontal="right" indent="1"/>
    </xf>
    <xf numFmtId="164" fontId="9" fillId="0" borderId="31" xfId="0" applyNumberFormat="1" applyFont="1" applyBorder="1" applyAlignment="1">
      <alignment horizontal="right" indent="1"/>
    </xf>
    <xf numFmtId="0" fontId="6" fillId="33" borderId="20" xfId="0" applyFont="1" applyFill="1" applyBorder="1" applyAlignment="1">
      <alignment horizontal="center" vertical="center"/>
    </xf>
    <xf numFmtId="0" fontId="6" fillId="33" borderId="26" xfId="0" applyFont="1" applyFill="1" applyBorder="1" applyAlignment="1">
      <alignment horizontal="center" vertical="center"/>
    </xf>
    <xf numFmtId="164" fontId="9" fillId="0" borderId="46" xfId="0" applyNumberFormat="1" applyFont="1" applyBorder="1" applyAlignment="1">
      <alignment horizontal="right" indent="1"/>
    </xf>
    <xf numFmtId="164" fontId="9" fillId="0" borderId="39" xfId="0" applyNumberFormat="1" applyFont="1" applyBorder="1" applyAlignment="1">
      <alignment horizontal="right" indent="1"/>
    </xf>
    <xf numFmtId="164" fontId="9" fillId="34" borderId="48" xfId="0" applyNumberFormat="1" applyFont="1" applyFill="1" applyBorder="1" applyAlignment="1">
      <alignment horizontal="right" indent="1"/>
    </xf>
    <xf numFmtId="164" fontId="9" fillId="34" borderId="40" xfId="0" applyNumberFormat="1" applyFont="1" applyFill="1" applyBorder="1" applyAlignment="1">
      <alignment horizontal="right" indent="1"/>
    </xf>
    <xf numFmtId="164" fontId="9" fillId="0" borderId="48" xfId="0" applyNumberFormat="1" applyFont="1" applyBorder="1" applyAlignment="1">
      <alignment horizontal="right" indent="1"/>
    </xf>
    <xf numFmtId="164" fontId="9" fillId="0" borderId="40" xfId="0" applyNumberFormat="1" applyFont="1" applyBorder="1" applyAlignment="1">
      <alignment horizontal="right" indent="1"/>
    </xf>
    <xf numFmtId="164" fontId="9" fillId="34" borderId="52" xfId="0" applyNumberFormat="1" applyFont="1" applyFill="1" applyBorder="1" applyAlignment="1">
      <alignment horizontal="right" indent="1"/>
    </xf>
    <xf numFmtId="164" fontId="9" fillId="34" borderId="53" xfId="0" applyNumberFormat="1" applyFont="1" applyFill="1" applyBorder="1" applyAlignment="1">
      <alignment horizontal="right" indent="1"/>
    </xf>
    <xf numFmtId="164" fontId="9" fillId="33" borderId="24" xfId="0" applyNumberFormat="1" applyFont="1" applyFill="1" applyBorder="1" applyAlignment="1">
      <alignment horizontal="right" indent="1"/>
    </xf>
    <xf numFmtId="164" fontId="9" fillId="33" borderId="38" xfId="0" applyNumberFormat="1" applyFont="1" applyFill="1" applyBorder="1" applyAlignment="1">
      <alignment horizontal="right" indent="1"/>
    </xf>
    <xf numFmtId="0" fontId="6" fillId="33" borderId="51" xfId="0" applyFont="1" applyFill="1" applyBorder="1" applyAlignment="1">
      <alignment horizontal="center" vertical="center"/>
    </xf>
    <xf numFmtId="0" fontId="13" fillId="0" borderId="0" xfId="0" applyFont="1" applyFill="1" applyBorder="1" applyAlignment="1">
      <alignment horizontal="justify" wrapText="1"/>
    </xf>
    <xf numFmtId="0" fontId="32" fillId="0" borderId="0" xfId="0" applyFont="1" applyAlignment="1">
      <alignment horizontal="right" vertical="top"/>
    </xf>
    <xf numFmtId="0" fontId="6" fillId="0" borderId="0" xfId="0" applyFont="1" applyAlignment="1">
      <alignment horizontal="right"/>
    </xf>
    <xf numFmtId="164" fontId="9" fillId="34" borderId="32" xfId="0" applyNumberFormat="1" applyFont="1" applyFill="1" applyBorder="1" applyAlignment="1">
      <alignment horizontal="center"/>
    </xf>
    <xf numFmtId="164" fontId="9" fillId="34" borderId="48" xfId="0" applyNumberFormat="1" applyFont="1" applyFill="1" applyBorder="1" applyAlignment="1">
      <alignment horizontal="center"/>
    </xf>
    <xf numFmtId="164" fontId="6" fillId="0" borderId="31" xfId="0" applyNumberFormat="1" applyFont="1" applyFill="1" applyBorder="1" applyAlignment="1">
      <alignment/>
    </xf>
    <xf numFmtId="164" fontId="6" fillId="34" borderId="51" xfId="0" applyNumberFormat="1" applyFont="1" applyFill="1" applyBorder="1" applyAlignment="1">
      <alignment/>
    </xf>
    <xf numFmtId="0" fontId="6" fillId="0" borderId="0" xfId="0" applyFont="1" applyAlignment="1">
      <alignment/>
    </xf>
    <xf numFmtId="164" fontId="6" fillId="0" borderId="0" xfId="0" applyNumberFormat="1" applyFont="1" applyAlignment="1">
      <alignment/>
    </xf>
    <xf numFmtId="1" fontId="6" fillId="0" borderId="0" xfId="0" applyNumberFormat="1" applyFont="1" applyAlignment="1">
      <alignment/>
    </xf>
    <xf numFmtId="164" fontId="9" fillId="0" borderId="48" xfId="0" applyNumberFormat="1" applyFont="1" applyBorder="1" applyAlignment="1">
      <alignment horizontal="center"/>
    </xf>
    <xf numFmtId="0" fontId="9" fillId="0" borderId="0" xfId="0" applyFont="1" applyBorder="1" applyAlignment="1">
      <alignment/>
    </xf>
    <xf numFmtId="0" fontId="34" fillId="0" borderId="0" xfId="0" applyFont="1" applyAlignment="1">
      <alignment/>
    </xf>
    <xf numFmtId="0" fontId="29" fillId="0" borderId="0" xfId="0" applyFont="1" applyFill="1" applyAlignment="1">
      <alignment wrapText="1"/>
    </xf>
    <xf numFmtId="164" fontId="9" fillId="34" borderId="35" xfId="0" applyNumberFormat="1" applyFont="1" applyFill="1" applyBorder="1" applyAlignment="1">
      <alignment horizontal="right" indent="1"/>
    </xf>
    <xf numFmtId="164" fontId="6" fillId="0" borderId="54" xfId="0" applyNumberFormat="1" applyFont="1" applyBorder="1" applyAlignment="1">
      <alignment horizontal="right"/>
    </xf>
    <xf numFmtId="164" fontId="6" fillId="0" borderId="55" xfId="0" applyNumberFormat="1" applyFont="1" applyBorder="1" applyAlignment="1">
      <alignment/>
    </xf>
    <xf numFmtId="164" fontId="6" fillId="34" borderId="31" xfId="0" applyNumberFormat="1" applyFont="1" applyFill="1" applyBorder="1" applyAlignment="1">
      <alignment horizontal="right"/>
    </xf>
    <xf numFmtId="164" fontId="6" fillId="0" borderId="31" xfId="0" applyNumberFormat="1" applyFont="1" applyBorder="1" applyAlignment="1">
      <alignment horizontal="right"/>
    </xf>
    <xf numFmtId="164" fontId="6" fillId="34" borderId="35" xfId="0" applyNumberFormat="1" applyFont="1" applyFill="1" applyBorder="1" applyAlignment="1">
      <alignment horizontal="right"/>
    </xf>
    <xf numFmtId="164" fontId="6" fillId="34" borderId="53" xfId="0" applyNumberFormat="1" applyFont="1" applyFill="1" applyBorder="1" applyAlignment="1">
      <alignment/>
    </xf>
    <xf numFmtId="164" fontId="6" fillId="33" borderId="50" xfId="0" applyNumberFormat="1" applyFont="1" applyFill="1" applyBorder="1" applyAlignment="1">
      <alignment horizontal="right"/>
    </xf>
    <xf numFmtId="0" fontId="23" fillId="0" borderId="43" xfId="0" applyFont="1" applyFill="1" applyBorder="1" applyAlignment="1">
      <alignment horizontal="center" wrapText="1"/>
    </xf>
    <xf numFmtId="0" fontId="27" fillId="35" borderId="0" xfId="0" applyFont="1" applyFill="1" applyAlignment="1">
      <alignment wrapText="1"/>
    </xf>
    <xf numFmtId="0" fontId="0" fillId="35" borderId="0" xfId="0" applyFill="1" applyAlignment="1">
      <alignment wrapText="1"/>
    </xf>
    <xf numFmtId="164" fontId="6" fillId="33" borderId="50" xfId="0" applyNumberFormat="1" applyFont="1" applyFill="1" applyBorder="1" applyAlignment="1">
      <alignment horizontal="center" vertical="center"/>
    </xf>
    <xf numFmtId="164" fontId="6" fillId="33" borderId="16" xfId="0" applyNumberFormat="1" applyFont="1" applyFill="1" applyBorder="1" applyAlignment="1">
      <alignment horizontal="center" vertical="center"/>
    </xf>
    <xf numFmtId="0" fontId="15" fillId="0" borderId="0" xfId="0" applyFont="1" applyAlignment="1">
      <alignment horizontal="center" wrapText="1"/>
    </xf>
    <xf numFmtId="0" fontId="15" fillId="0" borderId="0" xfId="0" applyFont="1" applyFill="1" applyAlignment="1">
      <alignment horizont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17" fillId="0" borderId="0" xfId="0" applyFont="1" applyAlignment="1">
      <alignment horizontal="center" wrapText="1"/>
    </xf>
    <xf numFmtId="164" fontId="6" fillId="33" borderId="58" xfId="0" applyNumberFormat="1" applyFont="1" applyFill="1" applyBorder="1" applyAlignment="1">
      <alignment horizontal="center" vertical="center"/>
    </xf>
    <xf numFmtId="164" fontId="6" fillId="33" borderId="59" xfId="0" applyNumberFormat="1" applyFont="1" applyFill="1" applyBorder="1" applyAlignment="1">
      <alignment horizontal="center" vertical="center"/>
    </xf>
    <xf numFmtId="164" fontId="6" fillId="33" borderId="60" xfId="0" applyNumberFormat="1" applyFont="1" applyFill="1" applyBorder="1" applyAlignment="1">
      <alignment horizontal="center" vertical="center"/>
    </xf>
    <xf numFmtId="164" fontId="6" fillId="33" borderId="23" xfId="0" applyNumberFormat="1" applyFont="1" applyFill="1" applyBorder="1" applyAlignment="1">
      <alignment horizontal="center" vertical="center"/>
    </xf>
    <xf numFmtId="0" fontId="6" fillId="33" borderId="61"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164" fontId="32" fillId="34" borderId="33" xfId="0" applyNumberFormat="1" applyFont="1" applyFill="1" applyBorder="1" applyAlignment="1">
      <alignment/>
    </xf>
    <xf numFmtId="164" fontId="32" fillId="34" borderId="62" xfId="0" applyNumberFormat="1" applyFont="1" applyFill="1" applyBorder="1" applyAlignment="1">
      <alignment/>
    </xf>
    <xf numFmtId="0" fontId="15" fillId="0" borderId="0" xfId="0" applyFont="1" applyAlignment="1">
      <alignment horizontal="center"/>
    </xf>
    <xf numFmtId="164" fontId="32" fillId="0" borderId="33" xfId="0" applyNumberFormat="1" applyFont="1" applyBorder="1" applyAlignment="1">
      <alignment/>
    </xf>
    <xf numFmtId="164" fontId="32" fillId="0" borderId="62" xfId="0" applyNumberFormat="1" applyFont="1" applyBorder="1" applyAlignment="1">
      <alignment/>
    </xf>
    <xf numFmtId="0" fontId="3"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xf>
    <xf numFmtId="0" fontId="13" fillId="0" borderId="0" xfId="0" applyFont="1" applyFill="1" applyBorder="1" applyAlignment="1">
      <alignment wrapText="1"/>
    </xf>
    <xf numFmtId="0" fontId="5" fillId="0" borderId="0" xfId="0" applyFont="1" applyAlignment="1">
      <alignment horizontal="center"/>
    </xf>
    <xf numFmtId="0" fontId="6" fillId="33" borderId="63" xfId="0" applyFont="1" applyFill="1" applyBorder="1" applyAlignment="1">
      <alignment horizontal="center" vertical="center" textRotation="90"/>
    </xf>
    <xf numFmtId="0" fontId="6" fillId="33" borderId="22" xfId="0" applyFont="1" applyFill="1" applyBorder="1" applyAlignment="1">
      <alignment horizontal="center" vertical="center" textRotation="90"/>
    </xf>
    <xf numFmtId="0" fontId="6" fillId="33" borderId="10"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10" fillId="0" borderId="0" xfId="0" applyFont="1" applyAlignment="1">
      <alignment horizontal="center" wrapText="1"/>
    </xf>
    <xf numFmtId="0" fontId="8" fillId="33" borderId="60" xfId="0" applyFont="1" applyFill="1" applyBorder="1" applyAlignment="1">
      <alignment horizontal="center" vertical="center" wrapText="1"/>
    </xf>
    <xf numFmtId="0" fontId="13" fillId="0" borderId="0" xfId="0" applyFont="1" applyFill="1" applyBorder="1" applyAlignment="1">
      <alignment horizontal="justify" wrapText="1"/>
    </xf>
    <xf numFmtId="0" fontId="21" fillId="0" borderId="0" xfId="0" applyFont="1" applyFill="1" applyBorder="1" applyAlignment="1">
      <alignment wrapText="1"/>
    </xf>
    <xf numFmtId="0" fontId="19" fillId="0" borderId="0" xfId="0" applyFont="1" applyAlignment="1">
      <alignment horizontal="center" wrapText="1"/>
    </xf>
    <xf numFmtId="0" fontId="10" fillId="0" borderId="0" xfId="0" applyFont="1" applyAlignment="1">
      <alignment horizontal="justify" wrapText="1"/>
    </xf>
    <xf numFmtId="0" fontId="7" fillId="0" borderId="0" xfId="0" applyFont="1" applyAlignment="1">
      <alignment horizontal="justify" wrapText="1"/>
    </xf>
    <xf numFmtId="0" fontId="10" fillId="0" borderId="0" xfId="0" applyFont="1" applyAlignment="1">
      <alignment wrapText="1"/>
    </xf>
    <xf numFmtId="0" fontId="13" fillId="0" borderId="0" xfId="0" applyFont="1" applyFill="1" applyBorder="1" applyAlignment="1">
      <alignment horizontal="justify" wrapText="1"/>
    </xf>
    <xf numFmtId="0" fontId="13" fillId="0" borderId="0" xfId="0" applyFont="1" applyAlignment="1">
      <alignment wrapText="1"/>
    </xf>
    <xf numFmtId="0" fontId="13"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50678766"/>
        <c:axId val="53455711"/>
      </c:barChart>
      <c:catAx>
        <c:axId val="5067876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3455711"/>
        <c:crossesAt val="0"/>
        <c:auto val="0"/>
        <c:lblOffset val="100"/>
        <c:tickLblSkip val="1"/>
        <c:noMultiLvlLbl val="0"/>
      </c:catAx>
      <c:valAx>
        <c:axId val="53455711"/>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0678766"/>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3117
První stupeň základních škol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'1.st.ZŠ'!$B$11:$B$25</c:f>
              <c:strCache/>
            </c:strRef>
          </c:cat>
          <c:val>
            <c:numRef>
              <c:f>'1.st.ZŠ'!$F$11:$F$25</c:f>
              <c:numCache/>
            </c:numRef>
          </c:val>
        </c:ser>
        <c:axId val="21842472"/>
        <c:axId val="62364521"/>
      </c:barChart>
      <c:catAx>
        <c:axId val="2184247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62364521"/>
        <c:crossesAt val="0"/>
        <c:auto val="0"/>
        <c:lblOffset val="100"/>
        <c:tickLblSkip val="1"/>
        <c:noMultiLvlLbl val="0"/>
      </c:catAx>
      <c:valAx>
        <c:axId val="62364521"/>
        <c:scaling>
          <c:orientation val="minMax"/>
          <c:max val="47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1842472"/>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24409778"/>
        <c:axId val="18361411"/>
      </c:barChart>
      <c:catAx>
        <c:axId val="244097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8361411"/>
        <c:crossesAt val="0"/>
        <c:auto val="0"/>
        <c:lblOffset val="100"/>
        <c:tickLblSkip val="1"/>
        <c:noMultiLvlLbl val="0"/>
      </c:catAx>
      <c:valAx>
        <c:axId val="18361411"/>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4409778"/>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3118
Druhý stupeň základních škol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delete val="1"/>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delete val="1"/>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'2.st.ZŠ'!$B$11:$B$25</c:f>
              <c:strCache/>
            </c:strRef>
          </c:cat>
          <c:val>
            <c:numRef>
              <c:f>'2.st.ZŠ'!$F$11:$F$25</c:f>
              <c:numCache/>
            </c:numRef>
          </c:val>
        </c:ser>
        <c:axId val="31034972"/>
        <c:axId val="10879293"/>
      </c:barChart>
      <c:catAx>
        <c:axId val="3103497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0879293"/>
        <c:crossesAt val="0"/>
        <c:auto val="0"/>
        <c:lblOffset val="100"/>
        <c:tickLblSkip val="1"/>
        <c:noMultiLvlLbl val="0"/>
      </c:catAx>
      <c:valAx>
        <c:axId val="10879293"/>
        <c:scaling>
          <c:orientation val="minMax"/>
          <c:max val="46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1034972"/>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3117 + § 3118
Základní školy běžné celkem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ZŠcelk!$B$11:$B$25</c:f>
              <c:strCache/>
            </c:strRef>
          </c:cat>
          <c:val>
            <c:numRef>
              <c:f>ZŠcelk!$F$11:$F$25</c:f>
              <c:numCache/>
            </c:numRef>
          </c:val>
        </c:ser>
        <c:axId val="30804774"/>
        <c:axId val="8807511"/>
      </c:barChart>
      <c:catAx>
        <c:axId val="308047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8807511"/>
        <c:crossesAt val="0"/>
        <c:auto val="0"/>
        <c:lblOffset val="100"/>
        <c:tickLblSkip val="1"/>
        <c:noMultiLvlLbl val="0"/>
      </c:catAx>
      <c:valAx>
        <c:axId val="8807511"/>
        <c:scaling>
          <c:orientation val="minMax"/>
          <c:max val="36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0804774"/>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12158736"/>
        <c:axId val="42319761"/>
      </c:barChart>
      <c:catAx>
        <c:axId val="121587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2319761"/>
        <c:crossesAt val="0"/>
        <c:auto val="0"/>
        <c:lblOffset val="100"/>
        <c:tickLblSkip val="1"/>
        <c:noMultiLvlLbl val="0"/>
      </c:catAx>
      <c:valAx>
        <c:axId val="42319761"/>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12158736"/>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3114
Speciální základní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ZŠspec!$B$11:$B$25</c:f>
              <c:strCache/>
            </c:strRef>
          </c:cat>
          <c:val>
            <c:numRef>
              <c:f>ZŠspec!$F$11:$F$25</c:f>
              <c:numCache/>
            </c:numRef>
          </c:val>
        </c:ser>
        <c:axId val="45333530"/>
        <c:axId val="5348587"/>
      </c:barChart>
      <c:catAx>
        <c:axId val="453335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348587"/>
        <c:crossesAt val="0"/>
        <c:auto val="0"/>
        <c:lblOffset val="100"/>
        <c:tickLblSkip val="1"/>
        <c:noMultiLvlLbl val="0"/>
      </c:catAx>
      <c:valAx>
        <c:axId val="5348587"/>
        <c:scaling>
          <c:orientation val="minMax"/>
          <c:max val="100000"/>
          <c:min val="6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5333530"/>
        <c:crossesAt val="1"/>
        <c:crossBetween val="between"/>
        <c:dispUnits/>
        <c:majorUnit val="5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 § 3117 + § 3118
Základní školy celkem - ZŠ + ZŠ speciální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'ZŠcelk vč.spec.'!$B$11:$B$25</c:f>
              <c:strCache/>
            </c:strRef>
          </c:cat>
          <c:val>
            <c:numRef>
              <c:f>'ZŠcelk vč.spec.'!$F$11:$F$25</c:f>
              <c:numCache/>
            </c:numRef>
          </c:val>
        </c:ser>
        <c:axId val="48137284"/>
        <c:axId val="30582373"/>
      </c:barChart>
      <c:catAx>
        <c:axId val="4813728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0582373"/>
        <c:crossesAt val="0"/>
        <c:auto val="0"/>
        <c:lblOffset val="100"/>
        <c:tickLblSkip val="1"/>
        <c:noMultiLvlLbl val="0"/>
      </c:catAx>
      <c:valAx>
        <c:axId val="30582373"/>
        <c:scaling>
          <c:orientation val="minMax"/>
          <c:max val="36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8137284"/>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3143
Školní družiny a kluby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'StravMŠ,ZŠ'!$B$11:$B$25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'ŠD,ŠK'!$E$11:$E$25</c:f>
              <c:numCache/>
            </c:numRef>
          </c:val>
        </c:ser>
        <c:axId val="6805902"/>
        <c:axId val="61253119"/>
      </c:barChart>
      <c:catAx>
        <c:axId val="680590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61253119"/>
        <c:crossesAt val="0"/>
        <c:auto val="0"/>
        <c:lblOffset val="100"/>
        <c:tickLblSkip val="1"/>
        <c:noMultiLvlLbl val="0"/>
      </c:catAx>
      <c:valAx>
        <c:axId val="61253119"/>
        <c:scaling>
          <c:orientation val="minMax"/>
          <c:max val="11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6805902"/>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3121
Gymnázia  (bez speciálních gymnázií)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strRef>
          </c:cat>
          <c:val>
            <c:numRef>
              <c:f>Gymn!$F$11:$F$25</c:f>
              <c:numCache/>
            </c:numRef>
          </c:val>
        </c:ser>
        <c:axId val="14407160"/>
        <c:axId val="62555577"/>
      </c:barChart>
      <c:catAx>
        <c:axId val="1440716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62555577"/>
        <c:crossesAt val="0"/>
        <c:auto val="0"/>
        <c:lblOffset val="100"/>
        <c:tickLblSkip val="1"/>
        <c:noMultiLvlLbl val="0"/>
      </c:catAx>
      <c:valAx>
        <c:axId val="62555577"/>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14407160"/>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3122
Střední odborné školy  (bez speciálních středních škol)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SOŠ!$B$11:$B$25</c:f>
              <c:strCache/>
            </c:strRef>
          </c:cat>
          <c:val>
            <c:numRef>
              <c:f>SOŠ!$F$11:$F$25</c:f>
              <c:numCache/>
            </c:numRef>
          </c:val>
        </c:ser>
        <c:axId val="26129282"/>
        <c:axId val="33836947"/>
      </c:barChart>
      <c:catAx>
        <c:axId val="2612928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3836947"/>
        <c:crossesAt val="0"/>
        <c:auto val="0"/>
        <c:lblOffset val="100"/>
        <c:tickLblSkip val="1"/>
        <c:noMultiLvlLbl val="0"/>
      </c:catAx>
      <c:valAx>
        <c:axId val="33836947"/>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6129282"/>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3111
Předškolní zařízení  -  mateřské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MŠ!$B$11:$B$25</c:f>
              <c:strCache/>
            </c:strRef>
          </c:cat>
          <c:val>
            <c:numRef>
              <c:f>MŠ!$F$11:$F$25</c:f>
              <c:numCache/>
            </c:numRef>
          </c:val>
        </c:ser>
        <c:axId val="11339352"/>
        <c:axId val="34945305"/>
      </c:barChart>
      <c:catAx>
        <c:axId val="1133935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4945305"/>
        <c:crossesAt val="0"/>
        <c:auto val="0"/>
        <c:lblOffset val="100"/>
        <c:tickLblSkip val="1"/>
        <c:noMultiLvlLbl val="0"/>
      </c:catAx>
      <c:valAx>
        <c:axId val="34945305"/>
        <c:scaling>
          <c:orientation val="minMax"/>
          <c:max val="35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Kč/dítě)</a:t>
                </a:r>
              </a:p>
            </c:rich>
          </c:tx>
          <c:layout>
            <c:manualLayout>
              <c:xMode val="factor"/>
              <c:yMode val="factor"/>
              <c:x val="-0.001"/>
              <c:y val="-0.0017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11339352"/>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3123
Střední odborná učiliště a učiliště  (bez speciálních středních škol)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SOU!$B$11:$B$25</c:f>
              <c:strCache/>
            </c:strRef>
          </c:cat>
          <c:val>
            <c:numRef>
              <c:f>SOU!$F$11:$F$25</c:f>
              <c:numCache/>
            </c:numRef>
          </c:val>
        </c:ser>
        <c:axId val="36097068"/>
        <c:axId val="56438157"/>
      </c:barChart>
      <c:catAx>
        <c:axId val="3609706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6438157"/>
        <c:crossesAt val="0"/>
        <c:auto val="0"/>
        <c:lblOffset val="100"/>
        <c:tickLblSkip val="1"/>
        <c:noMultiLvlLbl val="0"/>
      </c:catAx>
      <c:valAx>
        <c:axId val="56438157"/>
        <c:scaling>
          <c:orientation val="minMax"/>
          <c:max val="5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6097068"/>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3126
Konzervatoře  (bez speciálních konzervatoří)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Konz!$B$11:$B$25</c:f>
              <c:strCache/>
            </c:strRef>
          </c:cat>
          <c:val>
            <c:numRef>
              <c:f>Konz!$F$11:$F$25</c:f>
              <c:numCache/>
            </c:numRef>
          </c:val>
        </c:ser>
        <c:axId val="38181366"/>
        <c:axId val="8087975"/>
      </c:barChart>
      <c:catAx>
        <c:axId val="3818136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8087975"/>
        <c:crossesAt val="0"/>
        <c:auto val="0"/>
        <c:lblOffset val="100"/>
        <c:tickLblSkip val="1"/>
        <c:noMultiLvlLbl val="0"/>
      </c:catAx>
      <c:valAx>
        <c:axId val="8087975"/>
        <c:scaling>
          <c:orientation val="minMax"/>
          <c:max val="162000"/>
          <c:min val="10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8181366"/>
        <c:crossesAt val="1"/>
        <c:crossBetween val="between"/>
        <c:dispUnits/>
        <c:majorUnit val="10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3122 + § 3123
Střední odborné školy + střední odborná učiliště a učiliště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'SOŠ+SOU'!$B$11:$B$25</c:f>
              <c:strCache/>
            </c:strRef>
          </c:cat>
          <c:val>
            <c:numRef>
              <c:f>'SOŠ+SOU'!$F$11:$F$25</c:f>
              <c:numCache/>
            </c:numRef>
          </c:val>
        </c:ser>
        <c:axId val="5682912"/>
        <c:axId val="51146209"/>
      </c:barChart>
      <c:catAx>
        <c:axId val="56829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1146209"/>
        <c:crossesAt val="0"/>
        <c:auto val="0"/>
        <c:lblOffset val="100"/>
        <c:tickLblSkip val="1"/>
        <c:noMultiLvlLbl val="0"/>
      </c:catAx>
      <c:valAx>
        <c:axId val="51146209"/>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682912"/>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3122 + § 3123 + § 3126
Střední odborné školy + střední odborná učiliště a učiliště + konzervatoře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'SOŠ+SOU+KONZ'!$B$11:$B$25</c:f>
              <c:strCache/>
            </c:strRef>
          </c:cat>
          <c:val>
            <c:numRef>
              <c:f>'SOŠ+SOU+KONZ'!$F$11:$F$25</c:f>
              <c:numCache/>
            </c:numRef>
          </c:val>
        </c:ser>
        <c:axId val="57662698"/>
        <c:axId val="49202235"/>
      </c:barChart>
      <c:catAx>
        <c:axId val="576626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9202235"/>
        <c:crossesAt val="0"/>
        <c:auto val="0"/>
        <c:lblOffset val="100"/>
        <c:tickLblSkip val="1"/>
        <c:noMultiLvlLbl val="0"/>
      </c:catAx>
      <c:valAx>
        <c:axId val="49202235"/>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7662698"/>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3124
Speciální střední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dLblPos val="outEnd"/>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'SŠ spec'!$B$11:$B$25</c:f>
              <c:strCache/>
            </c:strRef>
          </c:cat>
          <c:val>
            <c:numRef>
              <c:f>'SŠ spec'!$F$11:$F$25</c:f>
              <c:numCache/>
            </c:numRef>
          </c:val>
        </c:ser>
        <c:axId val="40166932"/>
        <c:axId val="25958069"/>
      </c:barChart>
      <c:catAx>
        <c:axId val="4016693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25958069"/>
        <c:crossesAt val="0"/>
        <c:auto val="0"/>
        <c:lblOffset val="100"/>
        <c:tickLblSkip val="1"/>
        <c:noMultiLvlLbl val="0"/>
      </c:catAx>
      <c:valAx>
        <c:axId val="25958069"/>
        <c:scaling>
          <c:orientation val="minMax"/>
          <c:max val="1030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0166932"/>
        <c:crossesAt val="1"/>
        <c:crossBetween val="between"/>
        <c:dispUnits/>
        <c:majorUnit val="50000"/>
        <c:minorUnit val="1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3121 + § 3122 + § 3123 + § 3124 + § 3126
Střední školy celkem včetně speciálních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'SŠcelkem vč.spec.'!$B$11:$B$25</c:f>
              <c:strCache/>
            </c:strRef>
          </c:cat>
          <c:val>
            <c:numRef>
              <c:f>'SŠcelkem vč.spec.'!$F$11:$F$25</c:f>
              <c:numCache/>
            </c:numRef>
          </c:val>
        </c:ser>
        <c:axId val="32296030"/>
        <c:axId val="22228815"/>
      </c:barChart>
      <c:catAx>
        <c:axId val="322960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22228815"/>
        <c:crossesAt val="0"/>
        <c:auto val="0"/>
        <c:lblOffset val="100"/>
        <c:tickLblSkip val="1"/>
        <c:noMultiLvlLbl val="0"/>
      </c:catAx>
      <c:valAx>
        <c:axId val="22228815"/>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2296030"/>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3150
Vyšší odborné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VOŠ!$B$11:$B$25</c:f>
              <c:strCache/>
            </c:strRef>
          </c:cat>
          <c:val>
            <c:numRef>
              <c:f>VOŠ!$F$11:$F$25</c:f>
              <c:numCache/>
            </c:numRef>
          </c:val>
        </c:ser>
        <c:axId val="65841608"/>
        <c:axId val="55703561"/>
      </c:barChart>
      <c:catAx>
        <c:axId val="6584160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5703561"/>
        <c:crossesAt val="0"/>
        <c:auto val="0"/>
        <c:lblOffset val="100"/>
        <c:tickLblSkip val="1"/>
        <c:noMultiLvlLbl val="0"/>
      </c:catAx>
      <c:valAx>
        <c:axId val="55703561"/>
        <c:scaling>
          <c:orientation val="minMax"/>
          <c:max val="45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Kč/studenta)</a:t>
                </a:r>
              </a:p>
            </c:rich>
          </c:tx>
          <c:layout>
            <c:manualLayout>
              <c:xMode val="factor"/>
              <c:yMode val="factor"/>
              <c:x val="-0.001"/>
              <c:y val="-0.002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65841608"/>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3141
Školní stravování při předškolním a základním vzdělávání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'StravMŠ,ZŠ'!$B$11:$B$25</c:f>
              <c:strCache/>
            </c:strRef>
          </c:cat>
          <c:val>
            <c:numRef>
              <c:f>'StravMŠ,ZŠ'!$E$11:$E$25</c:f>
              <c:numCache/>
            </c:numRef>
          </c:val>
        </c:ser>
        <c:axId val="31570002"/>
        <c:axId val="15694563"/>
      </c:barChart>
      <c:catAx>
        <c:axId val="3157000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5694563"/>
        <c:crossesAt val="0"/>
        <c:auto val="0"/>
        <c:lblOffset val="100"/>
        <c:tickLblSkip val="1"/>
        <c:noMultiLvlLbl val="0"/>
      </c:catAx>
      <c:valAx>
        <c:axId val="15694563"/>
        <c:scaling>
          <c:orientation val="minMax"/>
          <c:max val="5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Kč/stravovaného)</a:t>
                </a:r>
              </a:p>
            </c:rich>
          </c:tx>
          <c:layout>
            <c:manualLayout>
              <c:xMode val="factor"/>
              <c:yMode val="factor"/>
              <c:x val="-0.001"/>
              <c:y val="-0.00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1570002"/>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3142
Ostatní školní stravování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StravSŠ!$B$11:$B$25</c:f>
              <c:strCache/>
            </c:strRef>
          </c:cat>
          <c:val>
            <c:numRef>
              <c:f>StravSŠ!$E$11:$E$25</c:f>
              <c:numCache/>
            </c:numRef>
          </c:val>
        </c:ser>
        <c:axId val="7033340"/>
        <c:axId val="63300061"/>
      </c:barChart>
      <c:catAx>
        <c:axId val="703334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63300061"/>
        <c:crossesAt val="0"/>
        <c:auto val="0"/>
        <c:lblOffset val="100"/>
        <c:tickLblSkip val="1"/>
        <c:noMultiLvlLbl val="0"/>
      </c:catAx>
      <c:valAx>
        <c:axId val="63300061"/>
        <c:scaling>
          <c:orientation val="minMax"/>
          <c:max val="5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Kč/stravovaného)</a:t>
                </a:r>
              </a:p>
            </c:rich>
          </c:tx>
          <c:layout>
            <c:manualLayout>
              <c:xMode val="factor"/>
              <c:yMode val="factor"/>
              <c:x val="-0.001"/>
              <c:y val="-0.00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7033340"/>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3141 + § 3142
Školní stravování celkem
Neinvestiční výdaje krajského a obecního školství na jednotku výkonu v roce 2008</a:t>
            </a:r>
          </a:p>
        </c:rich>
      </c:tx>
      <c:layout>
        <c:manualLayout>
          <c:xMode val="factor"/>
          <c:yMode val="factor"/>
          <c:x val="0.002"/>
          <c:y val="0"/>
        </c:manualLayout>
      </c:layout>
      <c:spPr>
        <a:noFill/>
        <a:ln w="3175">
          <a:noFill/>
        </a:ln>
      </c:spPr>
    </c:title>
    <c:plotArea>
      <c:layout>
        <c:manualLayout>
          <c:xMode val="edge"/>
          <c:yMode val="edge"/>
          <c:x val="0.02475"/>
          <c:y val="0.157"/>
          <c:w val="0.96375"/>
          <c:h val="0.795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StravCelkem!$B$11:$B$25</c:f>
              <c:strCache/>
            </c:strRef>
          </c:cat>
          <c:val>
            <c:numRef>
              <c:f>StravCelkem!$E$11:$E$25</c:f>
              <c:numCache/>
            </c:numRef>
          </c:val>
        </c:ser>
        <c:axId val="32829638"/>
        <c:axId val="27031287"/>
      </c:barChart>
      <c:catAx>
        <c:axId val="3282963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00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27031287"/>
        <c:crossesAt val="0"/>
        <c:auto val="0"/>
        <c:lblOffset val="100"/>
        <c:tickLblSkip val="1"/>
        <c:noMultiLvlLbl val="0"/>
      </c:catAx>
      <c:valAx>
        <c:axId val="27031287"/>
        <c:scaling>
          <c:orientation val="minMax"/>
          <c:max val="5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Kč/stravovaného)</a:t>
                </a:r>
              </a:p>
            </c:rich>
          </c:tx>
          <c:layout>
            <c:manualLayout>
              <c:xMode val="factor"/>
              <c:yMode val="factor"/>
              <c:x val="0.00125"/>
              <c:y val="0"/>
            </c:manualLayout>
          </c:layout>
          <c:overlay val="0"/>
          <c:spPr>
            <a:noFill/>
            <a:ln w="3175">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2829638"/>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46072290"/>
        <c:axId val="11997427"/>
      </c:barChart>
      <c:catAx>
        <c:axId val="460722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1997427"/>
        <c:crossesAt val="0"/>
        <c:auto val="0"/>
        <c:lblOffset val="100"/>
        <c:tickLblSkip val="1"/>
        <c:noMultiLvlLbl val="0"/>
      </c:catAx>
      <c:valAx>
        <c:axId val="11997427"/>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6072290"/>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3145
Internáty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Internáty!$B$11:$B$25</c:f>
              <c:strCache/>
            </c:strRef>
          </c:cat>
          <c:val>
            <c:numRef>
              <c:f>Internáty!$E$11:$E$25</c:f>
              <c:numCache/>
            </c:numRef>
          </c:val>
        </c:ser>
        <c:axId val="41954992"/>
        <c:axId val="42050609"/>
      </c:barChart>
      <c:catAx>
        <c:axId val="4195499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2050609"/>
        <c:crossesAt val="30000"/>
        <c:auto val="0"/>
        <c:lblOffset val="100"/>
        <c:tickLblSkip val="1"/>
        <c:noMultiLvlLbl val="0"/>
      </c:catAx>
      <c:valAx>
        <c:axId val="42050609"/>
        <c:scaling>
          <c:orientation val="minMax"/>
          <c:max val="1503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Kč/ubytovaného)</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1954992"/>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3147
Domovy mládeže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'DM'!$B$11:$B$25</c:f>
              <c:strCache/>
            </c:strRef>
          </c:cat>
          <c:val>
            <c:numRef>
              <c:f>'DM'!$E$11:$E$25</c:f>
              <c:numCache/>
            </c:numRef>
          </c:val>
        </c:ser>
        <c:axId val="42911162"/>
        <c:axId val="50656139"/>
      </c:barChart>
      <c:catAx>
        <c:axId val="429111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0656139"/>
        <c:crossesAt val="0"/>
        <c:auto val="0"/>
        <c:lblOffset val="100"/>
        <c:tickLblSkip val="1"/>
        <c:noMultiLvlLbl val="0"/>
      </c:catAx>
      <c:valAx>
        <c:axId val="50656139"/>
        <c:scaling>
          <c:orientation val="minMax"/>
          <c:max val="41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Kč/ubytovaného)</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2911162"/>
        <c:crossesAt val="1"/>
        <c:crossBetween val="between"/>
        <c:dispUnits/>
        <c:majorUnit val="5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3146
Zařízení výchovného poradenství a preventivně výchovné péče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'PPP,SPC'!$B$11:$B$25</c:f>
              <c:strCache/>
            </c:strRef>
          </c:cat>
          <c:val>
            <c:numRef>
              <c:f>'PPP,SPC'!$E$11:$E$25</c:f>
              <c:numCache/>
            </c:numRef>
          </c:val>
        </c:ser>
        <c:axId val="53252068"/>
        <c:axId val="9506565"/>
      </c:barChart>
      <c:catAx>
        <c:axId val="5325206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9506565"/>
        <c:crossesAt val="0"/>
        <c:auto val="0"/>
        <c:lblOffset val="100"/>
        <c:tickLblSkip val="1"/>
        <c:noMultiLvlLbl val="0"/>
      </c:catAx>
      <c:valAx>
        <c:axId val="9506565"/>
        <c:scaling>
          <c:orientation val="minMax"/>
          <c:max val="5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Kč/klienta)</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3252068"/>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3231
Základní umělecké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ZUŠ!$B$11:$B$25</c:f>
              <c:strCache/>
            </c:strRef>
          </c:cat>
          <c:val>
            <c:numRef>
              <c:f>ZUŠ!$E$11:$E$25</c:f>
              <c:numCache/>
            </c:numRef>
          </c:val>
        </c:ser>
        <c:axId val="18450222"/>
        <c:axId val="31834271"/>
      </c:barChart>
      <c:catAx>
        <c:axId val="1845022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1834271"/>
        <c:crossesAt val="0"/>
        <c:auto val="0"/>
        <c:lblOffset val="100"/>
        <c:tickLblSkip val="1"/>
        <c:noMultiLvlLbl val="0"/>
      </c:catAx>
      <c:valAx>
        <c:axId val="31834271"/>
        <c:scaling>
          <c:orientation val="minMax"/>
          <c:max val="17000"/>
          <c:min val="1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18450222"/>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3421
Využití volného času dětí a mládeže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SVČ!$B$11:$B$25</c:f>
              <c:strCache/>
            </c:strRef>
          </c:cat>
          <c:val>
            <c:numRef>
              <c:f>SVČ!$E$11:$E$25</c:f>
              <c:numCache/>
            </c:numRef>
          </c:val>
        </c:ser>
        <c:axId val="18072984"/>
        <c:axId val="28439129"/>
      </c:barChart>
      <c:catAx>
        <c:axId val="1807298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28439129"/>
        <c:crossesAt val="0"/>
        <c:auto val="0"/>
        <c:lblOffset val="100"/>
        <c:tickLblSkip val="1"/>
        <c:noMultiLvlLbl val="0"/>
      </c:catAx>
      <c:valAx>
        <c:axId val="28439129"/>
        <c:scaling>
          <c:orientation val="minMax"/>
          <c:max val="6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Kč/klienta)</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18072984"/>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4322
Dětské domovy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5"/>
          <c:w val="0.95375"/>
          <c:h val="0.793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'DD'!$B$11:$B$25</c:f>
              <c:strCache/>
            </c:strRef>
          </c:cat>
          <c:val>
            <c:numRef>
              <c:f>'DD'!$E$11:$E$25</c:f>
              <c:numCache/>
            </c:numRef>
          </c:val>
        </c:ser>
        <c:axId val="54625570"/>
        <c:axId val="21868083"/>
      </c:barChart>
      <c:catAx>
        <c:axId val="5462557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21868083"/>
        <c:crossesAt val="0"/>
        <c:auto val="0"/>
        <c:lblOffset val="100"/>
        <c:tickLblSkip val="1"/>
        <c:noMultiLvlLbl val="0"/>
      </c:catAx>
      <c:valAx>
        <c:axId val="21868083"/>
        <c:scaling>
          <c:orientation val="minMax"/>
          <c:max val="260000"/>
          <c:min val="15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Kč/lůžko)</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4625570"/>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3112
Speciální předškolní zařízení - speciální mateřské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MŠspec!$B$11:$B$25</c:f>
              <c:strCache/>
            </c:strRef>
          </c:cat>
          <c:val>
            <c:numRef>
              <c:f>MŠspec!$F$11:$F$25</c:f>
              <c:numCache/>
            </c:numRef>
          </c:val>
        </c:ser>
        <c:axId val="40867980"/>
        <c:axId val="32267501"/>
      </c:barChart>
      <c:catAx>
        <c:axId val="4086798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2267501"/>
        <c:crossesAt val="0"/>
        <c:auto val="0"/>
        <c:lblOffset val="100"/>
        <c:tickLblSkip val="1"/>
        <c:noMultiLvlLbl val="0"/>
      </c:catAx>
      <c:valAx>
        <c:axId val="32267501"/>
        <c:scaling>
          <c:orientation val="minMax"/>
          <c:max val="140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Kč/dítě)</a:t>
                </a:r>
              </a:p>
            </c:rich>
          </c:tx>
          <c:layout>
            <c:manualLayout>
              <c:xMode val="factor"/>
              <c:yMode val="factor"/>
              <c:x val="-0.001"/>
              <c:y val="-0.0017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0867980"/>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21972054"/>
        <c:axId val="63530759"/>
      </c:barChart>
      <c:catAx>
        <c:axId val="2197205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63530759"/>
        <c:crossesAt val="0"/>
        <c:auto val="0"/>
        <c:lblOffset val="100"/>
        <c:tickLblSkip val="1"/>
        <c:noMultiLvlLbl val="0"/>
      </c:catAx>
      <c:valAx>
        <c:axId val="63530759"/>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1972054"/>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3111 + § 3112
Předškolní zařízení  -  MŠ + MŠ speciální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MŠcelk!$B$11:$B$25</c:f>
              <c:strCache/>
            </c:strRef>
          </c:cat>
          <c:val>
            <c:numRef>
              <c:f>MŠcelk!$F$11:$F$25</c:f>
              <c:numCache/>
            </c:numRef>
          </c:val>
        </c:ser>
        <c:axId val="34905920"/>
        <c:axId val="45717825"/>
      </c:barChart>
      <c:catAx>
        <c:axId val="349059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5717825"/>
        <c:crossesAt val="0"/>
        <c:auto val="0"/>
        <c:lblOffset val="100"/>
        <c:tickLblSkip val="1"/>
        <c:noMultiLvlLbl val="0"/>
      </c:catAx>
      <c:valAx>
        <c:axId val="45717825"/>
        <c:scaling>
          <c:orientation val="minMax"/>
          <c:max val="35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Kč/dítě)</a:t>
                </a:r>
              </a:p>
            </c:rich>
          </c:tx>
          <c:layout>
            <c:manualLayout>
              <c:xMode val="factor"/>
              <c:yMode val="factor"/>
              <c:x val="-0.001"/>
              <c:y val="-0.0017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4905920"/>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8807242"/>
        <c:axId val="12156315"/>
      </c:barChart>
      <c:catAx>
        <c:axId val="880724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2156315"/>
        <c:crossesAt val="0"/>
        <c:auto val="0"/>
        <c:lblOffset val="100"/>
        <c:tickLblSkip val="1"/>
        <c:noMultiLvlLbl val="0"/>
      </c:catAx>
      <c:valAx>
        <c:axId val="12156315"/>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8807242"/>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Základní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ZŠ!$B$11:$B$25</c:f>
              <c:strCache/>
            </c:strRef>
          </c:cat>
          <c:val>
            <c:numRef>
              <c:f>ZŠ!$F$11:$F$25</c:f>
              <c:numCache/>
            </c:numRef>
          </c:val>
        </c:ser>
        <c:axId val="42297972"/>
        <c:axId val="45137429"/>
      </c:barChart>
      <c:catAx>
        <c:axId val="4229797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5137429"/>
        <c:crossesAt val="0"/>
        <c:auto val="0"/>
        <c:lblOffset val="100"/>
        <c:tickLblSkip val="1"/>
        <c:noMultiLvlLbl val="0"/>
      </c:catAx>
      <c:valAx>
        <c:axId val="45137429"/>
        <c:scaling>
          <c:orientation val="minMax"/>
          <c:max val="36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2297972"/>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3583678"/>
        <c:axId val="32253103"/>
      </c:barChart>
      <c:catAx>
        <c:axId val="35836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2253103"/>
        <c:crossesAt val="0"/>
        <c:auto val="0"/>
        <c:lblOffset val="100"/>
        <c:tickLblSkip val="1"/>
        <c:noMultiLvlLbl val="0"/>
      </c:catAx>
      <c:valAx>
        <c:axId val="32253103"/>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583678"/>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0</xdr:rowOff>
    </xdr:from>
    <xdr:to>
      <xdr:col>1</xdr:col>
      <xdr:colOff>866775</xdr:colOff>
      <xdr:row>0</xdr:row>
      <xdr:rowOff>0</xdr:rowOff>
    </xdr:to>
    <xdr:sp>
      <xdr:nvSpPr>
        <xdr:cNvPr id="1" name="Rectangle 1"/>
        <xdr:cNvSpPr>
          <a:spLocks/>
        </xdr:cNvSpPr>
      </xdr:nvSpPr>
      <xdr:spPr>
        <a:xfrm>
          <a:off x="838200" y="0"/>
          <a:ext cx="666750" cy="0"/>
        </a:xfrm>
        <a:prstGeom prst="rect">
          <a:avLst/>
        </a:prstGeom>
        <a:solidFill>
          <a:srgbClr val="FF0000"/>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 -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1040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72325"/>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172325"/>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6280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67702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84847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84847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67702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85800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83895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0</xdr:rowOff>
    </xdr:from>
    <xdr:to>
      <xdr:col>1</xdr:col>
      <xdr:colOff>866775</xdr:colOff>
      <xdr:row>0</xdr:row>
      <xdr:rowOff>0</xdr:rowOff>
    </xdr:to>
    <xdr:sp>
      <xdr:nvSpPr>
        <xdr:cNvPr id="1" name="Rectangle 1"/>
        <xdr:cNvSpPr>
          <a:spLocks/>
        </xdr:cNvSpPr>
      </xdr:nvSpPr>
      <xdr:spPr>
        <a:xfrm>
          <a:off x="1638300" y="0"/>
          <a:ext cx="666750" cy="0"/>
        </a:xfrm>
        <a:prstGeom prst="rect">
          <a:avLst/>
        </a:prstGeom>
        <a:solidFill>
          <a:srgbClr val="FF0000"/>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99135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1040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67702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838950"/>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838950"/>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838950"/>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0</xdr:rowOff>
    </xdr:from>
    <xdr:to>
      <xdr:col>1</xdr:col>
      <xdr:colOff>866775</xdr:colOff>
      <xdr:row>0</xdr:row>
      <xdr:rowOff>0</xdr:rowOff>
    </xdr:to>
    <xdr:sp>
      <xdr:nvSpPr>
        <xdr:cNvPr id="1" name="Rectangle 1"/>
        <xdr:cNvSpPr>
          <a:spLocks/>
        </xdr:cNvSpPr>
      </xdr:nvSpPr>
      <xdr:spPr>
        <a:xfrm>
          <a:off x="1028700" y="0"/>
          <a:ext cx="666750" cy="0"/>
        </a:xfrm>
        <a:prstGeom prst="rect">
          <a:avLst/>
        </a:prstGeom>
        <a:solidFill>
          <a:srgbClr val="FF0000"/>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 -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00875"/>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000875"/>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62800"/>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162800"/>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62800"/>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162800"/>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62800"/>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162800"/>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00875"/>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000875"/>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00875"/>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000875"/>
        <a:ext cx="9867900" cy="6257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1"/>
  <sheetViews>
    <sheetView tabSelected="1" zoomScalePageLayoutView="0" workbookViewId="0" topLeftCell="A1">
      <selection activeCell="C18" sqref="C18"/>
    </sheetView>
  </sheetViews>
  <sheetFormatPr defaultColWidth="9.140625" defaultRowHeight="12.75"/>
  <cols>
    <col min="1" max="1" width="15.28125" style="92" customWidth="1"/>
    <col min="2" max="2" width="76.7109375" style="92" customWidth="1"/>
    <col min="3" max="16384" width="9.140625" style="92" customWidth="1"/>
  </cols>
  <sheetData>
    <row r="1" spans="1:2" ht="25.5" customHeight="1">
      <c r="A1" s="256" t="s">
        <v>307</v>
      </c>
      <c r="B1" s="256"/>
    </row>
    <row r="2" ht="15.75" customHeight="1">
      <c r="A2" s="93"/>
    </row>
    <row r="3" ht="15.75">
      <c r="B3" s="94" t="s">
        <v>323</v>
      </c>
    </row>
    <row r="4" ht="24" customHeight="1">
      <c r="A4" s="95" t="s">
        <v>230</v>
      </c>
    </row>
    <row r="5" ht="15.75" customHeight="1">
      <c r="A5" s="96"/>
    </row>
    <row r="6" spans="1:2" ht="30" customHeight="1">
      <c r="A6" s="97" t="s">
        <v>266</v>
      </c>
      <c r="B6" s="98" t="s">
        <v>272</v>
      </c>
    </row>
    <row r="7" spans="1:2" ht="30">
      <c r="A7" s="97" t="s">
        <v>267</v>
      </c>
      <c r="B7" s="247" t="s">
        <v>273</v>
      </c>
    </row>
    <row r="8" spans="1:2" ht="30">
      <c r="A8" s="97" t="s">
        <v>268</v>
      </c>
      <c r="B8" s="98" t="s">
        <v>274</v>
      </c>
    </row>
    <row r="9" spans="1:2" ht="30">
      <c r="A9" s="97" t="s">
        <v>269</v>
      </c>
      <c r="B9" s="98" t="s">
        <v>275</v>
      </c>
    </row>
    <row r="10" ht="15">
      <c r="A10" s="99"/>
    </row>
    <row r="11" spans="1:2" ht="30" customHeight="1">
      <c r="A11" s="257" t="s">
        <v>276</v>
      </c>
      <c r="B11" s="258"/>
    </row>
    <row r="13" spans="1:2" ht="18" customHeight="1">
      <c r="A13" s="100" t="s">
        <v>270</v>
      </c>
      <c r="B13" s="101" t="s">
        <v>231</v>
      </c>
    </row>
    <row r="14" spans="1:2" ht="18" customHeight="1">
      <c r="A14" s="100" t="s">
        <v>232</v>
      </c>
      <c r="B14" s="101" t="s">
        <v>233</v>
      </c>
    </row>
    <row r="15" spans="1:2" ht="18" customHeight="1">
      <c r="A15" s="100" t="s">
        <v>234</v>
      </c>
      <c r="B15" s="101" t="s">
        <v>235</v>
      </c>
    </row>
    <row r="16" spans="1:2" ht="18" customHeight="1">
      <c r="A16" s="100" t="s">
        <v>236</v>
      </c>
      <c r="B16" s="101" t="s">
        <v>54</v>
      </c>
    </row>
    <row r="17" spans="1:2" ht="18" customHeight="1">
      <c r="A17" s="100" t="s">
        <v>237</v>
      </c>
      <c r="B17" s="101" t="s">
        <v>238</v>
      </c>
    </row>
    <row r="18" spans="1:2" ht="18" customHeight="1">
      <c r="A18" s="100" t="s">
        <v>239</v>
      </c>
      <c r="B18" s="101" t="s">
        <v>240</v>
      </c>
    </row>
    <row r="19" spans="1:2" ht="18" customHeight="1">
      <c r="A19" s="100" t="s">
        <v>241</v>
      </c>
      <c r="B19" s="101" t="s">
        <v>242</v>
      </c>
    </row>
    <row r="20" spans="1:2" ht="18" customHeight="1">
      <c r="A20" s="100" t="s">
        <v>243</v>
      </c>
      <c r="B20" s="101" t="s">
        <v>244</v>
      </c>
    </row>
    <row r="21" spans="1:2" ht="18" customHeight="1">
      <c r="A21" s="100" t="s">
        <v>245</v>
      </c>
      <c r="B21" s="101" t="s">
        <v>246</v>
      </c>
    </row>
    <row r="22" spans="1:2" ht="18" customHeight="1">
      <c r="A22" s="100" t="s">
        <v>247</v>
      </c>
      <c r="B22" s="101" t="s">
        <v>50</v>
      </c>
    </row>
    <row r="23" spans="1:2" ht="18" customHeight="1">
      <c r="A23" s="100" t="s">
        <v>248</v>
      </c>
      <c r="B23" s="101" t="s">
        <v>249</v>
      </c>
    </row>
    <row r="24" spans="1:2" ht="18" customHeight="1">
      <c r="A24" s="100" t="s">
        <v>250</v>
      </c>
      <c r="B24" s="101" t="s">
        <v>251</v>
      </c>
    </row>
    <row r="25" spans="1:2" ht="18" customHeight="1">
      <c r="A25" s="100" t="s">
        <v>252</v>
      </c>
      <c r="B25" s="101" t="s">
        <v>44</v>
      </c>
    </row>
    <row r="26" spans="1:2" ht="18" customHeight="1">
      <c r="A26" s="100" t="s">
        <v>253</v>
      </c>
      <c r="B26" s="101" t="s">
        <v>254</v>
      </c>
    </row>
    <row r="27" spans="1:2" ht="18" customHeight="1">
      <c r="A27" s="100" t="s">
        <v>255</v>
      </c>
      <c r="B27" s="101" t="s">
        <v>124</v>
      </c>
    </row>
    <row r="28" spans="1:2" ht="18" customHeight="1">
      <c r="A28" s="102" t="s">
        <v>256</v>
      </c>
      <c r="B28" s="103" t="s">
        <v>265</v>
      </c>
    </row>
    <row r="29" spans="1:2" ht="18" customHeight="1">
      <c r="A29" s="100" t="s">
        <v>257</v>
      </c>
      <c r="B29" s="101" t="s">
        <v>130</v>
      </c>
    </row>
    <row r="30" spans="1:2" ht="18" customHeight="1">
      <c r="A30" s="100" t="s">
        <v>258</v>
      </c>
      <c r="B30" s="101" t="s">
        <v>80</v>
      </c>
    </row>
    <row r="31" spans="1:2" ht="18" customHeight="1">
      <c r="A31" s="100" t="s">
        <v>271</v>
      </c>
      <c r="B31" s="101" t="s">
        <v>34</v>
      </c>
    </row>
    <row r="32" spans="1:2" ht="18" customHeight="1">
      <c r="A32" s="100" t="s">
        <v>259</v>
      </c>
      <c r="B32" s="101" t="s">
        <v>134</v>
      </c>
    </row>
    <row r="33" spans="1:2" ht="18" customHeight="1">
      <c r="A33" s="100" t="s">
        <v>260</v>
      </c>
      <c r="B33" s="101" t="s">
        <v>135</v>
      </c>
    </row>
    <row r="34" spans="1:2" ht="18" customHeight="1">
      <c r="A34" s="100" t="s">
        <v>261</v>
      </c>
      <c r="B34" s="101" t="s">
        <v>300</v>
      </c>
    </row>
    <row r="35" spans="1:2" ht="18" customHeight="1">
      <c r="A35" s="100" t="s">
        <v>304</v>
      </c>
      <c r="B35" s="101" t="s">
        <v>138</v>
      </c>
    </row>
    <row r="36" spans="1:2" ht="18" customHeight="1">
      <c r="A36" s="100" t="s">
        <v>305</v>
      </c>
      <c r="B36" s="101" t="s">
        <v>137</v>
      </c>
    </row>
    <row r="37" spans="1:2" ht="18" customHeight="1">
      <c r="A37" s="100" t="s">
        <v>262</v>
      </c>
      <c r="B37" s="101" t="s">
        <v>78</v>
      </c>
    </row>
    <row r="38" spans="1:2" ht="18" customHeight="1">
      <c r="A38" s="100" t="s">
        <v>263</v>
      </c>
      <c r="B38" s="101" t="s">
        <v>35</v>
      </c>
    </row>
    <row r="39" spans="1:2" ht="18" customHeight="1">
      <c r="A39" s="100" t="s">
        <v>264</v>
      </c>
      <c r="B39" s="101" t="s">
        <v>139</v>
      </c>
    </row>
    <row r="40" spans="1:2" ht="18" customHeight="1">
      <c r="A40" s="100" t="s">
        <v>306</v>
      </c>
      <c r="B40" s="101" t="s">
        <v>38</v>
      </c>
    </row>
    <row r="41" ht="15">
      <c r="A41" s="104"/>
    </row>
  </sheetData>
  <sheetProtection/>
  <mergeCells count="2">
    <mergeCell ref="A1:B1"/>
    <mergeCell ref="A11:B11"/>
  </mergeCells>
  <hyperlinks>
    <hyperlink ref="A6" location="NIV!A1" display="NIV!A1"/>
    <hyperlink ref="A7" location="'Porovnání NIV'!A1" display="'Porovnání NIV'!A1"/>
    <hyperlink ref="A8" location="Výkony!A1" display="Výkony!A1"/>
    <hyperlink ref="A9" location="JednotkovéNIV!A1" display="JednotkovéNIV!A1"/>
    <hyperlink ref="A13" location="MŠ!A1" display="Tabulka č. 5: "/>
    <hyperlink ref="A14" location="MŠspec!A1" display="Tabulka č. 6:"/>
    <hyperlink ref="A15" location="MŠcelk!A1" display="Tabulka č. 7:"/>
    <hyperlink ref="A16" location="ZŠ!A1" display="Tabulka č. 8:"/>
    <hyperlink ref="A17" location="'1.st.ZŠ'!A1" display="Tabulka č. 9:"/>
    <hyperlink ref="A18" location="'2.st.ZŠ'!A1" display="Tabulka č. 10:"/>
    <hyperlink ref="A19" location="ZŠcelk!A1" display="Tabulka č. 11:"/>
    <hyperlink ref="A20" location="ZŠspec!A1" display="Tabulka č. 12:"/>
    <hyperlink ref="A21" location="'ZŠcelk vč.spec.'!A1" display="Tabulka č. 13:"/>
    <hyperlink ref="A22" location="'ŠD,ŠK'!A1" display="Tabulka č. 14:"/>
    <hyperlink ref="A23" location="Gymn!A1" display="Tabulka č. 15:"/>
    <hyperlink ref="A24" location="SOŠ!A1" display="Tabulka č. 16:"/>
    <hyperlink ref="A25" location="SOU!A1" display="Tabulka č. 17:"/>
    <hyperlink ref="A26" location="Konz!A1" display="Tabulka č. 18:"/>
    <hyperlink ref="A27" location="'SOŠ+SOU'!A1" display="Tabulka č. 19:"/>
    <hyperlink ref="A28" location="'SOŠ+SOU+KONZ'!A1" display="Tabulka č. 20:"/>
    <hyperlink ref="A29" location="SŠspecCelkem!A1" display="Tabulka č. 21:"/>
    <hyperlink ref="A30" location="'SŠcelkem vč.spec.'!A1" display="Tabulka č. 22:"/>
    <hyperlink ref="A31" location="VOŠ!A1" display="Tabulka č. 23: "/>
    <hyperlink ref="A32" location="'StravMŠ,ZŠ'!A1" display="Tabulka č. 24:"/>
    <hyperlink ref="A33" location="StravSŠ!A1" display="Tabulka č. 25:"/>
    <hyperlink ref="A35" location="Internáty!A1" display="Tabulka č. 26:"/>
    <hyperlink ref="A36" location="DM!A1" display="Tabulka č. 27: "/>
    <hyperlink ref="A37" location="'PPP,SPC'!A1" display="Tabulka č. 28:"/>
    <hyperlink ref="A38" location="ZUŠ!A1" display="Tabulka č. 29:"/>
    <hyperlink ref="A39" location="SVČ!A1" display="Tabulka č. 30:"/>
    <hyperlink ref="A40" location="DD!A1" display="Tabulka č. 31:"/>
    <hyperlink ref="A34" location="StravCelkem!A1" display="Tabulka č. 26:"/>
  </hyperlinks>
  <printOptions/>
  <pageMargins left="0.7874015748031497" right="0.7874015748031497" top="0.4921259842519685" bottom="0.7874015748031497" header="0.4921259842519685" footer="0.5118110236220472"/>
  <pageSetup fitToHeight="1" fitToWidth="1" orientation="portrait" paperSize="9" scale="94" r:id="rId1"/>
</worksheet>
</file>

<file path=xl/worksheets/sheet10.xml><?xml version="1.0" encoding="utf-8"?>
<worksheet xmlns="http://schemas.openxmlformats.org/spreadsheetml/2006/main" xmlns:r="http://schemas.openxmlformats.org/officeDocument/2006/relationships">
  <sheetPr>
    <tabColor indexed="15"/>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127</v>
      </c>
      <c r="B2" s="279"/>
      <c r="C2" s="279"/>
      <c r="D2" s="279"/>
      <c r="E2" s="279"/>
      <c r="F2" s="279"/>
      <c r="G2" s="279"/>
      <c r="H2" s="279"/>
    </row>
    <row r="3" spans="1:8" s="36" customFormat="1" ht="18">
      <c r="A3" s="285" t="s">
        <v>128</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90</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40">
        <f>RANK(F11,$F$11:$F$24)</f>
        <v>13</v>
      </c>
      <c r="B11" s="6" t="s">
        <v>18</v>
      </c>
      <c r="C11" s="157">
        <v>54502</v>
      </c>
      <c r="D11" s="157">
        <v>2714.5833333333335</v>
      </c>
      <c r="E11" s="157">
        <v>14.916666666666666</v>
      </c>
      <c r="F11" s="158">
        <f>IF((OR(D11=0,C11=0)),"-",(C11/D11*1000))</f>
        <v>20077.48273215656</v>
      </c>
      <c r="G11" s="159">
        <f>IF(F11="-","-",(F11*100/$F$25))</f>
        <v>62.23111343443163</v>
      </c>
      <c r="H11" s="160">
        <f>IF(F11="-","-",(F11-$F$25))</f>
        <v>-12185.290058034214</v>
      </c>
    </row>
    <row r="12" spans="1:8" s="36" customFormat="1" ht="15.75">
      <c r="A12" s="145">
        <f aca="true" t="shared" si="0" ref="A12:A24">RANK(F12,$F$11:$F$24)</f>
        <v>3</v>
      </c>
      <c r="B12" s="7" t="s">
        <v>0</v>
      </c>
      <c r="C12" s="161">
        <v>296063.47</v>
      </c>
      <c r="D12" s="161">
        <v>7678.166666666666</v>
      </c>
      <c r="E12" s="161">
        <v>11.833333333333332</v>
      </c>
      <c r="F12" s="147">
        <f aca="true" t="shared" si="1" ref="F12:F24">IF((OR(D12=0,C12=0)),"-",(C12/D12*1000))</f>
        <v>38559.13564435955</v>
      </c>
      <c r="G12" s="162">
        <f>IF(F12="-","-",(F12*100/$F$25))</f>
        <v>119.51587637899223</v>
      </c>
      <c r="H12" s="149">
        <f>IF(F12="-","-",(F12-$F$25))</f>
        <v>6296.362854168776</v>
      </c>
    </row>
    <row r="13" spans="1:8" s="36" customFormat="1" ht="15.75">
      <c r="A13" s="140">
        <f t="shared" si="0"/>
        <v>7</v>
      </c>
      <c r="B13" s="8" t="s">
        <v>1</v>
      </c>
      <c r="C13" s="157">
        <v>107916</v>
      </c>
      <c r="D13" s="157">
        <v>3073.916666666667</v>
      </c>
      <c r="E13" s="157">
        <v>2.25</v>
      </c>
      <c r="F13" s="158">
        <f t="shared" si="1"/>
        <v>35107.00246699379</v>
      </c>
      <c r="G13" s="159">
        <f aca="true" t="shared" si="2" ref="G13:G24">IF(F13="-","-",(F13*100/$F$25))</f>
        <v>108.8158252711242</v>
      </c>
      <c r="H13" s="163">
        <f aca="true" t="shared" si="3" ref="H13:H24">IF(F13="-","-",(F13-$F$25))</f>
        <v>2844.2296768030174</v>
      </c>
    </row>
    <row r="14" spans="1:8" s="36" customFormat="1" ht="15.75">
      <c r="A14" s="145">
        <f t="shared" si="0"/>
        <v>12</v>
      </c>
      <c r="B14" s="7" t="s">
        <v>2</v>
      </c>
      <c r="C14" s="161">
        <v>103684</v>
      </c>
      <c r="D14" s="161">
        <v>3783.1666666666665</v>
      </c>
      <c r="E14" s="161">
        <v>1.5</v>
      </c>
      <c r="F14" s="147">
        <f t="shared" si="1"/>
        <v>27406.66989735231</v>
      </c>
      <c r="G14" s="162">
        <f t="shared" si="2"/>
        <v>84.94827792881173</v>
      </c>
      <c r="H14" s="149">
        <f t="shared" si="3"/>
        <v>-4856.102892838466</v>
      </c>
    </row>
    <row r="15" spans="1:8" s="36" customFormat="1" ht="15.75">
      <c r="A15" s="140">
        <f t="shared" si="0"/>
        <v>1</v>
      </c>
      <c r="B15" s="8" t="s">
        <v>3</v>
      </c>
      <c r="C15" s="157">
        <v>29691.59</v>
      </c>
      <c r="D15" s="157">
        <v>633.5</v>
      </c>
      <c r="E15" s="157">
        <v>0.5</v>
      </c>
      <c r="F15" s="158">
        <f t="shared" si="1"/>
        <v>46869.12391475927</v>
      </c>
      <c r="G15" s="159">
        <f t="shared" si="2"/>
        <v>145.27308058596077</v>
      </c>
      <c r="H15" s="163">
        <f t="shared" si="3"/>
        <v>14606.351124568497</v>
      </c>
    </row>
    <row r="16" spans="1:8" s="36" customFormat="1" ht="15.75">
      <c r="A16" s="145">
        <f t="shared" si="0"/>
        <v>2</v>
      </c>
      <c r="B16" s="7" t="s">
        <v>19</v>
      </c>
      <c r="C16" s="161">
        <v>104831.63</v>
      </c>
      <c r="D16" s="161">
        <v>2691.9166666666665</v>
      </c>
      <c r="E16" s="161">
        <v>2.25</v>
      </c>
      <c r="F16" s="147">
        <f t="shared" si="1"/>
        <v>38943.118595796055</v>
      </c>
      <c r="G16" s="162">
        <f t="shared" si="2"/>
        <v>120.70604981490116</v>
      </c>
      <c r="H16" s="149">
        <f t="shared" si="3"/>
        <v>6680.3458056052805</v>
      </c>
    </row>
    <row r="17" spans="1:8" s="36" customFormat="1" ht="15.75">
      <c r="A17" s="140">
        <f t="shared" si="0"/>
        <v>9</v>
      </c>
      <c r="B17" s="8" t="s">
        <v>4</v>
      </c>
      <c r="C17" s="157">
        <v>107029.9</v>
      </c>
      <c r="D17" s="157">
        <v>3152.5</v>
      </c>
      <c r="E17" s="157">
        <v>3.833333333333333</v>
      </c>
      <c r="F17" s="158">
        <f t="shared" si="1"/>
        <v>33950.80095162569</v>
      </c>
      <c r="G17" s="164">
        <f t="shared" si="2"/>
        <v>105.23212363801586</v>
      </c>
      <c r="H17" s="163">
        <f t="shared" si="3"/>
        <v>1688.0281614349187</v>
      </c>
    </row>
    <row r="18" spans="1:8" s="36" customFormat="1" ht="15.75">
      <c r="A18" s="145" t="s">
        <v>183</v>
      </c>
      <c r="B18" s="7" t="s">
        <v>5</v>
      </c>
      <c r="C18" s="161">
        <v>0</v>
      </c>
      <c r="D18" s="161">
        <v>3480.916666666667</v>
      </c>
      <c r="E18" s="161">
        <v>1.5833333333333335</v>
      </c>
      <c r="F18" s="147" t="str">
        <f t="shared" si="1"/>
        <v>-</v>
      </c>
      <c r="G18" s="162" t="str">
        <f t="shared" si="2"/>
        <v>-</v>
      </c>
      <c r="H18" s="149" t="str">
        <f t="shared" si="3"/>
        <v>-</v>
      </c>
    </row>
    <row r="19" spans="1:8" s="36" customFormat="1" ht="15.75">
      <c r="A19" s="140">
        <f t="shared" si="0"/>
        <v>8</v>
      </c>
      <c r="B19" s="8" t="s">
        <v>6</v>
      </c>
      <c r="C19" s="157">
        <v>128585</v>
      </c>
      <c r="D19" s="157">
        <v>3712.083333333333</v>
      </c>
      <c r="E19" s="157">
        <v>0.75</v>
      </c>
      <c r="F19" s="158">
        <f t="shared" si="1"/>
        <v>34639.57795487709</v>
      </c>
      <c r="G19" s="159">
        <f t="shared" si="2"/>
        <v>107.36702074599417</v>
      </c>
      <c r="H19" s="163">
        <f t="shared" si="3"/>
        <v>2376.805164686313</v>
      </c>
    </row>
    <row r="20" spans="1:8" s="36" customFormat="1" ht="15.75">
      <c r="A20" s="145">
        <f t="shared" si="0"/>
        <v>5</v>
      </c>
      <c r="B20" s="7" t="s">
        <v>7</v>
      </c>
      <c r="C20" s="161">
        <v>146981</v>
      </c>
      <c r="D20" s="161">
        <v>4029.083333333333</v>
      </c>
      <c r="E20" s="161">
        <v>1.4166666666666667</v>
      </c>
      <c r="F20" s="147">
        <f t="shared" si="1"/>
        <v>36480.00992781651</v>
      </c>
      <c r="G20" s="162">
        <f t="shared" si="2"/>
        <v>113.07152725232578</v>
      </c>
      <c r="H20" s="149">
        <f t="shared" si="3"/>
        <v>4217.237137625732</v>
      </c>
    </row>
    <row r="21" spans="1:8" s="36" customFormat="1" ht="15.75">
      <c r="A21" s="140">
        <f t="shared" si="0"/>
        <v>10</v>
      </c>
      <c r="B21" s="8" t="s">
        <v>8</v>
      </c>
      <c r="C21" s="157">
        <v>316872</v>
      </c>
      <c r="D21" s="157">
        <v>10015.583333333334</v>
      </c>
      <c r="E21" s="157">
        <v>4.583333333333333</v>
      </c>
      <c r="F21" s="158">
        <f t="shared" si="1"/>
        <v>31637.897609558437</v>
      </c>
      <c r="G21" s="159">
        <f t="shared" si="2"/>
        <v>98.0631696330133</v>
      </c>
      <c r="H21" s="163">
        <f t="shared" si="3"/>
        <v>-624.875180632338</v>
      </c>
    </row>
    <row r="22" spans="1:8" s="36" customFormat="1" ht="15.75">
      <c r="A22" s="145">
        <f t="shared" si="0"/>
        <v>6</v>
      </c>
      <c r="B22" s="7" t="s">
        <v>9</v>
      </c>
      <c r="C22" s="161">
        <v>190366.1</v>
      </c>
      <c r="D22" s="161">
        <v>5392.25</v>
      </c>
      <c r="E22" s="161">
        <v>2.9166666666666665</v>
      </c>
      <c r="F22" s="147">
        <f t="shared" si="1"/>
        <v>35303.64875515787</v>
      </c>
      <c r="G22" s="162">
        <f t="shared" si="2"/>
        <v>109.42533980182772</v>
      </c>
      <c r="H22" s="149">
        <f t="shared" si="3"/>
        <v>3040.8759649670938</v>
      </c>
    </row>
    <row r="23" spans="1:8" s="36" customFormat="1" ht="15.75">
      <c r="A23" s="140">
        <f t="shared" si="0"/>
        <v>11</v>
      </c>
      <c r="B23" s="9" t="s">
        <v>10</v>
      </c>
      <c r="C23" s="157">
        <v>176405</v>
      </c>
      <c r="D23" s="157">
        <v>5713</v>
      </c>
      <c r="E23" s="157">
        <v>2</v>
      </c>
      <c r="F23" s="158">
        <f t="shared" si="1"/>
        <v>30877.822510064765</v>
      </c>
      <c r="G23" s="159">
        <f t="shared" si="2"/>
        <v>95.70728068187898</v>
      </c>
      <c r="H23" s="163">
        <f t="shared" si="3"/>
        <v>-1384.9502801260096</v>
      </c>
    </row>
    <row r="24" spans="1:8" s="36" customFormat="1" ht="16.5" thickBot="1">
      <c r="A24" s="145">
        <f t="shared" si="0"/>
        <v>4</v>
      </c>
      <c r="B24" s="7" t="s">
        <v>11</v>
      </c>
      <c r="C24" s="161">
        <v>292055</v>
      </c>
      <c r="D24" s="161">
        <v>7624.5</v>
      </c>
      <c r="E24" s="161">
        <v>4.833333333333333</v>
      </c>
      <c r="F24" s="165">
        <f t="shared" si="1"/>
        <v>38304.80687258181</v>
      </c>
      <c r="G24" s="162">
        <f t="shared" si="2"/>
        <v>118.7275722445904</v>
      </c>
      <c r="H24" s="166">
        <f t="shared" si="3"/>
        <v>6042.034082391034</v>
      </c>
    </row>
    <row r="25" spans="1:8" s="36" customFormat="1" ht="16.5" thickBot="1">
      <c r="A25" s="10" t="s">
        <v>40</v>
      </c>
      <c r="B25" s="11" t="s">
        <v>20</v>
      </c>
      <c r="C25" s="14">
        <f>SUM(C11:C24)</f>
        <v>2054982.69</v>
      </c>
      <c r="D25" s="14">
        <f>SUM(D11:D24)</f>
        <v>63695.16666666667</v>
      </c>
      <c r="E25" s="14">
        <f>SUM(E11:E24)</f>
        <v>55.16666666666667</v>
      </c>
      <c r="F25" s="53">
        <f>C25/D25*1000</f>
        <v>32262.772790190775</v>
      </c>
      <c r="G25" s="16" t="s">
        <v>21</v>
      </c>
      <c r="H25" s="54" t="s">
        <v>21</v>
      </c>
    </row>
    <row r="26" s="46" customFormat="1" ht="12.75">
      <c r="G26" s="47"/>
    </row>
    <row r="27" spans="1:6" s="43" customFormat="1" ht="12.75">
      <c r="A27" s="40" t="s">
        <v>22</v>
      </c>
      <c r="D27" s="50"/>
      <c r="F27" s="50"/>
    </row>
    <row r="28" spans="1:8" s="43" customFormat="1" ht="25.5" customHeight="1">
      <c r="A28" s="284" t="s">
        <v>170</v>
      </c>
      <c r="B28" s="284"/>
      <c r="C28" s="284"/>
      <c r="D28" s="284"/>
      <c r="E28" s="284"/>
      <c r="F28" s="284"/>
      <c r="G28" s="284"/>
      <c r="H28" s="284"/>
    </row>
    <row r="29" spans="1:8" s="43" customFormat="1" ht="12.75" customHeight="1">
      <c r="A29" s="284" t="s">
        <v>167</v>
      </c>
      <c r="B29" s="284"/>
      <c r="C29" s="284"/>
      <c r="D29" s="284"/>
      <c r="E29" s="284"/>
      <c r="F29" s="284"/>
      <c r="G29" s="284"/>
      <c r="H29" s="284"/>
    </row>
    <row r="30" s="43" customFormat="1" ht="12.75"/>
    <row r="31" s="43" customFormat="1" ht="12.75"/>
    <row r="32" ht="12.75">
      <c r="H32" s="41" t="s">
        <v>91</v>
      </c>
    </row>
    <row r="72" spans="1:8" ht="16.5" customHeight="1">
      <c r="A72" s="294"/>
      <c r="B72" s="294"/>
      <c r="C72" s="294"/>
      <c r="D72" s="294"/>
      <c r="E72" s="294"/>
      <c r="F72" s="294"/>
      <c r="G72" s="294"/>
      <c r="H72" s="294"/>
    </row>
    <row r="73" ht="12.75" customHeight="1"/>
    <row r="74" ht="15.75">
      <c r="A74" s="13"/>
    </row>
    <row r="75" ht="15.75">
      <c r="A75" s="13"/>
    </row>
  </sheetData>
  <sheetProtection/>
  <mergeCells count="11">
    <mergeCell ref="A28:H28"/>
    <mergeCell ref="A29:H29"/>
    <mergeCell ref="A2:H2"/>
    <mergeCell ref="A3:H3"/>
    <mergeCell ref="A5:H5"/>
    <mergeCell ref="A7:H7"/>
    <mergeCell ref="A72:H72"/>
    <mergeCell ref="A9:A10"/>
    <mergeCell ref="B9:B10"/>
    <mergeCell ref="D9:E9"/>
    <mergeCell ref="G9:G10"/>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1.xml><?xml version="1.0" encoding="utf-8"?>
<worksheet xmlns="http://schemas.openxmlformats.org/spreadsheetml/2006/main" xmlns:r="http://schemas.openxmlformats.org/officeDocument/2006/relationships">
  <sheetPr>
    <tabColor indexed="15"/>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141</v>
      </c>
      <c r="B2" s="279"/>
      <c r="C2" s="279"/>
      <c r="D2" s="279"/>
      <c r="E2" s="279"/>
      <c r="F2" s="279"/>
      <c r="G2" s="279"/>
      <c r="H2" s="279"/>
    </row>
    <row r="3" spans="1:8" s="36" customFormat="1" ht="18">
      <c r="A3" s="285" t="s">
        <v>142</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199</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40" t="s">
        <v>183</v>
      </c>
      <c r="B11" s="6" t="s">
        <v>18</v>
      </c>
      <c r="C11" s="157">
        <v>0</v>
      </c>
      <c r="D11" s="157">
        <v>476.75</v>
      </c>
      <c r="E11" s="157">
        <v>2.0833333333333335</v>
      </c>
      <c r="F11" s="158" t="str">
        <f>IF((OR(D11=0,C11=0)),"-",(C11/D11*1000))</f>
        <v>-</v>
      </c>
      <c r="G11" s="159" t="str">
        <f>IF(F11="-","-",(F11*100/$F$25))</f>
        <v>-</v>
      </c>
      <c r="H11" s="160" t="str">
        <f>IF(F11="-","-",(F11-$F$25))</f>
        <v>-</v>
      </c>
    </row>
    <row r="12" spans="1:8" s="36" customFormat="1" ht="15.75">
      <c r="A12" s="122">
        <f>RANK(F12,$F$11:$F$24)</f>
        <v>2</v>
      </c>
      <c r="B12" s="7" t="s">
        <v>0</v>
      </c>
      <c r="C12" s="161">
        <v>5938.49</v>
      </c>
      <c r="D12" s="161">
        <v>245.83333333333331</v>
      </c>
      <c r="E12" s="161">
        <v>0.16666666666666666</v>
      </c>
      <c r="F12" s="147">
        <f aca="true" t="shared" si="0" ref="F12:F24">IF((OR(D12=0,C12=0)),"-",(C12/D12*1000))</f>
        <v>24156.569491525424</v>
      </c>
      <c r="G12" s="162">
        <f>IF(F12="-","-",(F12*100/$F$25))</f>
        <v>395.80135294194486</v>
      </c>
      <c r="H12" s="149">
        <f>IF(F12="-","-",(F12-$F$25))</f>
        <v>18053.364105295062</v>
      </c>
    </row>
    <row r="13" spans="1:8" s="36" customFormat="1" ht="15.75">
      <c r="A13" s="140" t="s">
        <v>183</v>
      </c>
      <c r="B13" s="8" t="s">
        <v>1</v>
      </c>
      <c r="C13" s="157">
        <v>0</v>
      </c>
      <c r="D13" s="157">
        <v>115.66666666666667</v>
      </c>
      <c r="E13" s="157">
        <v>0</v>
      </c>
      <c r="F13" s="158" t="str">
        <f t="shared" si="0"/>
        <v>-</v>
      </c>
      <c r="G13" s="159" t="str">
        <f aca="true" t="shared" si="1" ref="G13:G24">IF(F13="-","-",(F13*100/$F$25))</f>
        <v>-</v>
      </c>
      <c r="H13" s="163" t="str">
        <f aca="true" t="shared" si="2" ref="H13:H24">IF(F13="-","-",(F13-$F$25))</f>
        <v>-</v>
      </c>
    </row>
    <row r="14" spans="1:8" s="36" customFormat="1" ht="15.75">
      <c r="A14" s="122">
        <f>RANK(F14,$F$11:$F$24)</f>
        <v>3</v>
      </c>
      <c r="B14" s="7" t="s">
        <v>2</v>
      </c>
      <c r="C14" s="161">
        <v>2922</v>
      </c>
      <c r="D14" s="161">
        <v>1078.75</v>
      </c>
      <c r="E14" s="161">
        <v>0.41666666666666663</v>
      </c>
      <c r="F14" s="147">
        <f t="shared" si="0"/>
        <v>2708.6906141367326</v>
      </c>
      <c r="G14" s="162">
        <f t="shared" si="1"/>
        <v>44.381442909457</v>
      </c>
      <c r="H14" s="149">
        <f t="shared" si="2"/>
        <v>-3394.5147720936293</v>
      </c>
    </row>
    <row r="15" spans="1:8" s="36" customFormat="1" ht="15.75">
      <c r="A15" s="140" t="s">
        <v>183</v>
      </c>
      <c r="B15" s="8" t="s">
        <v>3</v>
      </c>
      <c r="C15" s="157">
        <v>0</v>
      </c>
      <c r="D15" s="157">
        <v>0</v>
      </c>
      <c r="E15" s="157">
        <v>0</v>
      </c>
      <c r="F15" s="158" t="str">
        <f t="shared" si="0"/>
        <v>-</v>
      </c>
      <c r="G15" s="159" t="str">
        <f t="shared" si="1"/>
        <v>-</v>
      </c>
      <c r="H15" s="163" t="str">
        <f t="shared" si="2"/>
        <v>-</v>
      </c>
    </row>
    <row r="16" spans="1:8" s="36" customFormat="1" ht="15.75">
      <c r="A16" s="145" t="s">
        <v>183</v>
      </c>
      <c r="B16" s="7" t="s">
        <v>19</v>
      </c>
      <c r="C16" s="161">
        <v>0</v>
      </c>
      <c r="D16" s="161">
        <v>304.41666666666663</v>
      </c>
      <c r="E16" s="161">
        <v>0.08333333333333333</v>
      </c>
      <c r="F16" s="147" t="str">
        <f t="shared" si="0"/>
        <v>-</v>
      </c>
      <c r="G16" s="162" t="str">
        <f t="shared" si="1"/>
        <v>-</v>
      </c>
      <c r="H16" s="149" t="str">
        <f t="shared" si="2"/>
        <v>-</v>
      </c>
    </row>
    <row r="17" spans="1:8" s="36" customFormat="1" ht="15.75">
      <c r="A17" s="140" t="s">
        <v>183</v>
      </c>
      <c r="B17" s="8" t="s">
        <v>4</v>
      </c>
      <c r="C17" s="157">
        <v>0</v>
      </c>
      <c r="D17" s="157">
        <v>325.66666666666663</v>
      </c>
      <c r="E17" s="157">
        <v>0</v>
      </c>
      <c r="F17" s="158" t="str">
        <f t="shared" si="0"/>
        <v>-</v>
      </c>
      <c r="G17" s="164" t="str">
        <f t="shared" si="1"/>
        <v>-</v>
      </c>
      <c r="H17" s="163" t="str">
        <f t="shared" si="2"/>
        <v>-</v>
      </c>
    </row>
    <row r="18" spans="1:8" s="36" customFormat="1" ht="15.75">
      <c r="A18" s="145" t="s">
        <v>183</v>
      </c>
      <c r="B18" s="7" t="s">
        <v>5</v>
      </c>
      <c r="C18" s="161">
        <v>0</v>
      </c>
      <c r="D18" s="161">
        <v>0</v>
      </c>
      <c r="E18" s="161">
        <v>0</v>
      </c>
      <c r="F18" s="147" t="str">
        <f t="shared" si="0"/>
        <v>-</v>
      </c>
      <c r="G18" s="162" t="str">
        <f t="shared" si="1"/>
        <v>-</v>
      </c>
      <c r="H18" s="149" t="str">
        <f t="shared" si="2"/>
        <v>-</v>
      </c>
    </row>
    <row r="19" spans="1:8" s="36" customFormat="1" ht="15.75">
      <c r="A19" s="140" t="s">
        <v>183</v>
      </c>
      <c r="B19" s="8" t="s">
        <v>6</v>
      </c>
      <c r="C19" s="157">
        <v>0</v>
      </c>
      <c r="D19" s="157">
        <v>248.58333333333334</v>
      </c>
      <c r="E19" s="157">
        <v>0.25</v>
      </c>
      <c r="F19" s="158" t="str">
        <f t="shared" si="0"/>
        <v>-</v>
      </c>
      <c r="G19" s="159" t="str">
        <f t="shared" si="1"/>
        <v>-</v>
      </c>
      <c r="H19" s="163" t="str">
        <f t="shared" si="2"/>
        <v>-</v>
      </c>
    </row>
    <row r="20" spans="1:8" s="36" customFormat="1" ht="15.75">
      <c r="A20" s="145" t="s">
        <v>183</v>
      </c>
      <c r="B20" s="7" t="s">
        <v>7</v>
      </c>
      <c r="C20" s="161">
        <v>0</v>
      </c>
      <c r="D20" s="161">
        <v>290.33333333333337</v>
      </c>
      <c r="E20" s="161">
        <v>0</v>
      </c>
      <c r="F20" s="147" t="str">
        <f t="shared" si="0"/>
        <v>-</v>
      </c>
      <c r="G20" s="162" t="str">
        <f t="shared" si="1"/>
        <v>-</v>
      </c>
      <c r="H20" s="149" t="str">
        <f t="shared" si="2"/>
        <v>-</v>
      </c>
    </row>
    <row r="21" spans="1:8" s="36" customFormat="1" ht="15.75">
      <c r="A21" s="140" t="s">
        <v>183</v>
      </c>
      <c r="B21" s="8" t="s">
        <v>8</v>
      </c>
      <c r="C21" s="157">
        <v>0</v>
      </c>
      <c r="D21" s="157">
        <v>497.5</v>
      </c>
      <c r="E21" s="157">
        <v>0.16666666666666666</v>
      </c>
      <c r="F21" s="158" t="str">
        <f t="shared" si="0"/>
        <v>-</v>
      </c>
      <c r="G21" s="159" t="str">
        <f t="shared" si="1"/>
        <v>-</v>
      </c>
      <c r="H21" s="163" t="str">
        <f t="shared" si="2"/>
        <v>-</v>
      </c>
    </row>
    <row r="22" spans="1:8" s="36" customFormat="1" ht="15.75">
      <c r="A22" s="145" t="s">
        <v>183</v>
      </c>
      <c r="B22" s="7" t="s">
        <v>9</v>
      </c>
      <c r="C22" s="161">
        <v>0</v>
      </c>
      <c r="D22" s="161">
        <v>681.5</v>
      </c>
      <c r="E22" s="161">
        <v>0.16666666666666666</v>
      </c>
      <c r="F22" s="147" t="str">
        <f t="shared" si="0"/>
        <v>-</v>
      </c>
      <c r="G22" s="162" t="str">
        <f t="shared" si="1"/>
        <v>-</v>
      </c>
      <c r="H22" s="149" t="str">
        <f t="shared" si="2"/>
        <v>-</v>
      </c>
    </row>
    <row r="23" spans="1:8" s="36" customFormat="1" ht="15.75">
      <c r="A23" s="140" t="s">
        <v>183</v>
      </c>
      <c r="B23" s="9" t="s">
        <v>10</v>
      </c>
      <c r="C23" s="157">
        <v>0</v>
      </c>
      <c r="D23" s="157">
        <v>775.6666666666666</v>
      </c>
      <c r="E23" s="157">
        <v>0</v>
      </c>
      <c r="F23" s="158" t="str">
        <f t="shared" si="0"/>
        <v>-</v>
      </c>
      <c r="G23" s="159" t="str">
        <f t="shared" si="1"/>
        <v>-</v>
      </c>
      <c r="H23" s="163" t="str">
        <f t="shared" si="2"/>
        <v>-</v>
      </c>
    </row>
    <row r="24" spans="1:8" s="36" customFormat="1" ht="16.5" thickBot="1">
      <c r="A24" s="122">
        <f>RANK(F24,$F$11:$F$24)</f>
        <v>1</v>
      </c>
      <c r="B24" s="7" t="s">
        <v>11</v>
      </c>
      <c r="C24" s="161">
        <v>26266</v>
      </c>
      <c r="D24" s="161">
        <v>714.75</v>
      </c>
      <c r="E24" s="161">
        <v>0.08333333333333333</v>
      </c>
      <c r="F24" s="165">
        <f t="shared" si="0"/>
        <v>36748.51346624694</v>
      </c>
      <c r="G24" s="162">
        <f t="shared" si="1"/>
        <v>602.1182500126318</v>
      </c>
      <c r="H24" s="166">
        <f t="shared" si="2"/>
        <v>30645.30808001658</v>
      </c>
    </row>
    <row r="25" spans="1:8" s="36" customFormat="1" ht="16.5" thickBot="1">
      <c r="A25" s="10" t="s">
        <v>40</v>
      </c>
      <c r="B25" s="11" t="s">
        <v>20</v>
      </c>
      <c r="C25" s="14">
        <f>SUM(C11:C24)</f>
        <v>35126.49</v>
      </c>
      <c r="D25" s="14">
        <f>SUM(D11:D24)</f>
        <v>5755.416666666667</v>
      </c>
      <c r="E25" s="14">
        <f>SUM(E11:E24)</f>
        <v>3.4166666666666665</v>
      </c>
      <c r="F25" s="53">
        <f>C25/D25*1000</f>
        <v>6103.205386230362</v>
      </c>
      <c r="G25" s="16" t="s">
        <v>21</v>
      </c>
      <c r="H25" s="54" t="s">
        <v>21</v>
      </c>
    </row>
    <row r="26" s="46" customFormat="1" ht="12.75">
      <c r="G26" s="47"/>
    </row>
    <row r="27" spans="1:6" s="43" customFormat="1" ht="12.75">
      <c r="A27" s="40" t="s">
        <v>22</v>
      </c>
      <c r="D27" s="50"/>
      <c r="F27" s="50"/>
    </row>
    <row r="28" spans="1:8" s="43" customFormat="1" ht="25.5" customHeight="1">
      <c r="A28" s="284" t="s">
        <v>171</v>
      </c>
      <c r="B28" s="284"/>
      <c r="C28" s="284"/>
      <c r="D28" s="284"/>
      <c r="E28" s="284"/>
      <c r="F28" s="284"/>
      <c r="G28" s="284"/>
      <c r="H28" s="284"/>
    </row>
    <row r="29" spans="1:8" s="43" customFormat="1" ht="12.75" customHeight="1">
      <c r="A29" s="284" t="s">
        <v>167</v>
      </c>
      <c r="B29" s="284"/>
      <c r="C29" s="284"/>
      <c r="D29" s="284"/>
      <c r="E29" s="284"/>
      <c r="F29" s="284"/>
      <c r="G29" s="284"/>
      <c r="H29" s="284"/>
    </row>
    <row r="30" s="43" customFormat="1" ht="12.75"/>
    <row r="31" s="43" customFormat="1" ht="12.75"/>
    <row r="32" ht="12.75">
      <c r="H32" s="41" t="s">
        <v>92</v>
      </c>
    </row>
    <row r="72" spans="1:8" ht="16.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8:H28"/>
    <mergeCell ref="A29:H29"/>
    <mergeCell ref="A2:H2"/>
    <mergeCell ref="A3:H3"/>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2.xml><?xml version="1.0" encoding="utf-8"?>
<worksheet xmlns="http://schemas.openxmlformats.org/spreadsheetml/2006/main" xmlns:r="http://schemas.openxmlformats.org/officeDocument/2006/relationships">
  <sheetPr>
    <tabColor indexed="49"/>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173</v>
      </c>
      <c r="B2" s="279"/>
      <c r="C2" s="279"/>
      <c r="D2" s="279"/>
      <c r="E2" s="279"/>
      <c r="F2" s="279"/>
      <c r="G2" s="279"/>
      <c r="H2" s="279"/>
    </row>
    <row r="3" spans="1:8" s="36" customFormat="1" ht="18">
      <c r="A3" s="285" t="s">
        <v>214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200</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16">
        <f>RANK(F11,$F$11:$F$24)</f>
        <v>14</v>
      </c>
      <c r="B11" s="6" t="s">
        <v>18</v>
      </c>
      <c r="C11" s="141">
        <v>2193638</v>
      </c>
      <c r="D11" s="141">
        <v>72506.25</v>
      </c>
      <c r="E11" s="141">
        <v>282.5</v>
      </c>
      <c r="F11" s="158">
        <f aca="true" t="shared" si="0" ref="F11:F25">C11/D11*1000</f>
        <v>30254.467718300148</v>
      </c>
      <c r="G11" s="159">
        <f>F11*100/F25</f>
        <v>94.43209228798098</v>
      </c>
      <c r="H11" s="160">
        <f>(F11-F25)</f>
        <v>-1783.8647863274564</v>
      </c>
    </row>
    <row r="12" spans="1:8" s="36" customFormat="1" ht="15.75">
      <c r="A12" s="122">
        <f aca="true" t="shared" si="1" ref="A12:A24">RANK(F12,$F$11:$F$24)</f>
        <v>8</v>
      </c>
      <c r="B12" s="7" t="s">
        <v>0</v>
      </c>
      <c r="C12" s="198">
        <v>2952213.96</v>
      </c>
      <c r="D12" s="198">
        <v>92285.41666666666</v>
      </c>
      <c r="E12" s="198">
        <v>77.41666666666666</v>
      </c>
      <c r="F12" s="147">
        <f t="shared" si="0"/>
        <v>31990.037718129897</v>
      </c>
      <c r="G12" s="162">
        <f>F12*100/F25</f>
        <v>99.84925936301232</v>
      </c>
      <c r="H12" s="149">
        <f>F12-F25</f>
        <v>-48.29478649770681</v>
      </c>
    </row>
    <row r="13" spans="1:8" s="36" customFormat="1" ht="15.75">
      <c r="A13" s="116">
        <f t="shared" si="1"/>
        <v>11</v>
      </c>
      <c r="B13" s="8" t="s">
        <v>1</v>
      </c>
      <c r="C13" s="141">
        <v>1583145</v>
      </c>
      <c r="D13" s="141">
        <v>50022.458333333336</v>
      </c>
      <c r="E13" s="141">
        <v>24</v>
      </c>
      <c r="F13" s="158">
        <f t="shared" si="0"/>
        <v>31648.684465894068</v>
      </c>
      <c r="G13" s="159">
        <f>F13*100/F25</f>
        <v>98.78380674563117</v>
      </c>
      <c r="H13" s="163">
        <f>F13-F25</f>
        <v>-389.64803873353594</v>
      </c>
    </row>
    <row r="14" spans="1:8" s="36" customFormat="1" ht="15.75">
      <c r="A14" s="122">
        <f t="shared" si="1"/>
        <v>6</v>
      </c>
      <c r="B14" s="7" t="s">
        <v>2</v>
      </c>
      <c r="C14" s="198">
        <v>1361479</v>
      </c>
      <c r="D14" s="198">
        <v>42110.25</v>
      </c>
      <c r="E14" s="198">
        <v>17.25</v>
      </c>
      <c r="F14" s="147">
        <f t="shared" si="0"/>
        <v>32331.297012010138</v>
      </c>
      <c r="G14" s="162">
        <f>F14*100/F25</f>
        <v>100.91441871183595</v>
      </c>
      <c r="H14" s="149">
        <f>F14-F25</f>
        <v>292.96450738253407</v>
      </c>
    </row>
    <row r="15" spans="1:8" s="36" customFormat="1" ht="15.75">
      <c r="A15" s="116">
        <f t="shared" si="1"/>
        <v>12</v>
      </c>
      <c r="B15" s="8" t="s">
        <v>3</v>
      </c>
      <c r="C15" s="141">
        <v>758131.12</v>
      </c>
      <c r="D15" s="141">
        <v>24139.375</v>
      </c>
      <c r="E15" s="141">
        <v>7.416666666666667</v>
      </c>
      <c r="F15" s="158">
        <f t="shared" si="0"/>
        <v>31406.410480801595</v>
      </c>
      <c r="G15" s="159">
        <f>F15*100/F25</f>
        <v>98.027606387646</v>
      </c>
      <c r="H15" s="163">
        <f>F15-F25</f>
        <v>-631.9220238260095</v>
      </c>
    </row>
    <row r="16" spans="1:8" s="36" customFormat="1" ht="15.75">
      <c r="A16" s="122">
        <f t="shared" si="1"/>
        <v>5</v>
      </c>
      <c r="B16" s="7" t="s">
        <v>19</v>
      </c>
      <c r="C16" s="198">
        <v>2198791.86</v>
      </c>
      <c r="D16" s="198">
        <v>67629.375</v>
      </c>
      <c r="E16" s="198">
        <v>47.83333333333333</v>
      </c>
      <c r="F16" s="147">
        <f t="shared" si="0"/>
        <v>32512.378829465746</v>
      </c>
      <c r="G16" s="162">
        <f>F16*100/F25</f>
        <v>101.47962233917659</v>
      </c>
      <c r="H16" s="149">
        <f>F16-F25</f>
        <v>474.046324838142</v>
      </c>
    </row>
    <row r="17" spans="1:8" s="36" customFormat="1" ht="15.75">
      <c r="A17" s="116">
        <f t="shared" si="1"/>
        <v>3</v>
      </c>
      <c r="B17" s="8" t="s">
        <v>4</v>
      </c>
      <c r="C17" s="141">
        <v>1148023.25</v>
      </c>
      <c r="D17" s="141">
        <v>35084.41666666667</v>
      </c>
      <c r="E17" s="199">
        <v>16.75</v>
      </c>
      <c r="F17" s="158">
        <f t="shared" si="0"/>
        <v>32721.742559018367</v>
      </c>
      <c r="G17" s="164">
        <f>F17*100/F25</f>
        <v>102.13310119773573</v>
      </c>
      <c r="H17" s="163">
        <f>F17-F25</f>
        <v>683.4100543907625</v>
      </c>
    </row>
    <row r="18" spans="1:8" s="36" customFormat="1" ht="15.75">
      <c r="A18" s="122">
        <f t="shared" si="1"/>
        <v>7</v>
      </c>
      <c r="B18" s="7" t="s">
        <v>5</v>
      </c>
      <c r="C18" s="198">
        <v>1414882.4</v>
      </c>
      <c r="D18" s="198">
        <v>43885.208333333336</v>
      </c>
      <c r="E18" s="198">
        <v>10.75</v>
      </c>
      <c r="F18" s="147">
        <f t="shared" si="0"/>
        <v>32240.530550821502</v>
      </c>
      <c r="G18" s="162">
        <f>F18*100/F25</f>
        <v>100.63111289005036</v>
      </c>
      <c r="H18" s="149">
        <f>F18-F25</f>
        <v>202.19804619389834</v>
      </c>
    </row>
    <row r="19" spans="1:8" s="36" customFormat="1" ht="15.75">
      <c r="A19" s="116">
        <f t="shared" si="1"/>
        <v>13</v>
      </c>
      <c r="B19" s="8" t="s">
        <v>6</v>
      </c>
      <c r="C19" s="141">
        <v>1278509</v>
      </c>
      <c r="D19" s="141">
        <v>41806.666666666664</v>
      </c>
      <c r="E19" s="141">
        <v>11.666666666666668</v>
      </c>
      <c r="F19" s="158">
        <f t="shared" si="0"/>
        <v>30581.462286716633</v>
      </c>
      <c r="G19" s="159">
        <f>F19*100/F25</f>
        <v>95.45272770453786</v>
      </c>
      <c r="H19" s="163">
        <f>F19-F25</f>
        <v>-1456.8702179109714</v>
      </c>
    </row>
    <row r="20" spans="1:8" s="36" customFormat="1" ht="15.75">
      <c r="A20" s="122">
        <f t="shared" si="1"/>
        <v>1</v>
      </c>
      <c r="B20" s="7" t="s">
        <v>7</v>
      </c>
      <c r="C20" s="198">
        <v>1432977</v>
      </c>
      <c r="D20" s="198">
        <v>43425</v>
      </c>
      <c r="E20" s="198">
        <v>9.333333333333334</v>
      </c>
      <c r="F20" s="147">
        <f t="shared" si="0"/>
        <v>32998.89464594128</v>
      </c>
      <c r="G20" s="162">
        <f>F20*100/F25</f>
        <v>102.9981652171658</v>
      </c>
      <c r="H20" s="149">
        <f>F20-F25</f>
        <v>960.5621413136723</v>
      </c>
    </row>
    <row r="21" spans="1:8" s="36" customFormat="1" ht="15.75">
      <c r="A21" s="116">
        <f t="shared" si="1"/>
        <v>4</v>
      </c>
      <c r="B21" s="8" t="s">
        <v>8</v>
      </c>
      <c r="C21" s="141">
        <v>2827281.2</v>
      </c>
      <c r="D21" s="141">
        <v>86740.66666666667</v>
      </c>
      <c r="E21" s="141">
        <v>43</v>
      </c>
      <c r="F21" s="158">
        <f t="shared" si="0"/>
        <v>32594.64457271099</v>
      </c>
      <c r="G21" s="159">
        <f>F21*100/F25</f>
        <v>101.73639520097693</v>
      </c>
      <c r="H21" s="163">
        <f>F21-F25</f>
        <v>556.3120680833854</v>
      </c>
    </row>
    <row r="22" spans="1:8" s="36" customFormat="1" ht="15.75">
      <c r="A22" s="122">
        <f t="shared" si="1"/>
        <v>10</v>
      </c>
      <c r="B22" s="7" t="s">
        <v>9</v>
      </c>
      <c r="C22" s="198">
        <v>1569186.6</v>
      </c>
      <c r="D22" s="198">
        <v>49415.208333333336</v>
      </c>
      <c r="E22" s="198">
        <v>13.583333333333334</v>
      </c>
      <c r="F22" s="147">
        <f t="shared" si="0"/>
        <v>31755.134763673464</v>
      </c>
      <c r="G22" s="162">
        <f>F22*100/F25</f>
        <v>99.11606591599849</v>
      </c>
      <c r="H22" s="149">
        <f>F22-F25</f>
        <v>-283.1977409541396</v>
      </c>
    </row>
    <row r="23" spans="1:8" s="36" customFormat="1" ht="15.75">
      <c r="A23" s="116">
        <f t="shared" si="1"/>
        <v>9</v>
      </c>
      <c r="B23" s="9" t="s">
        <v>10</v>
      </c>
      <c r="C23" s="141">
        <v>1490514</v>
      </c>
      <c r="D23" s="141">
        <v>46613.041666666664</v>
      </c>
      <c r="E23" s="141">
        <v>9.75</v>
      </c>
      <c r="F23" s="158">
        <f t="shared" si="0"/>
        <v>31976.329943426063</v>
      </c>
      <c r="G23" s="159">
        <f>F23*100/F25</f>
        <v>99.80647381947051</v>
      </c>
      <c r="H23" s="163">
        <f>F23-F25</f>
        <v>-62.00256120154154</v>
      </c>
    </row>
    <row r="24" spans="1:8" s="36" customFormat="1" ht="16.5" thickBot="1">
      <c r="A24" s="122">
        <f t="shared" si="1"/>
        <v>2</v>
      </c>
      <c r="B24" s="7" t="s">
        <v>11</v>
      </c>
      <c r="C24" s="198">
        <v>3318020</v>
      </c>
      <c r="D24" s="198">
        <v>101094.5</v>
      </c>
      <c r="E24" s="198">
        <v>74.5</v>
      </c>
      <c r="F24" s="165">
        <f t="shared" si="0"/>
        <v>32820.97443481099</v>
      </c>
      <c r="G24" s="162">
        <f>F24*100/F25</f>
        <v>102.44282978856762</v>
      </c>
      <c r="H24" s="166">
        <f>F24-F25</f>
        <v>782.6419301833848</v>
      </c>
    </row>
    <row r="25" spans="1:8" s="36" customFormat="1" ht="16.5" thickBot="1">
      <c r="A25" s="10" t="s">
        <v>40</v>
      </c>
      <c r="B25" s="11" t="s">
        <v>20</v>
      </c>
      <c r="C25" s="14">
        <f>SUM(C11:C24)</f>
        <v>25526792.39</v>
      </c>
      <c r="D25" s="14">
        <f>SUM(D11:D24)</f>
        <v>796757.8333333334</v>
      </c>
      <c r="E25" s="14">
        <f>SUM(E11:E24)</f>
        <v>645.75</v>
      </c>
      <c r="F25" s="53">
        <f t="shared" si="0"/>
        <v>32038.332504627604</v>
      </c>
      <c r="G25" s="16" t="s">
        <v>21</v>
      </c>
      <c r="H25" s="54" t="s">
        <v>21</v>
      </c>
    </row>
    <row r="26" s="46" customFormat="1" ht="12.75">
      <c r="G26" s="47"/>
    </row>
    <row r="27" spans="1:6" s="43" customFormat="1" ht="12.75">
      <c r="A27" s="40" t="s">
        <v>22</v>
      </c>
      <c r="D27" s="50"/>
      <c r="F27" s="50"/>
    </row>
    <row r="28" spans="1:8" s="43" customFormat="1" ht="26.25" customHeight="1">
      <c r="A28" s="284" t="s">
        <v>174</v>
      </c>
      <c r="B28" s="284"/>
      <c r="C28" s="284"/>
      <c r="D28" s="284"/>
      <c r="E28" s="284"/>
      <c r="F28" s="284"/>
      <c r="G28" s="284"/>
      <c r="H28" s="284"/>
    </row>
    <row r="29" spans="1:8" s="43" customFormat="1" ht="12.75" customHeight="1">
      <c r="A29" s="284" t="s">
        <v>167</v>
      </c>
      <c r="B29" s="284"/>
      <c r="C29" s="284"/>
      <c r="D29" s="284"/>
      <c r="E29" s="284"/>
      <c r="F29" s="284"/>
      <c r="G29" s="284"/>
      <c r="H29" s="284"/>
    </row>
    <row r="30" spans="1:8" s="43" customFormat="1" ht="12.75">
      <c r="A30" s="284"/>
      <c r="B30" s="284"/>
      <c r="C30" s="284"/>
      <c r="D30" s="284"/>
      <c r="E30" s="284"/>
      <c r="F30" s="284"/>
      <c r="G30" s="284"/>
      <c r="H30" s="284"/>
    </row>
    <row r="31" s="43" customFormat="1" ht="12.75"/>
    <row r="32" ht="12.75">
      <c r="H32" s="41" t="s">
        <v>93</v>
      </c>
    </row>
    <row r="72" spans="1:8" ht="14.25" customHeight="1">
      <c r="A72" s="294"/>
      <c r="B72" s="294"/>
      <c r="C72" s="294"/>
      <c r="D72" s="294"/>
      <c r="E72" s="294"/>
      <c r="F72" s="294"/>
      <c r="G72" s="294"/>
      <c r="H72" s="294"/>
    </row>
    <row r="73" ht="12.75" customHeight="1"/>
    <row r="74" ht="15.75">
      <c r="A74" s="13"/>
    </row>
    <row r="75" ht="15.75">
      <c r="A75" s="13"/>
    </row>
  </sheetData>
  <sheetProtection/>
  <mergeCells count="12">
    <mergeCell ref="A29:H29"/>
    <mergeCell ref="A72:H72"/>
    <mergeCell ref="A28:H28"/>
    <mergeCell ref="A30:H30"/>
    <mergeCell ref="A9:A10"/>
    <mergeCell ref="B9:B10"/>
    <mergeCell ref="D9:E9"/>
    <mergeCell ref="G9:G10"/>
    <mergeCell ref="A2:H2"/>
    <mergeCell ref="A3:H3"/>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3.xml><?xml version="1.0" encoding="utf-8"?>
<worksheet xmlns="http://schemas.openxmlformats.org/spreadsheetml/2006/main" xmlns:r="http://schemas.openxmlformats.org/officeDocument/2006/relationships">
  <sheetPr>
    <tabColor indexed="41"/>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52</v>
      </c>
      <c r="B2" s="279"/>
      <c r="C2" s="279"/>
      <c r="D2" s="279"/>
      <c r="E2" s="279"/>
      <c r="F2" s="279"/>
      <c r="G2" s="279"/>
      <c r="H2" s="279"/>
    </row>
    <row r="3" spans="1:8" s="36" customFormat="1" ht="18">
      <c r="A3" s="285" t="s">
        <v>126</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201</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16">
        <f>RANK(F11,$F$11:$F$24)</f>
        <v>10</v>
      </c>
      <c r="B11" s="6" t="s">
        <v>18</v>
      </c>
      <c r="C11" s="141">
        <v>255429</v>
      </c>
      <c r="D11" s="141">
        <v>3149.166666666667</v>
      </c>
      <c r="E11" s="141">
        <v>2.583333333333333</v>
      </c>
      <c r="F11" s="158">
        <f>C11/D11*1000</f>
        <v>81110.02910822968</v>
      </c>
      <c r="G11" s="159">
        <f>F11*100/F25</f>
        <v>95.37705397344796</v>
      </c>
      <c r="H11" s="160">
        <f>(F11-F25)</f>
        <v>-3931.420306647313</v>
      </c>
    </row>
    <row r="12" spans="1:8" s="36" customFormat="1" ht="15.75">
      <c r="A12" s="122">
        <f aca="true" t="shared" si="0" ref="A12:A24">RANK(F12,$F$11:$F$24)</f>
        <v>6</v>
      </c>
      <c r="B12" s="7" t="s">
        <v>0</v>
      </c>
      <c r="C12" s="198">
        <v>309838.04</v>
      </c>
      <c r="D12" s="198">
        <v>3510.875</v>
      </c>
      <c r="E12" s="198">
        <v>1.6666666666666665</v>
      </c>
      <c r="F12" s="147">
        <f>C12/D12*1000</f>
        <v>88250.94598924769</v>
      </c>
      <c r="G12" s="162">
        <f>F12*100/F25</f>
        <v>103.77403795026245</v>
      </c>
      <c r="H12" s="149">
        <f>F12-F25</f>
        <v>3209.4965743707</v>
      </c>
    </row>
    <row r="13" spans="1:8" s="36" customFormat="1" ht="15.75">
      <c r="A13" s="116">
        <f t="shared" si="0"/>
        <v>8</v>
      </c>
      <c r="B13" s="8" t="s">
        <v>1</v>
      </c>
      <c r="C13" s="141">
        <v>150693</v>
      </c>
      <c r="D13" s="141">
        <v>1763.5</v>
      </c>
      <c r="E13" s="141">
        <v>1.75</v>
      </c>
      <c r="F13" s="158">
        <f aca="true" t="shared" si="1" ref="F13:F24">C13/D13*1000</f>
        <v>85451.09157924581</v>
      </c>
      <c r="G13" s="159">
        <f>F13*100/F25</f>
        <v>100.48169706324074</v>
      </c>
      <c r="H13" s="163">
        <f>F13-F25</f>
        <v>409.6421643688227</v>
      </c>
    </row>
    <row r="14" spans="1:8" s="36" customFormat="1" ht="15.75">
      <c r="A14" s="122">
        <f t="shared" si="0"/>
        <v>5</v>
      </c>
      <c r="B14" s="7" t="s">
        <v>2</v>
      </c>
      <c r="C14" s="198">
        <v>171608</v>
      </c>
      <c r="D14" s="198">
        <v>1939.5833333333333</v>
      </c>
      <c r="E14" s="198">
        <v>2.25</v>
      </c>
      <c r="F14" s="147">
        <f t="shared" si="1"/>
        <v>88476.73469387756</v>
      </c>
      <c r="G14" s="162">
        <f>F14*100/F25</f>
        <v>104.03954224985212</v>
      </c>
      <c r="H14" s="149">
        <f>F14-F25</f>
        <v>3435.285279000571</v>
      </c>
    </row>
    <row r="15" spans="1:8" s="36" customFormat="1" ht="15.75">
      <c r="A15" s="116">
        <f t="shared" si="0"/>
        <v>14</v>
      </c>
      <c r="B15" s="8" t="s">
        <v>3</v>
      </c>
      <c r="C15" s="141">
        <v>104540.73</v>
      </c>
      <c r="D15" s="141">
        <v>1427.1666666666667</v>
      </c>
      <c r="E15" s="141">
        <v>0.16666666666666666</v>
      </c>
      <c r="F15" s="158">
        <f t="shared" si="1"/>
        <v>73250.54069835338</v>
      </c>
      <c r="G15" s="159">
        <f>F15*100/F25</f>
        <v>86.13510376686861</v>
      </c>
      <c r="H15" s="163">
        <f>F15-F25</f>
        <v>-11790.908716523612</v>
      </c>
    </row>
    <row r="16" spans="1:8" s="36" customFormat="1" ht="15.75">
      <c r="A16" s="122">
        <f t="shared" si="0"/>
        <v>12</v>
      </c>
      <c r="B16" s="7" t="s">
        <v>19</v>
      </c>
      <c r="C16" s="198">
        <v>361145.43</v>
      </c>
      <c r="D16" s="198">
        <v>4600.416666666667</v>
      </c>
      <c r="E16" s="198">
        <v>2.9166666666666665</v>
      </c>
      <c r="F16" s="147">
        <f t="shared" si="1"/>
        <v>78502.76532922742</v>
      </c>
      <c r="G16" s="162">
        <f>F16*100/F25</f>
        <v>92.31117986506742</v>
      </c>
      <c r="H16" s="149">
        <f>F16-F25</f>
        <v>-6538.684085649569</v>
      </c>
    </row>
    <row r="17" spans="1:8" s="36" customFormat="1" ht="15.75">
      <c r="A17" s="116">
        <f t="shared" si="0"/>
        <v>9</v>
      </c>
      <c r="B17" s="8" t="s">
        <v>4</v>
      </c>
      <c r="C17" s="141">
        <v>153834.76</v>
      </c>
      <c r="D17" s="141">
        <v>1810.75</v>
      </c>
      <c r="E17" s="199">
        <v>0.08333333333333333</v>
      </c>
      <c r="F17" s="158">
        <f t="shared" si="1"/>
        <v>84956.37719177136</v>
      </c>
      <c r="G17" s="164">
        <f>F17*100/F25</f>
        <v>99.89996381330403</v>
      </c>
      <c r="H17" s="163">
        <f>F17-F25</f>
        <v>-85.07222310562793</v>
      </c>
    </row>
    <row r="18" spans="1:8" s="36" customFormat="1" ht="15.75">
      <c r="A18" s="122">
        <f t="shared" si="0"/>
        <v>13</v>
      </c>
      <c r="B18" s="7" t="s">
        <v>5</v>
      </c>
      <c r="C18" s="198">
        <v>155133.8</v>
      </c>
      <c r="D18" s="198">
        <v>2103.5</v>
      </c>
      <c r="E18" s="198">
        <v>0</v>
      </c>
      <c r="F18" s="147">
        <f t="shared" si="1"/>
        <v>73750.3208937485</v>
      </c>
      <c r="G18" s="162">
        <f>F18*100/F25</f>
        <v>86.72279388602091</v>
      </c>
      <c r="H18" s="149">
        <f>F18-F25</f>
        <v>-11291.128521128485</v>
      </c>
    </row>
    <row r="19" spans="1:8" s="36" customFormat="1" ht="15.75">
      <c r="A19" s="116">
        <f t="shared" si="0"/>
        <v>4</v>
      </c>
      <c r="B19" s="8" t="s">
        <v>6</v>
      </c>
      <c r="C19" s="141">
        <v>153643</v>
      </c>
      <c r="D19" s="141">
        <v>1736.5</v>
      </c>
      <c r="E19" s="141">
        <v>0</v>
      </c>
      <c r="F19" s="158">
        <f t="shared" si="1"/>
        <v>88478.54880506766</v>
      </c>
      <c r="G19" s="159">
        <f>F19*100/F25</f>
        <v>104.04167545807304</v>
      </c>
      <c r="H19" s="163">
        <f>F19-F25</f>
        <v>3437.099390190677</v>
      </c>
    </row>
    <row r="20" spans="1:8" s="36" customFormat="1" ht="15.75">
      <c r="A20" s="122">
        <f t="shared" si="0"/>
        <v>1</v>
      </c>
      <c r="B20" s="7" t="s">
        <v>7</v>
      </c>
      <c r="C20" s="198">
        <v>117163</v>
      </c>
      <c r="D20" s="198">
        <v>1181.1666666666665</v>
      </c>
      <c r="E20" s="198">
        <v>0</v>
      </c>
      <c r="F20" s="147">
        <f t="shared" si="1"/>
        <v>99192.60618033019</v>
      </c>
      <c r="G20" s="162">
        <f>F20*100/F25</f>
        <v>116.64030524270159</v>
      </c>
      <c r="H20" s="149">
        <f>F20-F25</f>
        <v>14151.156765453197</v>
      </c>
    </row>
    <row r="21" spans="1:8" s="36" customFormat="1" ht="15.75">
      <c r="A21" s="116">
        <f t="shared" si="0"/>
        <v>7</v>
      </c>
      <c r="B21" s="8" t="s">
        <v>8</v>
      </c>
      <c r="C21" s="141">
        <v>270796</v>
      </c>
      <c r="D21" s="141">
        <v>3112.0416666666665</v>
      </c>
      <c r="E21" s="141">
        <v>0.6666666666666666</v>
      </c>
      <c r="F21" s="158">
        <f t="shared" si="1"/>
        <v>87015.54445768455</v>
      </c>
      <c r="G21" s="159">
        <f>F21*100/F25</f>
        <v>102.32133278112052</v>
      </c>
      <c r="H21" s="163">
        <f>F21-F25</f>
        <v>1974.0950428075594</v>
      </c>
    </row>
    <row r="22" spans="1:8" s="36" customFormat="1" ht="15.75">
      <c r="A22" s="122">
        <f t="shared" si="0"/>
        <v>11</v>
      </c>
      <c r="B22" s="7" t="s">
        <v>9</v>
      </c>
      <c r="C22" s="198">
        <v>188971.5</v>
      </c>
      <c r="D22" s="198">
        <v>2345.8333333333335</v>
      </c>
      <c r="E22" s="198">
        <v>0.5</v>
      </c>
      <c r="F22" s="147">
        <f t="shared" si="1"/>
        <v>80556.23445825932</v>
      </c>
      <c r="G22" s="162">
        <f>F22*100/F25</f>
        <v>94.7258484098308</v>
      </c>
      <c r="H22" s="149">
        <f>F22-F25</f>
        <v>-4485.214956617667</v>
      </c>
    </row>
    <row r="23" spans="1:8" s="36" customFormat="1" ht="15.75">
      <c r="A23" s="116">
        <f t="shared" si="0"/>
        <v>2</v>
      </c>
      <c r="B23" s="9" t="s">
        <v>10</v>
      </c>
      <c r="C23" s="141">
        <v>162466</v>
      </c>
      <c r="D23" s="141">
        <v>1700.875</v>
      </c>
      <c r="E23" s="141">
        <v>0.16666666666666666</v>
      </c>
      <c r="F23" s="158">
        <f t="shared" si="1"/>
        <v>95519.0710663629</v>
      </c>
      <c r="G23" s="159">
        <f>F23*100/F25</f>
        <v>112.3206056853177</v>
      </c>
      <c r="H23" s="163">
        <f>F23-F25</f>
        <v>10477.621651485912</v>
      </c>
    </row>
    <row r="24" spans="1:8" s="36" customFormat="1" ht="16.5" thickBot="1">
      <c r="A24" s="122">
        <f t="shared" si="0"/>
        <v>3</v>
      </c>
      <c r="B24" s="7" t="s">
        <v>11</v>
      </c>
      <c r="C24" s="198">
        <v>337901</v>
      </c>
      <c r="D24" s="198">
        <v>3639.25</v>
      </c>
      <c r="E24" s="198">
        <v>8.166666666666666</v>
      </c>
      <c r="F24" s="165">
        <f t="shared" si="1"/>
        <v>92849.07604588858</v>
      </c>
      <c r="G24" s="162">
        <f>F24*100/F25</f>
        <v>109.180966087398</v>
      </c>
      <c r="H24" s="166">
        <f>F24-F25</f>
        <v>7807.62663101159</v>
      </c>
    </row>
    <row r="25" spans="1:8" s="36" customFormat="1" ht="16.5" thickBot="1">
      <c r="A25" s="10" t="s">
        <v>40</v>
      </c>
      <c r="B25" s="11" t="s">
        <v>20</v>
      </c>
      <c r="C25" s="14">
        <f>SUM(C11:C24)</f>
        <v>2893163.26</v>
      </c>
      <c r="D25" s="14">
        <f>SUM(D11:D24)</f>
        <v>34020.625</v>
      </c>
      <c r="E25" s="14">
        <f>SUM(E11:E24)</f>
        <v>20.916666666666664</v>
      </c>
      <c r="F25" s="53">
        <f>C25/D25*1000</f>
        <v>85041.44941487699</v>
      </c>
      <c r="G25" s="16" t="s">
        <v>21</v>
      </c>
      <c r="H25" s="54" t="s">
        <v>21</v>
      </c>
    </row>
    <row r="26" s="46" customFormat="1" ht="12.75">
      <c r="G26" s="47"/>
    </row>
    <row r="27" spans="1:6" s="43" customFormat="1" ht="12.75">
      <c r="A27" s="40" t="s">
        <v>22</v>
      </c>
      <c r="D27" s="50"/>
      <c r="F27" s="50"/>
    </row>
    <row r="28" spans="1:8" s="43" customFormat="1" ht="39" customHeight="1">
      <c r="A28" s="284" t="s">
        <v>168</v>
      </c>
      <c r="B28" s="284"/>
      <c r="C28" s="284"/>
      <c r="D28" s="284"/>
      <c r="E28" s="284"/>
      <c r="F28" s="284"/>
      <c r="G28" s="284"/>
      <c r="H28" s="284"/>
    </row>
    <row r="29" spans="1:8" s="43" customFormat="1" ht="12.75">
      <c r="A29" s="284" t="s">
        <v>167</v>
      </c>
      <c r="B29" s="284"/>
      <c r="C29" s="284"/>
      <c r="D29" s="284"/>
      <c r="E29" s="284"/>
      <c r="F29" s="284"/>
      <c r="G29" s="284"/>
      <c r="H29" s="284"/>
    </row>
    <row r="30" s="43" customFormat="1" ht="12.75"/>
    <row r="31" s="43" customFormat="1" ht="12.75"/>
    <row r="32" s="43" customFormat="1" ht="12.75">
      <c r="H32" s="42" t="s">
        <v>94</v>
      </c>
    </row>
    <row r="72" spans="1:8" ht="15.75" customHeight="1">
      <c r="A72" s="294"/>
      <c r="B72" s="294"/>
      <c r="C72" s="294"/>
      <c r="D72" s="294"/>
      <c r="E72" s="294"/>
      <c r="F72" s="294"/>
      <c r="G72" s="294"/>
      <c r="H72" s="294"/>
    </row>
    <row r="73" ht="12.75" customHeight="1"/>
    <row r="74" ht="15.75">
      <c r="A74" s="13"/>
    </row>
    <row r="75" ht="15.75">
      <c r="A75" s="13"/>
    </row>
  </sheetData>
  <sheetProtection/>
  <mergeCells count="11">
    <mergeCell ref="A2:H2"/>
    <mergeCell ref="A3:H3"/>
    <mergeCell ref="A5:H5"/>
    <mergeCell ref="A7:H7"/>
    <mergeCell ref="A29:H29"/>
    <mergeCell ref="A72:H72"/>
    <mergeCell ref="A9:A10"/>
    <mergeCell ref="B9:B10"/>
    <mergeCell ref="D9:E9"/>
    <mergeCell ref="G9:G10"/>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4.xml><?xml version="1.0" encoding="utf-8"?>
<worksheet xmlns="http://schemas.openxmlformats.org/spreadsheetml/2006/main" xmlns:r="http://schemas.openxmlformats.org/officeDocument/2006/relationships">
  <sheetPr>
    <tabColor indexed="49"/>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172</v>
      </c>
      <c r="B2" s="279"/>
      <c r="C2" s="279"/>
      <c r="D2" s="279"/>
      <c r="E2" s="279"/>
      <c r="F2" s="279"/>
      <c r="G2" s="279"/>
      <c r="H2" s="279"/>
    </row>
    <row r="3" spans="1:8" s="36" customFormat="1" ht="18">
      <c r="A3" s="285" t="s">
        <v>215</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96</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16">
        <f>RANK(F11,$F$11:$F$24)</f>
        <v>14</v>
      </c>
      <c r="B11" s="6" t="s">
        <v>18</v>
      </c>
      <c r="C11" s="141">
        <v>2449067</v>
      </c>
      <c r="D11" s="141">
        <v>75655.41666666667</v>
      </c>
      <c r="E11" s="141">
        <v>285.08333333333337</v>
      </c>
      <c r="F11" s="158">
        <f>C11/D11*1000</f>
        <v>32371.33714814427</v>
      </c>
      <c r="G11" s="159">
        <f>F11*100/F25</f>
        <v>94.62861202643664</v>
      </c>
      <c r="H11" s="160">
        <f>(F11-F25)</f>
        <v>-1837.4887607685705</v>
      </c>
    </row>
    <row r="12" spans="1:8" s="36" customFormat="1" ht="15.75">
      <c r="A12" s="122">
        <f aca="true" t="shared" si="0" ref="A12:A24">RANK(F12,$F$11:$F$24)</f>
        <v>9</v>
      </c>
      <c r="B12" s="7" t="s">
        <v>0</v>
      </c>
      <c r="C12" s="198">
        <v>3262052</v>
      </c>
      <c r="D12" s="198">
        <v>95796.29166666667</v>
      </c>
      <c r="E12" s="198">
        <v>79.08333333333334</v>
      </c>
      <c r="F12" s="147">
        <f>C12/D12*1000</f>
        <v>34051.965303110635</v>
      </c>
      <c r="G12" s="162">
        <f>F12*100/F25</f>
        <v>99.54146159175448</v>
      </c>
      <c r="H12" s="149">
        <f>F12-F25</f>
        <v>-156.8606058022051</v>
      </c>
    </row>
    <row r="13" spans="1:8" s="36" customFormat="1" ht="15.75">
      <c r="A13" s="116">
        <f t="shared" si="0"/>
        <v>12</v>
      </c>
      <c r="B13" s="8" t="s">
        <v>1</v>
      </c>
      <c r="C13" s="141">
        <v>1733838</v>
      </c>
      <c r="D13" s="141">
        <v>51785.95833333333</v>
      </c>
      <c r="E13" s="141">
        <v>25.75</v>
      </c>
      <c r="F13" s="158">
        <f aca="true" t="shared" si="1" ref="F13:F24">C13/D13*1000</f>
        <v>33480.8518718475</v>
      </c>
      <c r="G13" s="159">
        <f>F13*100/F25</f>
        <v>97.87197011963023</v>
      </c>
      <c r="H13" s="163">
        <f>F13-F25</f>
        <v>-727.974037065338</v>
      </c>
    </row>
    <row r="14" spans="1:8" s="36" customFormat="1" ht="15.75">
      <c r="A14" s="122">
        <f t="shared" si="0"/>
        <v>4</v>
      </c>
      <c r="B14" s="7" t="s">
        <v>2</v>
      </c>
      <c r="C14" s="198">
        <v>1533087</v>
      </c>
      <c r="D14" s="198">
        <v>44049.833333333336</v>
      </c>
      <c r="E14" s="198">
        <v>19.5</v>
      </c>
      <c r="F14" s="147">
        <f t="shared" si="1"/>
        <v>34803.46879859553</v>
      </c>
      <c r="G14" s="162">
        <f>F14*100/F25</f>
        <v>101.73827330778916</v>
      </c>
      <c r="H14" s="149">
        <f>F14-F25</f>
        <v>594.642889682691</v>
      </c>
    </row>
    <row r="15" spans="1:8" s="36" customFormat="1" ht="15.75">
      <c r="A15" s="116">
        <f t="shared" si="0"/>
        <v>11</v>
      </c>
      <c r="B15" s="8" t="s">
        <v>3</v>
      </c>
      <c r="C15" s="141">
        <v>862671.85</v>
      </c>
      <c r="D15" s="141">
        <v>25566.541666666664</v>
      </c>
      <c r="E15" s="141">
        <v>7.583333333333334</v>
      </c>
      <c r="F15" s="158">
        <f t="shared" si="1"/>
        <v>33742.219078646085</v>
      </c>
      <c r="G15" s="159">
        <f>F15*100/F25</f>
        <v>98.63600454599295</v>
      </c>
      <c r="H15" s="163">
        <f>F15-F25</f>
        <v>-466.6068302667554</v>
      </c>
    </row>
    <row r="16" spans="1:8" s="36" customFormat="1" ht="15.75">
      <c r="A16" s="122">
        <f t="shared" si="0"/>
        <v>1</v>
      </c>
      <c r="B16" s="7" t="s">
        <v>19</v>
      </c>
      <c r="C16" s="198">
        <v>2559937.29</v>
      </c>
      <c r="D16" s="198">
        <v>72229.79166666666</v>
      </c>
      <c r="E16" s="198">
        <v>50.75</v>
      </c>
      <c r="F16" s="147">
        <f t="shared" si="1"/>
        <v>35441.57100457741</v>
      </c>
      <c r="G16" s="162">
        <f>F16*100/F25</f>
        <v>103.60358785462843</v>
      </c>
      <c r="H16" s="149">
        <f>F16-F25</f>
        <v>1232.7450956645698</v>
      </c>
    </row>
    <row r="17" spans="1:8" s="36" customFormat="1" ht="15.75">
      <c r="A17" s="116">
        <f t="shared" si="0"/>
        <v>2</v>
      </c>
      <c r="B17" s="8" t="s">
        <v>4</v>
      </c>
      <c r="C17" s="141">
        <v>1301858.01</v>
      </c>
      <c r="D17" s="141">
        <v>36895.166666666664</v>
      </c>
      <c r="E17" s="199">
        <v>16.833333333333336</v>
      </c>
      <c r="F17" s="158">
        <f t="shared" si="1"/>
        <v>35285.3267139779</v>
      </c>
      <c r="G17" s="164">
        <f>F17*100/F25</f>
        <v>103.14685107267766</v>
      </c>
      <c r="H17" s="163">
        <f>F17-F25</f>
        <v>1076.5008050650576</v>
      </c>
    </row>
    <row r="18" spans="1:8" s="36" customFormat="1" ht="15.75">
      <c r="A18" s="122">
        <f t="shared" si="0"/>
        <v>8</v>
      </c>
      <c r="B18" s="7" t="s">
        <v>5</v>
      </c>
      <c r="C18" s="198">
        <v>1570016.2</v>
      </c>
      <c r="D18" s="198">
        <v>45988.708333333336</v>
      </c>
      <c r="E18" s="198">
        <v>10.75</v>
      </c>
      <c r="F18" s="147">
        <f t="shared" si="1"/>
        <v>34139.16713251169</v>
      </c>
      <c r="G18" s="162">
        <f>F18*100/F25</f>
        <v>99.79637191704086</v>
      </c>
      <c r="H18" s="149">
        <f>F18-F25</f>
        <v>-69.65877640114923</v>
      </c>
    </row>
    <row r="19" spans="1:8" s="36" customFormat="1" ht="15.75">
      <c r="A19" s="116">
        <f t="shared" si="0"/>
        <v>13</v>
      </c>
      <c r="B19" s="8" t="s">
        <v>6</v>
      </c>
      <c r="C19" s="141">
        <v>1432152</v>
      </c>
      <c r="D19" s="141">
        <v>43543.16666666667</v>
      </c>
      <c r="E19" s="141">
        <v>11.666666666666668</v>
      </c>
      <c r="F19" s="158">
        <f t="shared" si="1"/>
        <v>32890.39612032504</v>
      </c>
      <c r="G19" s="159">
        <f>F19*100/F25</f>
        <v>96.14593674714719</v>
      </c>
      <c r="H19" s="163">
        <f>F19-F25</f>
        <v>-1318.429788587804</v>
      </c>
    </row>
    <row r="20" spans="1:8" s="36" customFormat="1" ht="15.75">
      <c r="A20" s="122">
        <f t="shared" si="0"/>
        <v>5</v>
      </c>
      <c r="B20" s="7" t="s">
        <v>7</v>
      </c>
      <c r="C20" s="198">
        <v>1550140</v>
      </c>
      <c r="D20" s="198">
        <v>44606.166666666664</v>
      </c>
      <c r="E20" s="198">
        <v>9.333333333333334</v>
      </c>
      <c r="F20" s="147">
        <f t="shared" si="1"/>
        <v>34751.69726158939</v>
      </c>
      <c r="G20" s="162">
        <f>F20*100/F25</f>
        <v>101.58693360047504</v>
      </c>
      <c r="H20" s="149">
        <f>F20-F25</f>
        <v>542.8713526765496</v>
      </c>
    </row>
    <row r="21" spans="1:8" s="36" customFormat="1" ht="15.75">
      <c r="A21" s="116">
        <f t="shared" si="0"/>
        <v>6</v>
      </c>
      <c r="B21" s="8" t="s">
        <v>8</v>
      </c>
      <c r="C21" s="141">
        <v>3098077.2</v>
      </c>
      <c r="D21" s="141">
        <v>89852.70833333334</v>
      </c>
      <c r="E21" s="141">
        <v>43.666666666666664</v>
      </c>
      <c r="F21" s="158">
        <f t="shared" si="1"/>
        <v>34479.50826932039</v>
      </c>
      <c r="G21" s="159">
        <f>F21*100/F25</f>
        <v>100.79126469037051</v>
      </c>
      <c r="H21" s="163">
        <f>F21-F25</f>
        <v>270.6823604075471</v>
      </c>
    </row>
    <row r="22" spans="1:8" s="36" customFormat="1" ht="15.75">
      <c r="A22" s="122">
        <f t="shared" si="0"/>
        <v>10</v>
      </c>
      <c r="B22" s="7" t="s">
        <v>9</v>
      </c>
      <c r="C22" s="198">
        <v>1758158.1</v>
      </c>
      <c r="D22" s="198">
        <v>51761.04166666667</v>
      </c>
      <c r="E22" s="198">
        <v>14.083333333333332</v>
      </c>
      <c r="F22" s="147">
        <f t="shared" si="1"/>
        <v>33966.82221587181</v>
      </c>
      <c r="G22" s="162">
        <f>F22*100/F25</f>
        <v>99.29256942730099</v>
      </c>
      <c r="H22" s="149">
        <f>F22-F25</f>
        <v>-242.00369304102787</v>
      </c>
    </row>
    <row r="23" spans="1:8" s="36" customFormat="1" ht="15.75">
      <c r="A23" s="116">
        <f t="shared" si="0"/>
        <v>7</v>
      </c>
      <c r="B23" s="9" t="s">
        <v>10</v>
      </c>
      <c r="C23" s="141">
        <v>1652980</v>
      </c>
      <c r="D23" s="141">
        <v>48313.916666666664</v>
      </c>
      <c r="E23" s="141">
        <v>9.916666666666668</v>
      </c>
      <c r="F23" s="158">
        <f t="shared" si="1"/>
        <v>34213.33052760851</v>
      </c>
      <c r="G23" s="159">
        <f>F23*100/F25</f>
        <v>100.01316800146155</v>
      </c>
      <c r="H23" s="163">
        <f>F23-F25</f>
        <v>4.504618695667887</v>
      </c>
    </row>
    <row r="24" spans="1:8" s="36" customFormat="1" ht="16.5" thickBot="1">
      <c r="A24" s="122">
        <f t="shared" si="0"/>
        <v>3</v>
      </c>
      <c r="B24" s="7" t="s">
        <v>11</v>
      </c>
      <c r="C24" s="198">
        <v>3655921</v>
      </c>
      <c r="D24" s="198">
        <v>104733.75</v>
      </c>
      <c r="E24" s="198">
        <v>82.66666666666666</v>
      </c>
      <c r="F24" s="165">
        <f t="shared" si="1"/>
        <v>34906.80893217325</v>
      </c>
      <c r="G24" s="162">
        <f>F24*100/F25</f>
        <v>102.0403594824298</v>
      </c>
      <c r="H24" s="166">
        <f>F24-F25</f>
        <v>697.9830232604072</v>
      </c>
    </row>
    <row r="25" spans="1:8" s="36" customFormat="1" ht="16.5" thickBot="1">
      <c r="A25" s="10" t="s">
        <v>40</v>
      </c>
      <c r="B25" s="11" t="s">
        <v>20</v>
      </c>
      <c r="C25" s="14">
        <f>SUM(C11:C24)</f>
        <v>28419955.650000002</v>
      </c>
      <c r="D25" s="14">
        <f>SUM(D11:D24)</f>
        <v>830778.4583333334</v>
      </c>
      <c r="E25" s="14">
        <f>SUM(E11:E24)</f>
        <v>666.6666666666666</v>
      </c>
      <c r="F25" s="53">
        <f>C25/D25*1000</f>
        <v>34208.82590891284</v>
      </c>
      <c r="G25" s="16" t="s">
        <v>21</v>
      </c>
      <c r="H25" s="54" t="s">
        <v>21</v>
      </c>
    </row>
    <row r="26" s="46" customFormat="1" ht="12.75">
      <c r="G26" s="47"/>
    </row>
    <row r="27" spans="1:6" s="43" customFormat="1" ht="12.75">
      <c r="A27" s="40" t="s">
        <v>22</v>
      </c>
      <c r="D27" s="50"/>
      <c r="F27" s="50"/>
    </row>
    <row r="28" spans="1:8" s="43" customFormat="1" ht="38.25" customHeight="1">
      <c r="A28" s="284" t="s">
        <v>226</v>
      </c>
      <c r="B28" s="284"/>
      <c r="C28" s="284"/>
      <c r="D28" s="284"/>
      <c r="E28" s="284"/>
      <c r="F28" s="284"/>
      <c r="G28" s="284"/>
      <c r="H28" s="284"/>
    </row>
    <row r="29" spans="1:8" s="43" customFormat="1" ht="12.75" customHeight="1">
      <c r="A29" s="284" t="s">
        <v>167</v>
      </c>
      <c r="B29" s="284"/>
      <c r="C29" s="284"/>
      <c r="D29" s="284"/>
      <c r="E29" s="284"/>
      <c r="F29" s="284"/>
      <c r="G29" s="284"/>
      <c r="H29" s="284"/>
    </row>
    <row r="30" spans="1:8" s="43" customFormat="1" ht="12.75">
      <c r="A30" s="284"/>
      <c r="B30" s="284"/>
      <c r="C30" s="284"/>
      <c r="D30" s="284"/>
      <c r="E30" s="284"/>
      <c r="F30" s="284"/>
      <c r="G30" s="284"/>
      <c r="H30" s="284"/>
    </row>
    <row r="32" ht="12.75">
      <c r="H32" s="41" t="s">
        <v>95</v>
      </c>
    </row>
    <row r="72" spans="1:8" ht="14.25" customHeight="1">
      <c r="A72" s="294"/>
      <c r="B72" s="294"/>
      <c r="C72" s="294"/>
      <c r="D72" s="294"/>
      <c r="E72" s="294"/>
      <c r="F72" s="294"/>
      <c r="G72" s="294"/>
      <c r="H72" s="294"/>
    </row>
    <row r="73" ht="12.75" customHeight="1"/>
    <row r="74" ht="15.75">
      <c r="A74" s="13"/>
    </row>
    <row r="75" ht="15.75">
      <c r="A75" s="13"/>
    </row>
  </sheetData>
  <sheetProtection/>
  <mergeCells count="12">
    <mergeCell ref="A2:H2"/>
    <mergeCell ref="A3:H3"/>
    <mergeCell ref="A5:H5"/>
    <mergeCell ref="A7:H7"/>
    <mergeCell ref="A9:A10"/>
    <mergeCell ref="B9:B10"/>
    <mergeCell ref="D9:E9"/>
    <mergeCell ref="G9:G10"/>
    <mergeCell ref="A29:H29"/>
    <mergeCell ref="A72:H72"/>
    <mergeCell ref="A28:H28"/>
    <mergeCell ref="A30:H30"/>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5.xml><?xml version="1.0" encoding="utf-8"?>
<worksheet xmlns="http://schemas.openxmlformats.org/spreadsheetml/2006/main" xmlns:r="http://schemas.openxmlformats.org/officeDocument/2006/relationships">
  <sheetPr>
    <tabColor indexed="44"/>
  </sheetPr>
  <dimension ref="A1:G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49</v>
      </c>
      <c r="B2" s="279"/>
      <c r="C2" s="279"/>
      <c r="D2" s="279"/>
      <c r="E2" s="279"/>
      <c r="F2" s="279"/>
      <c r="G2" s="279"/>
    </row>
    <row r="3" spans="1:7" s="36" customFormat="1" ht="18">
      <c r="A3" s="285" t="s">
        <v>50</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2" t="s">
        <v>98</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23</v>
      </c>
      <c r="E10" s="44" t="s">
        <v>17</v>
      </c>
      <c r="F10" s="295"/>
      <c r="G10" s="39" t="s">
        <v>17</v>
      </c>
    </row>
    <row r="11" spans="1:7" s="36" customFormat="1" ht="15.75">
      <c r="A11" s="116">
        <f>RANK(E11,$E$11:$E$24)</f>
        <v>6</v>
      </c>
      <c r="B11" s="6" t="s">
        <v>18</v>
      </c>
      <c r="C11" s="141">
        <v>266512</v>
      </c>
      <c r="D11" s="141">
        <v>29167.333333333332</v>
      </c>
      <c r="E11" s="142">
        <f>C11/D11*1000</f>
        <v>9137.345432104408</v>
      </c>
      <c r="F11" s="143">
        <f>E11*100/E25</f>
        <v>105.12121256751048</v>
      </c>
      <c r="G11" s="144">
        <f>(E11-E25)</f>
        <v>445.1460092369616</v>
      </c>
    </row>
    <row r="12" spans="1:7" s="36" customFormat="1" ht="15.75">
      <c r="A12" s="122">
        <f aca="true" t="shared" si="0" ref="A12:A24">RANK(E12,$E$11:$E$24)</f>
        <v>11</v>
      </c>
      <c r="B12" s="7" t="s">
        <v>0</v>
      </c>
      <c r="C12" s="146">
        <v>269447.38</v>
      </c>
      <c r="D12" s="146">
        <v>33019.333333333336</v>
      </c>
      <c r="E12" s="147">
        <f aca="true" t="shared" si="1" ref="E12:E25">C12/D12*1000</f>
        <v>8160.291344464859</v>
      </c>
      <c r="F12" s="148">
        <f>E12*100/E25</f>
        <v>93.88062730126458</v>
      </c>
      <c r="G12" s="149">
        <f>E12-E25</f>
        <v>-531.9080784025873</v>
      </c>
    </row>
    <row r="13" spans="1:7" s="36" customFormat="1" ht="15.75">
      <c r="A13" s="116">
        <f t="shared" si="0"/>
        <v>5</v>
      </c>
      <c r="B13" s="8" t="s">
        <v>1</v>
      </c>
      <c r="C13" s="150">
        <v>163193</v>
      </c>
      <c r="D13" s="150">
        <v>17599.333333333332</v>
      </c>
      <c r="E13" s="142">
        <f t="shared" si="1"/>
        <v>9272.680783363008</v>
      </c>
      <c r="F13" s="151">
        <f>E13*100/E25</f>
        <v>106.67818732930161</v>
      </c>
      <c r="G13" s="152">
        <f>E13-E25</f>
        <v>580.4813604955616</v>
      </c>
    </row>
    <row r="14" spans="1:7" s="36" customFormat="1" ht="15.75">
      <c r="A14" s="122">
        <f t="shared" si="0"/>
        <v>8</v>
      </c>
      <c r="B14" s="7" t="s">
        <v>2</v>
      </c>
      <c r="C14" s="146">
        <v>109875</v>
      </c>
      <c r="D14" s="146">
        <v>12152</v>
      </c>
      <c r="E14" s="147">
        <f t="shared" si="1"/>
        <v>9041.721527320606</v>
      </c>
      <c r="F14" s="148">
        <f>E14*100/E25</f>
        <v>104.02110084512829</v>
      </c>
      <c r="G14" s="149">
        <f>E14-E25</f>
        <v>349.52210445315905</v>
      </c>
    </row>
    <row r="15" spans="1:7" s="36" customFormat="1" ht="15.75">
      <c r="A15" s="116">
        <f t="shared" si="0"/>
        <v>1</v>
      </c>
      <c r="B15" s="8" t="s">
        <v>3</v>
      </c>
      <c r="C15" s="150">
        <v>60249.53</v>
      </c>
      <c r="D15" s="150">
        <v>6155.666666666666</v>
      </c>
      <c r="E15" s="142">
        <f t="shared" si="1"/>
        <v>9787.653110954678</v>
      </c>
      <c r="F15" s="151">
        <f>E15*100/E25</f>
        <v>112.60272152989623</v>
      </c>
      <c r="G15" s="152">
        <f>E15-E25</f>
        <v>1095.453688087231</v>
      </c>
    </row>
    <row r="16" spans="1:7" s="36" customFormat="1" ht="15.75">
      <c r="A16" s="122">
        <f t="shared" si="0"/>
        <v>10</v>
      </c>
      <c r="B16" s="7" t="s">
        <v>19</v>
      </c>
      <c r="C16" s="146">
        <v>172562.38</v>
      </c>
      <c r="D16" s="146">
        <v>19730.333333333336</v>
      </c>
      <c r="E16" s="147">
        <f t="shared" si="1"/>
        <v>8746.044837897653</v>
      </c>
      <c r="F16" s="148">
        <f>E16*100/E25</f>
        <v>100.61946824285404</v>
      </c>
      <c r="G16" s="149">
        <f>E16-E25</f>
        <v>53.84541503020591</v>
      </c>
    </row>
    <row r="17" spans="1:7" s="36" customFormat="1" ht="15.75">
      <c r="A17" s="116">
        <f t="shared" si="0"/>
        <v>3</v>
      </c>
      <c r="B17" s="8" t="s">
        <v>4</v>
      </c>
      <c r="C17" s="150">
        <v>107279.98</v>
      </c>
      <c r="D17" s="150">
        <v>11293.333333333334</v>
      </c>
      <c r="E17" s="142">
        <f t="shared" si="1"/>
        <v>9499.407910271544</v>
      </c>
      <c r="F17" s="151">
        <f>E17*100/E25</f>
        <v>109.28658499574334</v>
      </c>
      <c r="G17" s="152">
        <f>E17-E25</f>
        <v>807.2084874040975</v>
      </c>
    </row>
    <row r="18" spans="1:7" s="36" customFormat="1" ht="15.75">
      <c r="A18" s="122">
        <f t="shared" si="0"/>
        <v>7</v>
      </c>
      <c r="B18" s="7" t="s">
        <v>5</v>
      </c>
      <c r="C18" s="146">
        <v>134918.4</v>
      </c>
      <c r="D18" s="146">
        <v>14917</v>
      </c>
      <c r="E18" s="147">
        <f t="shared" si="1"/>
        <v>9044.606824428503</v>
      </c>
      <c r="F18" s="148">
        <f>E18*100/E25</f>
        <v>104.05429494212872</v>
      </c>
      <c r="G18" s="149">
        <f>E18-E25</f>
        <v>352.40740156105676</v>
      </c>
    </row>
    <row r="19" spans="1:7" s="36" customFormat="1" ht="15.75">
      <c r="A19" s="116">
        <f t="shared" si="0"/>
        <v>2</v>
      </c>
      <c r="B19" s="8" t="s">
        <v>6</v>
      </c>
      <c r="C19" s="150">
        <v>115793</v>
      </c>
      <c r="D19" s="150">
        <v>12123</v>
      </c>
      <c r="E19" s="142">
        <f t="shared" si="1"/>
        <v>9551.51365173637</v>
      </c>
      <c r="F19" s="151">
        <f>E19*100/E25</f>
        <v>109.88603904563254</v>
      </c>
      <c r="G19" s="152">
        <f>E19-E25</f>
        <v>859.3142288689232</v>
      </c>
    </row>
    <row r="20" spans="1:7" s="36" customFormat="1" ht="15.75">
      <c r="A20" s="122">
        <f t="shared" si="0"/>
        <v>12</v>
      </c>
      <c r="B20" s="7" t="s">
        <v>7</v>
      </c>
      <c r="C20" s="146">
        <v>118436</v>
      </c>
      <c r="D20" s="146">
        <v>15194.333333333334</v>
      </c>
      <c r="E20" s="147">
        <f t="shared" si="1"/>
        <v>7794.748042033214</v>
      </c>
      <c r="F20" s="148">
        <f>E20*100/E25</f>
        <v>89.67520949331632</v>
      </c>
      <c r="G20" s="149">
        <f>E20-E25</f>
        <v>-897.4513808342326</v>
      </c>
    </row>
    <row r="21" spans="1:7" s="36" customFormat="1" ht="15.75">
      <c r="A21" s="116">
        <f t="shared" si="0"/>
        <v>13</v>
      </c>
      <c r="B21" s="8" t="s">
        <v>8</v>
      </c>
      <c r="C21" s="150">
        <v>223586.6</v>
      </c>
      <c r="D21" s="150">
        <v>29619.666666666664</v>
      </c>
      <c r="E21" s="142">
        <f t="shared" si="1"/>
        <v>7548.585962029733</v>
      </c>
      <c r="F21" s="151">
        <f>E21*100/E25</f>
        <v>86.84322108591878</v>
      </c>
      <c r="G21" s="152">
        <f>E21-E25</f>
        <v>-1143.6134608377133</v>
      </c>
    </row>
    <row r="22" spans="1:7" s="36" customFormat="1" ht="15.75">
      <c r="A22" s="122">
        <f t="shared" si="0"/>
        <v>9</v>
      </c>
      <c r="B22" s="7" t="s">
        <v>9</v>
      </c>
      <c r="C22" s="146">
        <v>147868.3</v>
      </c>
      <c r="D22" s="146">
        <v>16476</v>
      </c>
      <c r="E22" s="147">
        <f t="shared" si="1"/>
        <v>8974.769361495508</v>
      </c>
      <c r="F22" s="148">
        <f>E22*100/E25</f>
        <v>103.250845095485</v>
      </c>
      <c r="G22" s="149">
        <f>E22-E25</f>
        <v>282.5699386280612</v>
      </c>
    </row>
    <row r="23" spans="1:7" s="36" customFormat="1" ht="15.75">
      <c r="A23" s="116">
        <f>RANK(E23,$E$11:$E$24)</f>
        <v>14</v>
      </c>
      <c r="B23" s="9" t="s">
        <v>10</v>
      </c>
      <c r="C23" s="150">
        <v>128735</v>
      </c>
      <c r="D23" s="150">
        <v>17097.666666666668</v>
      </c>
      <c r="E23" s="142">
        <f t="shared" si="1"/>
        <v>7529.389975240286</v>
      </c>
      <c r="F23" s="151">
        <f>E23*100/E25</f>
        <v>86.6223795490927</v>
      </c>
      <c r="G23" s="152">
        <f>E23-E25</f>
        <v>-1162.8094476271608</v>
      </c>
    </row>
    <row r="24" spans="1:7" s="36" customFormat="1" ht="16.5" thickBot="1">
      <c r="A24" s="122">
        <f t="shared" si="0"/>
        <v>4</v>
      </c>
      <c r="B24" s="7" t="s">
        <v>11</v>
      </c>
      <c r="C24" s="153">
        <v>255756</v>
      </c>
      <c r="D24" s="153">
        <v>27093.333333333336</v>
      </c>
      <c r="E24" s="154">
        <f t="shared" si="1"/>
        <v>9439.812992125982</v>
      </c>
      <c r="F24" s="155">
        <f>E24*100/E25</f>
        <v>108.60097120288927</v>
      </c>
      <c r="G24" s="156">
        <f>E24-E25</f>
        <v>747.6135692585358</v>
      </c>
    </row>
    <row r="25" spans="1:7" s="36" customFormat="1" ht="16.5" thickBot="1">
      <c r="A25" s="10" t="s">
        <v>40</v>
      </c>
      <c r="B25" s="11" t="s">
        <v>20</v>
      </c>
      <c r="C25" s="14">
        <f>SUM(C11:C24)</f>
        <v>2274212.5700000003</v>
      </c>
      <c r="D25" s="14">
        <f>SUM(D11:D24)</f>
        <v>261638.3333333333</v>
      </c>
      <c r="E25" s="15">
        <f t="shared" si="1"/>
        <v>8692.199422867447</v>
      </c>
      <c r="F25" s="16" t="s">
        <v>21</v>
      </c>
      <c r="G25" s="17" t="s">
        <v>21</v>
      </c>
    </row>
    <row r="26" s="46" customFormat="1" ht="12.75">
      <c r="G26" s="47"/>
    </row>
    <row r="27" spans="1:7" s="43" customFormat="1" ht="12.75">
      <c r="A27" s="40" t="s">
        <v>22</v>
      </c>
      <c r="B27" s="40"/>
      <c r="C27" s="40"/>
      <c r="D27" s="40"/>
      <c r="E27" s="40"/>
      <c r="F27" s="40"/>
      <c r="G27" s="40"/>
    </row>
    <row r="28" spans="1:7" s="43" customFormat="1" ht="12.75" customHeight="1">
      <c r="A28" s="296" t="s">
        <v>61</v>
      </c>
      <c r="B28" s="296"/>
      <c r="C28" s="296"/>
      <c r="D28" s="296"/>
      <c r="E28" s="296"/>
      <c r="F28" s="296"/>
      <c r="G28" s="296"/>
    </row>
    <row r="29" s="43" customFormat="1" ht="12.75"/>
    <row r="30" s="43" customFormat="1" ht="12.75"/>
    <row r="31" s="43" customFormat="1" ht="12.75"/>
    <row r="32" ht="12.75">
      <c r="G32" s="41" t="s">
        <v>97</v>
      </c>
    </row>
    <row r="72" spans="1:7" ht="13.5" customHeight="1">
      <c r="A72" s="19"/>
      <c r="B72" s="20"/>
      <c r="C72" s="20"/>
      <c r="D72" s="20"/>
      <c r="E72" s="20"/>
      <c r="F72" s="20"/>
      <c r="G72" s="20"/>
    </row>
    <row r="73" spans="1:7" ht="12.75" customHeight="1">
      <c r="A73" s="20"/>
      <c r="B73" s="20"/>
      <c r="C73" s="20"/>
      <c r="D73" s="20"/>
      <c r="E73" s="20"/>
      <c r="F73" s="20"/>
      <c r="G73" s="20"/>
    </row>
    <row r="74" spans="1:6" ht="15.75" customHeight="1">
      <c r="A74" s="13"/>
      <c r="B74" s="13"/>
      <c r="C74" s="13"/>
      <c r="D74" s="13"/>
      <c r="E74" s="13"/>
      <c r="F74" s="13"/>
    </row>
    <row r="75" spans="1:6" ht="15.75">
      <c r="A75" s="21"/>
      <c r="B75" s="21"/>
      <c r="C75" s="21"/>
      <c r="D75" s="21"/>
      <c r="E75" s="21"/>
      <c r="F75" s="21"/>
    </row>
  </sheetData>
  <sheetProtection/>
  <mergeCells count="8">
    <mergeCell ref="A9:A10"/>
    <mergeCell ref="B9:B10"/>
    <mergeCell ref="F9:F10"/>
    <mergeCell ref="A28:G28"/>
    <mergeCell ref="A2:G2"/>
    <mergeCell ref="A3:G3"/>
    <mergeCell ref="A5:G5"/>
    <mergeCell ref="A7:G7"/>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indexed="53"/>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47</v>
      </c>
      <c r="B2" s="279"/>
      <c r="C2" s="279"/>
      <c r="D2" s="279"/>
      <c r="E2" s="279"/>
      <c r="F2" s="279"/>
      <c r="G2" s="279"/>
      <c r="H2" s="279"/>
    </row>
    <row r="3" spans="1:8" s="36" customFormat="1" ht="18">
      <c r="A3" s="285" t="s">
        <v>48</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100</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40">
        <f>RANK(F11,$F$11:$F$24)</f>
        <v>14</v>
      </c>
      <c r="B11" s="6" t="s">
        <v>18</v>
      </c>
      <c r="C11" s="141">
        <v>670015</v>
      </c>
      <c r="D11" s="141">
        <v>18905</v>
      </c>
      <c r="E11" s="157">
        <v>84.66666666666667</v>
      </c>
      <c r="F11" s="158">
        <f>C11/D11*1000</f>
        <v>35441.15313409151</v>
      </c>
      <c r="G11" s="159">
        <f>F11*100/F25</f>
        <v>95.60785997560217</v>
      </c>
      <c r="H11" s="160">
        <f>(F11-F25)</f>
        <v>-1628.1350427755533</v>
      </c>
    </row>
    <row r="12" spans="1:8" s="36" customFormat="1" ht="15.75">
      <c r="A12" s="145">
        <f aca="true" t="shared" si="0" ref="A12:A24">RANK(F12,$F$11:$F$24)</f>
        <v>7</v>
      </c>
      <c r="B12" s="7" t="s">
        <v>0</v>
      </c>
      <c r="C12" s="198">
        <v>458153.96</v>
      </c>
      <c r="D12" s="198">
        <v>12213.333333333332</v>
      </c>
      <c r="E12" s="161">
        <v>0</v>
      </c>
      <c r="F12" s="147">
        <f>C12/D12*1000</f>
        <v>37512.60589519652</v>
      </c>
      <c r="G12" s="162">
        <f>F12*100/F25</f>
        <v>101.19591645842853</v>
      </c>
      <c r="H12" s="149">
        <f>F12-F25</f>
        <v>443.3177183294538</v>
      </c>
    </row>
    <row r="13" spans="1:8" s="36" customFormat="1" ht="15.75">
      <c r="A13" s="140">
        <f t="shared" si="0"/>
        <v>6</v>
      </c>
      <c r="B13" s="8" t="s">
        <v>1</v>
      </c>
      <c r="C13" s="141">
        <v>277093</v>
      </c>
      <c r="D13" s="141">
        <v>7371</v>
      </c>
      <c r="E13" s="157">
        <v>0</v>
      </c>
      <c r="F13" s="158">
        <f aca="true" t="shared" si="1" ref="F13:F24">C13/D13*1000</f>
        <v>37592.321258987926</v>
      </c>
      <c r="G13" s="159">
        <f>F13*100/F25</f>
        <v>101.41096068428759</v>
      </c>
      <c r="H13" s="163">
        <f>F13-F25</f>
        <v>523.0330821208627</v>
      </c>
    </row>
    <row r="14" spans="1:8" s="36" customFormat="1" ht="15.75">
      <c r="A14" s="145">
        <f t="shared" si="0"/>
        <v>2</v>
      </c>
      <c r="B14" s="7" t="s">
        <v>2</v>
      </c>
      <c r="C14" s="198">
        <v>226532</v>
      </c>
      <c r="D14" s="198">
        <v>5743.75</v>
      </c>
      <c r="E14" s="161">
        <v>2.0833333333333335</v>
      </c>
      <c r="F14" s="147">
        <f t="shared" si="1"/>
        <v>39439.73884657236</v>
      </c>
      <c r="G14" s="162">
        <f>F14*100/F25</f>
        <v>106.39464847125004</v>
      </c>
      <c r="H14" s="149">
        <f>F14-F25</f>
        <v>2370.4506697053002</v>
      </c>
    </row>
    <row r="15" spans="1:8" s="36" customFormat="1" ht="15.75">
      <c r="A15" s="140">
        <f t="shared" si="0"/>
        <v>9</v>
      </c>
      <c r="B15" s="8" t="s">
        <v>3</v>
      </c>
      <c r="C15" s="141">
        <v>131127.31</v>
      </c>
      <c r="D15" s="141">
        <v>3539</v>
      </c>
      <c r="E15" s="157">
        <v>0</v>
      </c>
      <c r="F15" s="158">
        <f t="shared" si="1"/>
        <v>37052.07968352642</v>
      </c>
      <c r="G15" s="159">
        <f>F15*100/F25</f>
        <v>99.95357749180793</v>
      </c>
      <c r="H15" s="163">
        <f>F15-F25</f>
        <v>-17.208493340644054</v>
      </c>
    </row>
    <row r="16" spans="1:8" s="36" customFormat="1" ht="15.75">
      <c r="A16" s="145">
        <f t="shared" si="0"/>
        <v>1</v>
      </c>
      <c r="B16" s="7" t="s">
        <v>19</v>
      </c>
      <c r="C16" s="198">
        <v>324900.52</v>
      </c>
      <c r="D16" s="198">
        <v>8173.666666666666</v>
      </c>
      <c r="E16" s="161">
        <v>4.666666666666667</v>
      </c>
      <c r="F16" s="147">
        <f t="shared" si="1"/>
        <v>39749.66600057095</v>
      </c>
      <c r="G16" s="162">
        <f>F16*100/F25</f>
        <v>107.23072374876776</v>
      </c>
      <c r="H16" s="149">
        <f>F16-F25</f>
        <v>2680.377823703886</v>
      </c>
    </row>
    <row r="17" spans="1:8" s="36" customFormat="1" ht="15.75">
      <c r="A17" s="140">
        <f t="shared" si="0"/>
        <v>4</v>
      </c>
      <c r="B17" s="8" t="s">
        <v>4</v>
      </c>
      <c r="C17" s="141">
        <v>175186.22</v>
      </c>
      <c r="D17" s="141">
        <v>4647</v>
      </c>
      <c r="E17" s="157">
        <v>0</v>
      </c>
      <c r="F17" s="158">
        <f t="shared" si="1"/>
        <v>37698.77770604691</v>
      </c>
      <c r="G17" s="164">
        <f>F17*100/F25</f>
        <v>101.69814301849118</v>
      </c>
      <c r="H17" s="163">
        <f>F17-F25</f>
        <v>629.4895291798457</v>
      </c>
    </row>
    <row r="18" spans="1:8" s="36" customFormat="1" ht="15.75">
      <c r="A18" s="145">
        <f t="shared" si="0"/>
        <v>10</v>
      </c>
      <c r="B18" s="7" t="s">
        <v>5</v>
      </c>
      <c r="C18" s="198">
        <v>239014.5</v>
      </c>
      <c r="D18" s="198">
        <v>6516.666666666667</v>
      </c>
      <c r="E18" s="161">
        <v>0</v>
      </c>
      <c r="F18" s="147">
        <f t="shared" si="1"/>
        <v>36677.4168797954</v>
      </c>
      <c r="G18" s="162">
        <f>F18*100/F25</f>
        <v>98.9428680281047</v>
      </c>
      <c r="H18" s="149">
        <f>F18-F25</f>
        <v>-391.87129707166605</v>
      </c>
    </row>
    <row r="19" spans="1:8" s="36" customFormat="1" ht="15.75">
      <c r="A19" s="140">
        <f t="shared" si="0"/>
        <v>12</v>
      </c>
      <c r="B19" s="8" t="s">
        <v>6</v>
      </c>
      <c r="C19" s="141">
        <v>237651</v>
      </c>
      <c r="D19" s="141">
        <v>6631.666666666666</v>
      </c>
      <c r="E19" s="157">
        <v>0</v>
      </c>
      <c r="F19" s="158">
        <f t="shared" si="1"/>
        <v>35835.787886403625</v>
      </c>
      <c r="G19" s="159">
        <f>F19*100/F25</f>
        <v>96.6724467851174</v>
      </c>
      <c r="H19" s="163">
        <f>F19-F25</f>
        <v>-1233.5002904634384</v>
      </c>
    </row>
    <row r="20" spans="1:8" s="36" customFormat="1" ht="15.75">
      <c r="A20" s="145">
        <f t="shared" si="0"/>
        <v>3</v>
      </c>
      <c r="B20" s="7" t="s">
        <v>7</v>
      </c>
      <c r="C20" s="198">
        <v>228674</v>
      </c>
      <c r="D20" s="198">
        <v>6065.666666666667</v>
      </c>
      <c r="E20" s="161">
        <v>0</v>
      </c>
      <c r="F20" s="147">
        <f t="shared" si="1"/>
        <v>37699.730724844754</v>
      </c>
      <c r="G20" s="162">
        <f>F20*100/F25</f>
        <v>101.70071393054458</v>
      </c>
      <c r="H20" s="149">
        <f>F20-F25</f>
        <v>630.442547977691</v>
      </c>
    </row>
    <row r="21" spans="1:8" s="36" customFormat="1" ht="15.75">
      <c r="A21" s="140">
        <f t="shared" si="0"/>
        <v>11</v>
      </c>
      <c r="B21" s="8" t="s">
        <v>8</v>
      </c>
      <c r="C21" s="141">
        <v>518280</v>
      </c>
      <c r="D21" s="141">
        <v>14265.666666666668</v>
      </c>
      <c r="E21" s="157">
        <v>0</v>
      </c>
      <c r="F21" s="158">
        <f t="shared" si="1"/>
        <v>36330.5839194336</v>
      </c>
      <c r="G21" s="159">
        <f>F21*100/F25</f>
        <v>98.00723376745485</v>
      </c>
      <c r="H21" s="163">
        <f>F21-F25</f>
        <v>-738.7042574334628</v>
      </c>
    </row>
    <row r="22" spans="1:8" s="36" customFormat="1" ht="15.75">
      <c r="A22" s="145">
        <f t="shared" si="0"/>
        <v>5</v>
      </c>
      <c r="B22" s="7" t="s">
        <v>9</v>
      </c>
      <c r="C22" s="198">
        <v>359425.4</v>
      </c>
      <c r="D22" s="198">
        <v>9544</v>
      </c>
      <c r="E22" s="161">
        <v>0</v>
      </c>
      <c r="F22" s="147">
        <f t="shared" si="1"/>
        <v>37659.828164291706</v>
      </c>
      <c r="G22" s="162">
        <f>F22*100/F25</f>
        <v>101.59307075066299</v>
      </c>
      <c r="H22" s="149">
        <f>F22-F25</f>
        <v>590.5399874246432</v>
      </c>
    </row>
    <row r="23" spans="1:8" s="36" customFormat="1" ht="15.75">
      <c r="A23" s="140">
        <f t="shared" si="0"/>
        <v>13</v>
      </c>
      <c r="B23" s="9" t="s">
        <v>10</v>
      </c>
      <c r="C23" s="141">
        <v>266224</v>
      </c>
      <c r="D23" s="141">
        <v>7460.666666666666</v>
      </c>
      <c r="E23" s="157">
        <v>0</v>
      </c>
      <c r="F23" s="158">
        <f t="shared" si="1"/>
        <v>35683.674381199184</v>
      </c>
      <c r="G23" s="159">
        <f>F23*100/F25</f>
        <v>96.26209764520765</v>
      </c>
      <c r="H23" s="163">
        <f>F23-F25</f>
        <v>-1385.6137956678795</v>
      </c>
    </row>
    <row r="24" spans="1:8" s="36" customFormat="1" ht="16.5" thickBot="1">
      <c r="A24" s="145">
        <f t="shared" si="0"/>
        <v>8</v>
      </c>
      <c r="B24" s="7" t="s">
        <v>11</v>
      </c>
      <c r="C24" s="198">
        <v>586416</v>
      </c>
      <c r="D24" s="198">
        <v>15677.25</v>
      </c>
      <c r="E24" s="161">
        <v>37.25</v>
      </c>
      <c r="F24" s="165">
        <f t="shared" si="1"/>
        <v>37405.53987465914</v>
      </c>
      <c r="G24" s="162">
        <f>F24*100/F25</f>
        <v>100.90708970775951</v>
      </c>
      <c r="H24" s="166">
        <f>F24-F25</f>
        <v>336.251697792075</v>
      </c>
    </row>
    <row r="25" spans="1:8" s="36" customFormat="1" ht="16.5" thickBot="1">
      <c r="A25" s="10" t="s">
        <v>40</v>
      </c>
      <c r="B25" s="11" t="s">
        <v>20</v>
      </c>
      <c r="C25" s="14">
        <f>SUM(C11:C24)</f>
        <v>4698692.91</v>
      </c>
      <c r="D25" s="14">
        <f>SUM(D11:D24)</f>
        <v>126754.33333333334</v>
      </c>
      <c r="E25" s="14">
        <f>SUM(E11:E24)</f>
        <v>128.66666666666669</v>
      </c>
      <c r="F25" s="53">
        <f>C25/D25*1000</f>
        <v>37069.28817686706</v>
      </c>
      <c r="G25" s="16" t="s">
        <v>21</v>
      </c>
      <c r="H25" s="54" t="s">
        <v>21</v>
      </c>
    </row>
    <row r="26" s="46" customFormat="1" ht="12.75">
      <c r="G26" s="47"/>
    </row>
    <row r="27" spans="1:6" s="43" customFormat="1" ht="12.75">
      <c r="A27" s="40" t="s">
        <v>22</v>
      </c>
      <c r="D27" s="50"/>
      <c r="F27" s="50"/>
    </row>
    <row r="28" spans="1:8" s="43" customFormat="1" ht="12.75">
      <c r="A28" s="284" t="s">
        <v>62</v>
      </c>
      <c r="B28" s="284"/>
      <c r="C28" s="284"/>
      <c r="D28" s="284"/>
      <c r="E28" s="284"/>
      <c r="F28" s="284"/>
      <c r="G28" s="284"/>
      <c r="H28" s="284"/>
    </row>
    <row r="29" spans="1:8" s="43" customFormat="1" ht="12.75">
      <c r="A29" s="284" t="s">
        <v>63</v>
      </c>
      <c r="B29" s="284"/>
      <c r="C29" s="284"/>
      <c r="D29" s="284"/>
      <c r="E29" s="284"/>
      <c r="F29" s="284"/>
      <c r="G29" s="284"/>
      <c r="H29" s="284"/>
    </row>
    <row r="30" s="43" customFormat="1" ht="12.75"/>
    <row r="31" s="43" customFormat="1" ht="12.75"/>
    <row r="32" ht="12.75">
      <c r="H32" s="41" t="s">
        <v>99</v>
      </c>
    </row>
    <row r="72" spans="1:8" ht="12.75" customHeight="1">
      <c r="A72" s="294"/>
      <c r="B72" s="294"/>
      <c r="C72" s="294"/>
      <c r="D72" s="294"/>
      <c r="E72" s="294"/>
      <c r="F72" s="294"/>
      <c r="G72" s="294"/>
      <c r="H72" s="294"/>
    </row>
    <row r="73" ht="12.75" customHeight="1"/>
    <row r="74" ht="15.75">
      <c r="A74" s="13"/>
    </row>
    <row r="75" ht="15.75">
      <c r="A75" s="13"/>
    </row>
  </sheetData>
  <sheetProtection/>
  <mergeCells count="11">
    <mergeCell ref="A28:H28"/>
    <mergeCell ref="A29:H29"/>
    <mergeCell ref="A2:H2"/>
    <mergeCell ref="A3:H3"/>
    <mergeCell ref="A5:H5"/>
    <mergeCell ref="A7:H7"/>
    <mergeCell ref="A72:H72"/>
    <mergeCell ref="A9:A10"/>
    <mergeCell ref="B9:B10"/>
    <mergeCell ref="D9:E9"/>
    <mergeCell ref="G9:G10"/>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7.xml><?xml version="1.0" encoding="utf-8"?>
<worksheet xmlns="http://schemas.openxmlformats.org/spreadsheetml/2006/main" xmlns:r="http://schemas.openxmlformats.org/officeDocument/2006/relationships">
  <sheetPr>
    <tabColor indexed="42"/>
  </sheetPr>
  <dimension ref="A1:J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45</v>
      </c>
      <c r="B2" s="279"/>
      <c r="C2" s="279"/>
      <c r="D2" s="279"/>
      <c r="E2" s="279"/>
      <c r="F2" s="279"/>
      <c r="G2" s="279"/>
      <c r="H2" s="279"/>
    </row>
    <row r="3" spans="1:8" s="36" customFormat="1" ht="18">
      <c r="A3" s="285" t="s">
        <v>46</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203</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5</v>
      </c>
      <c r="B11" s="6" t="s">
        <v>18</v>
      </c>
      <c r="C11" s="141">
        <v>899173</v>
      </c>
      <c r="D11" s="141">
        <v>20940.833333333336</v>
      </c>
      <c r="E11" s="141">
        <v>260.16666666666663</v>
      </c>
      <c r="F11" s="158">
        <f>C11/D11*1000</f>
        <v>42938.74010107843</v>
      </c>
      <c r="G11" s="159">
        <f>F11*100/F25</f>
        <v>102.11841027205841</v>
      </c>
      <c r="H11" s="160">
        <f>(F11-F25)</f>
        <v>890.7489634536541</v>
      </c>
    </row>
    <row r="12" spans="1:8" s="36" customFormat="1" ht="15.75">
      <c r="A12" s="122">
        <f aca="true" t="shared" si="0" ref="A12:A24">RANK(F12,$F$11:$F$24)</f>
        <v>10</v>
      </c>
      <c r="B12" s="7" t="s">
        <v>0</v>
      </c>
      <c r="C12" s="198">
        <v>648905.81</v>
      </c>
      <c r="D12" s="198">
        <v>15607.833333333334</v>
      </c>
      <c r="E12" s="198">
        <v>156.83333333333331</v>
      </c>
      <c r="F12" s="147">
        <f>C12/D12*1000</f>
        <v>41575.64962038293</v>
      </c>
      <c r="G12" s="162">
        <f>F12*100/F25</f>
        <v>98.87666091895841</v>
      </c>
      <c r="H12" s="149">
        <f>F12-F25</f>
        <v>-472.3415172418463</v>
      </c>
    </row>
    <row r="13" spans="1:8" s="36" customFormat="1" ht="15.75">
      <c r="A13" s="116">
        <f t="shared" si="0"/>
        <v>3</v>
      </c>
      <c r="B13" s="8" t="s">
        <v>1</v>
      </c>
      <c r="C13" s="141">
        <v>543091</v>
      </c>
      <c r="D13" s="141">
        <v>12507.833333333332</v>
      </c>
      <c r="E13" s="141">
        <v>86.16666666666667</v>
      </c>
      <c r="F13" s="158">
        <f aca="true" t="shared" si="1" ref="F13:F24">C13/D13*1000</f>
        <v>43420.07008941064</v>
      </c>
      <c r="G13" s="159">
        <f>F13*100/F25</f>
        <v>103.2631260487451</v>
      </c>
      <c r="H13" s="163">
        <f>F13-F25</f>
        <v>1372.0789517858648</v>
      </c>
    </row>
    <row r="14" spans="1:8" s="36" customFormat="1" ht="15.75">
      <c r="A14" s="122">
        <f t="shared" si="0"/>
        <v>14</v>
      </c>
      <c r="B14" s="7" t="s">
        <v>2</v>
      </c>
      <c r="C14" s="198">
        <v>351085</v>
      </c>
      <c r="D14" s="198">
        <v>9295.416666666668</v>
      </c>
      <c r="E14" s="198">
        <v>61.083333333333336</v>
      </c>
      <c r="F14" s="147">
        <f t="shared" si="1"/>
        <v>37769.68936303734</v>
      </c>
      <c r="G14" s="162">
        <f>F14*100/F25</f>
        <v>89.8251934067804</v>
      </c>
      <c r="H14" s="149">
        <f>F14-F25</f>
        <v>-4278.301774587439</v>
      </c>
    </row>
    <row r="15" spans="1:8" s="36" customFormat="1" ht="15.75">
      <c r="A15" s="116">
        <f t="shared" si="0"/>
        <v>1</v>
      </c>
      <c r="B15" s="8" t="s">
        <v>3</v>
      </c>
      <c r="C15" s="141">
        <v>242291.2</v>
      </c>
      <c r="D15" s="141">
        <v>5193.333333333334</v>
      </c>
      <c r="E15" s="141">
        <v>37.333333333333336</v>
      </c>
      <c r="F15" s="158">
        <f t="shared" si="1"/>
        <v>46654.27471116816</v>
      </c>
      <c r="G15" s="159">
        <f>F15*100/F25</f>
        <v>110.95482435407396</v>
      </c>
      <c r="H15" s="163">
        <f>F15-F25</f>
        <v>4606.283573543384</v>
      </c>
    </row>
    <row r="16" spans="1:8" s="36" customFormat="1" ht="15.75">
      <c r="A16" s="122">
        <f t="shared" si="0"/>
        <v>2</v>
      </c>
      <c r="B16" s="7" t="s">
        <v>19</v>
      </c>
      <c r="C16" s="198">
        <v>645487.7</v>
      </c>
      <c r="D16" s="198">
        <v>14569.5</v>
      </c>
      <c r="E16" s="198">
        <v>242.25</v>
      </c>
      <c r="F16" s="147">
        <f t="shared" si="1"/>
        <v>44304.03926009815</v>
      </c>
      <c r="G16" s="162">
        <f>F16*100/F25</f>
        <v>105.36541238103204</v>
      </c>
      <c r="H16" s="149">
        <f>F16-F25</f>
        <v>2256.048122473374</v>
      </c>
    </row>
    <row r="17" spans="1:8" s="36" customFormat="1" ht="15.75">
      <c r="A17" s="116">
        <f t="shared" si="0"/>
        <v>4</v>
      </c>
      <c r="B17" s="8" t="s">
        <v>4</v>
      </c>
      <c r="C17" s="141">
        <v>296688.72</v>
      </c>
      <c r="D17" s="141">
        <v>6857.333333333333</v>
      </c>
      <c r="E17" s="199">
        <v>0</v>
      </c>
      <c r="F17" s="158">
        <f t="shared" si="1"/>
        <v>43265.9031693564</v>
      </c>
      <c r="G17" s="164">
        <f>F17*100/F25</f>
        <v>102.89648089904068</v>
      </c>
      <c r="H17" s="163">
        <f>F17-F25</f>
        <v>1217.9120317316265</v>
      </c>
    </row>
    <row r="18" spans="1:8" s="36" customFormat="1" ht="15.75">
      <c r="A18" s="122">
        <f t="shared" si="0"/>
        <v>9</v>
      </c>
      <c r="B18" s="7" t="s">
        <v>5</v>
      </c>
      <c r="C18" s="198">
        <v>426327.6</v>
      </c>
      <c r="D18" s="198">
        <v>10090.416666666666</v>
      </c>
      <c r="E18" s="198">
        <v>57.41666666666667</v>
      </c>
      <c r="F18" s="147">
        <f t="shared" si="1"/>
        <v>42250.74286658133</v>
      </c>
      <c r="G18" s="162">
        <f>F18*100/F25</f>
        <v>100.48219123784757</v>
      </c>
      <c r="H18" s="149">
        <f>F18-F25</f>
        <v>202.75172895655123</v>
      </c>
    </row>
    <row r="19" spans="1:8" s="36" customFormat="1" ht="15.75">
      <c r="A19" s="116">
        <f t="shared" si="0"/>
        <v>6</v>
      </c>
      <c r="B19" s="8" t="s">
        <v>6</v>
      </c>
      <c r="C19" s="141">
        <v>368550</v>
      </c>
      <c r="D19" s="141">
        <v>8610.083333333334</v>
      </c>
      <c r="E19" s="141">
        <v>50.083333333333336</v>
      </c>
      <c r="F19" s="158">
        <f t="shared" si="1"/>
        <v>42804.463758577636</v>
      </c>
      <c r="G19" s="159">
        <f>F19*100/F25</f>
        <v>101.79906958807354</v>
      </c>
      <c r="H19" s="163">
        <f>F19-F25</f>
        <v>756.4726209528599</v>
      </c>
    </row>
    <row r="20" spans="1:8" s="36" customFormat="1" ht="15.75">
      <c r="A20" s="122">
        <f t="shared" si="0"/>
        <v>8</v>
      </c>
      <c r="B20" s="7" t="s">
        <v>7</v>
      </c>
      <c r="C20" s="198">
        <v>376585</v>
      </c>
      <c r="D20" s="198">
        <v>8900.833333333334</v>
      </c>
      <c r="E20" s="198">
        <v>42.5</v>
      </c>
      <c r="F20" s="147">
        <f t="shared" si="1"/>
        <v>42308.959835221416</v>
      </c>
      <c r="G20" s="162">
        <f>F20*100/F25</f>
        <v>100.62064486444186</v>
      </c>
      <c r="H20" s="149">
        <f>F20-F25</f>
        <v>260.9686975966397</v>
      </c>
    </row>
    <row r="21" spans="1:8" s="36" customFormat="1" ht="15.75">
      <c r="A21" s="116">
        <f t="shared" si="0"/>
        <v>13</v>
      </c>
      <c r="B21" s="8" t="s">
        <v>8</v>
      </c>
      <c r="C21" s="141">
        <v>759389</v>
      </c>
      <c r="D21" s="141">
        <v>18784.166666666668</v>
      </c>
      <c r="E21" s="141">
        <v>74.83333333333334</v>
      </c>
      <c r="F21" s="158">
        <f t="shared" si="1"/>
        <v>40427.07954394215</v>
      </c>
      <c r="G21" s="159">
        <f>F21*100/F25</f>
        <v>96.14509147802728</v>
      </c>
      <c r="H21" s="163">
        <f>F21-F25</f>
        <v>-1620.9115936826274</v>
      </c>
    </row>
    <row r="22" spans="1:8" s="36" customFormat="1" ht="15.75">
      <c r="A22" s="122">
        <f t="shared" si="0"/>
        <v>7</v>
      </c>
      <c r="B22" s="7" t="s">
        <v>9</v>
      </c>
      <c r="C22" s="198">
        <v>456136.8</v>
      </c>
      <c r="D22" s="198">
        <v>10668.25</v>
      </c>
      <c r="E22" s="198">
        <v>118.91666666666667</v>
      </c>
      <c r="F22" s="147">
        <f t="shared" si="1"/>
        <v>42756.47833524711</v>
      </c>
      <c r="G22" s="162">
        <f>F22*100/F25</f>
        <v>101.68494897961577</v>
      </c>
      <c r="H22" s="149">
        <f>F22-F25</f>
        <v>708.4871976223367</v>
      </c>
    </row>
    <row r="23" spans="1:8" s="36" customFormat="1" ht="15.75">
      <c r="A23" s="116">
        <f t="shared" si="0"/>
        <v>11</v>
      </c>
      <c r="B23" s="9" t="s">
        <v>10</v>
      </c>
      <c r="C23" s="141">
        <v>433203</v>
      </c>
      <c r="D23" s="141">
        <v>10542.916666666668</v>
      </c>
      <c r="E23" s="141">
        <v>45.916666666666664</v>
      </c>
      <c r="F23" s="158">
        <f t="shared" si="1"/>
        <v>41089.483460459225</v>
      </c>
      <c r="G23" s="159">
        <f>F23*100/F25</f>
        <v>97.72044359021025</v>
      </c>
      <c r="H23" s="163">
        <f>F23-F25</f>
        <v>-958.5076771655513</v>
      </c>
    </row>
    <row r="24" spans="1:10" s="36" customFormat="1" ht="16.5" thickBot="1">
      <c r="A24" s="122">
        <f t="shared" si="0"/>
        <v>12</v>
      </c>
      <c r="B24" s="7" t="s">
        <v>11</v>
      </c>
      <c r="C24" s="198">
        <v>888162</v>
      </c>
      <c r="D24" s="198">
        <v>21876.583333333332</v>
      </c>
      <c r="E24" s="198">
        <v>292.9166666666667</v>
      </c>
      <c r="F24" s="165">
        <f t="shared" si="1"/>
        <v>40598.75285217451</v>
      </c>
      <c r="G24" s="162">
        <f>F24*100/F25</f>
        <v>96.55337093107052</v>
      </c>
      <c r="H24" s="166">
        <f>F24-F25</f>
        <v>-1449.2382854502648</v>
      </c>
      <c r="J24" s="48"/>
    </row>
    <row r="25" spans="1:10" s="36" customFormat="1" ht="16.5" thickBot="1">
      <c r="A25" s="10" t="s">
        <v>40</v>
      </c>
      <c r="B25" s="11" t="s">
        <v>20</v>
      </c>
      <c r="C25" s="14">
        <f>SUM(C11:C24)</f>
        <v>7335075.829999999</v>
      </c>
      <c r="D25" s="14">
        <f>SUM(D11:D24)</f>
        <v>174445.3333333333</v>
      </c>
      <c r="E25" s="14">
        <f>SUM(E11:E24)</f>
        <v>1526.416666666667</v>
      </c>
      <c r="F25" s="53">
        <f>C25/D25*1000</f>
        <v>42047.99113762478</v>
      </c>
      <c r="G25" s="16" t="s">
        <v>21</v>
      </c>
      <c r="H25" s="54" t="s">
        <v>21</v>
      </c>
      <c r="J25" s="45"/>
    </row>
    <row r="26" s="63" customFormat="1" ht="12.75">
      <c r="G26" s="64"/>
    </row>
    <row r="27" spans="1:6" s="43" customFormat="1" ht="12.75">
      <c r="A27" s="40" t="s">
        <v>22</v>
      </c>
      <c r="D27" s="50"/>
      <c r="F27" s="50"/>
    </row>
    <row r="28" spans="1:8" s="43" customFormat="1" ht="26.25" customHeight="1">
      <c r="A28" s="284" t="s">
        <v>176</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row r="31" s="43" customFormat="1" ht="12.75"/>
    <row r="32" ht="12.75">
      <c r="H32" s="41" t="s">
        <v>202</v>
      </c>
    </row>
    <row r="72" spans="1:8" ht="15.7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9:H29"/>
    <mergeCell ref="A2:H2"/>
    <mergeCell ref="A3:H3"/>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8.xml><?xml version="1.0" encoding="utf-8"?>
<worksheet xmlns="http://schemas.openxmlformats.org/spreadsheetml/2006/main" xmlns:r="http://schemas.openxmlformats.org/officeDocument/2006/relationships">
  <sheetPr>
    <tabColor indexed="57"/>
  </sheetPr>
  <dimension ref="A1:I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43</v>
      </c>
      <c r="B2" s="279"/>
      <c r="C2" s="279"/>
      <c r="D2" s="279"/>
      <c r="E2" s="279"/>
      <c r="F2" s="279"/>
      <c r="G2" s="279"/>
      <c r="H2" s="279"/>
    </row>
    <row r="3" spans="1:8" s="36" customFormat="1" ht="18">
      <c r="A3" s="285" t="s">
        <v>44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102</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2</v>
      </c>
      <c r="B11" s="6" t="s">
        <v>18</v>
      </c>
      <c r="C11" s="141">
        <v>522908</v>
      </c>
      <c r="D11" s="141">
        <v>10365.166666666666</v>
      </c>
      <c r="E11" s="141">
        <v>261.8333333333333</v>
      </c>
      <c r="F11" s="158">
        <f>C11/D11*1000</f>
        <v>50448.58580823592</v>
      </c>
      <c r="G11" s="159">
        <f>F11*100/F25</f>
        <v>113.89051322117832</v>
      </c>
      <c r="H11" s="160">
        <f>(F11-F25)</f>
        <v>6152.898326115734</v>
      </c>
    </row>
    <row r="12" spans="1:8" s="36" customFormat="1" ht="15.75">
      <c r="A12" s="122">
        <f aca="true" t="shared" si="0" ref="A12:A24">RANK(F12,$F$11:$F$24)</f>
        <v>1</v>
      </c>
      <c r="B12" s="7" t="s">
        <v>0</v>
      </c>
      <c r="C12" s="198">
        <v>722605.42</v>
      </c>
      <c r="D12" s="198">
        <v>13598</v>
      </c>
      <c r="E12" s="198">
        <v>219.66666666666669</v>
      </c>
      <c r="F12" s="147">
        <f>C12/D12*1000</f>
        <v>53140.56625974408</v>
      </c>
      <c r="G12" s="162">
        <f>F12*100/F25</f>
        <v>119.96781014222684</v>
      </c>
      <c r="H12" s="149">
        <f>F12-F25</f>
        <v>8844.878777623897</v>
      </c>
    </row>
    <row r="13" spans="1:8" s="36" customFormat="1" ht="15.75">
      <c r="A13" s="116">
        <f t="shared" si="0"/>
        <v>11</v>
      </c>
      <c r="B13" s="8" t="s">
        <v>1</v>
      </c>
      <c r="C13" s="141">
        <v>465475</v>
      </c>
      <c r="D13" s="141">
        <v>11131.75</v>
      </c>
      <c r="E13" s="141">
        <v>366.75</v>
      </c>
      <c r="F13" s="158">
        <f aca="true" t="shared" si="1" ref="F13:F24">C13/D13*1000</f>
        <v>41815.078491701664</v>
      </c>
      <c r="G13" s="159">
        <f>F13*100/F25</f>
        <v>94.39988601278667</v>
      </c>
      <c r="H13" s="163">
        <f>F13-F25</f>
        <v>-2480.608990418521</v>
      </c>
    </row>
    <row r="14" spans="1:8" s="36" customFormat="1" ht="15.75">
      <c r="A14" s="122">
        <f t="shared" si="0"/>
        <v>5</v>
      </c>
      <c r="B14" s="7" t="s">
        <v>2</v>
      </c>
      <c r="C14" s="198">
        <v>413582</v>
      </c>
      <c r="D14" s="198">
        <v>9182.583333333334</v>
      </c>
      <c r="E14" s="198">
        <v>195.25</v>
      </c>
      <c r="F14" s="147">
        <f t="shared" si="1"/>
        <v>45039.83083917924</v>
      </c>
      <c r="G14" s="162">
        <f>F14*100/F25</f>
        <v>101.67994538375643</v>
      </c>
      <c r="H14" s="149">
        <f>F14-F25</f>
        <v>744.1433570590525</v>
      </c>
    </row>
    <row r="15" spans="1:8" s="36" customFormat="1" ht="15.75">
      <c r="A15" s="116">
        <f t="shared" si="0"/>
        <v>14</v>
      </c>
      <c r="B15" s="8" t="s">
        <v>3</v>
      </c>
      <c r="C15" s="141">
        <v>161952.15</v>
      </c>
      <c r="D15" s="141">
        <v>4732.5</v>
      </c>
      <c r="E15" s="141">
        <v>138.83333333333334</v>
      </c>
      <c r="F15" s="158">
        <f t="shared" si="1"/>
        <v>34221.267828843105</v>
      </c>
      <c r="G15" s="159">
        <f>F15*100/F25</f>
        <v>77.25643233928001</v>
      </c>
      <c r="H15" s="163">
        <f>F15-F25</f>
        <v>-10074.41965327708</v>
      </c>
    </row>
    <row r="16" spans="1:8" s="36" customFormat="1" ht="15.75">
      <c r="A16" s="122">
        <f t="shared" si="0"/>
        <v>13</v>
      </c>
      <c r="B16" s="7" t="s">
        <v>19</v>
      </c>
      <c r="C16" s="198">
        <v>537896.37</v>
      </c>
      <c r="D16" s="198">
        <v>13610.5</v>
      </c>
      <c r="E16" s="198">
        <v>197.5</v>
      </c>
      <c r="F16" s="147">
        <f t="shared" si="1"/>
        <v>39520.691377980234</v>
      </c>
      <c r="G16" s="162">
        <f>F16*100/F25</f>
        <v>89.2201783614548</v>
      </c>
      <c r="H16" s="149">
        <f>F16-F25</f>
        <v>-4774.996104139951</v>
      </c>
    </row>
    <row r="17" spans="1:8" s="36" customFormat="1" ht="15.75">
      <c r="A17" s="116">
        <f t="shared" si="0"/>
        <v>4</v>
      </c>
      <c r="B17" s="8" t="s">
        <v>4</v>
      </c>
      <c r="C17" s="141">
        <v>313358.47</v>
      </c>
      <c r="D17" s="141">
        <v>6911.75</v>
      </c>
      <c r="E17" s="199">
        <v>226.41666666666669</v>
      </c>
      <c r="F17" s="158">
        <f t="shared" si="1"/>
        <v>45337.06658950338</v>
      </c>
      <c r="G17" s="164">
        <f>F17*100/F25</f>
        <v>102.35097176853513</v>
      </c>
      <c r="H17" s="163">
        <f>F17-F25</f>
        <v>1041.3791073831962</v>
      </c>
    </row>
    <row r="18" spans="1:8" s="36" customFormat="1" ht="15.75">
      <c r="A18" s="122">
        <f t="shared" si="0"/>
        <v>9</v>
      </c>
      <c r="B18" s="7" t="s">
        <v>5</v>
      </c>
      <c r="C18" s="198">
        <v>374547</v>
      </c>
      <c r="D18" s="198">
        <v>8528.666666666668</v>
      </c>
      <c r="E18" s="198">
        <v>158</v>
      </c>
      <c r="F18" s="147">
        <f t="shared" si="1"/>
        <v>43916.243258031725</v>
      </c>
      <c r="G18" s="162">
        <f>F18*100/F25</f>
        <v>99.14338337283597</v>
      </c>
      <c r="H18" s="149">
        <f>F18-F25</f>
        <v>-379.44422408846003</v>
      </c>
    </row>
    <row r="19" spans="1:8" s="36" customFormat="1" ht="15.75">
      <c r="A19" s="116">
        <f t="shared" si="0"/>
        <v>3</v>
      </c>
      <c r="B19" s="8" t="s">
        <v>6</v>
      </c>
      <c r="C19" s="141">
        <v>344607</v>
      </c>
      <c r="D19" s="141">
        <v>7525.25</v>
      </c>
      <c r="E19" s="141">
        <v>163.25</v>
      </c>
      <c r="F19" s="158">
        <f t="shared" si="1"/>
        <v>45793.42878974121</v>
      </c>
      <c r="G19" s="159">
        <f>F19*100/F25</f>
        <v>103.38123504285961</v>
      </c>
      <c r="H19" s="163">
        <f>F19-F25</f>
        <v>1497.7413076210214</v>
      </c>
    </row>
    <row r="20" spans="1:8" s="36" customFormat="1" ht="15.75">
      <c r="A20" s="122">
        <f t="shared" si="0"/>
        <v>6</v>
      </c>
      <c r="B20" s="7" t="s">
        <v>7</v>
      </c>
      <c r="C20" s="198">
        <v>371610</v>
      </c>
      <c r="D20" s="198">
        <v>8300</v>
      </c>
      <c r="E20" s="198">
        <v>242.66666666666669</v>
      </c>
      <c r="F20" s="147">
        <f t="shared" si="1"/>
        <v>44772.28915662651</v>
      </c>
      <c r="G20" s="162">
        <f>F20*100/F25</f>
        <v>101.07595502315819</v>
      </c>
      <c r="H20" s="149">
        <f>F20-F25</f>
        <v>476.60167450632434</v>
      </c>
    </row>
    <row r="21" spans="1:8" s="36" customFormat="1" ht="15.75">
      <c r="A21" s="116">
        <f t="shared" si="0"/>
        <v>10</v>
      </c>
      <c r="B21" s="8" t="s">
        <v>8</v>
      </c>
      <c r="C21" s="141">
        <v>769636</v>
      </c>
      <c r="D21" s="141">
        <v>17635.25</v>
      </c>
      <c r="E21" s="141">
        <v>473.58333333333337</v>
      </c>
      <c r="F21" s="158">
        <f t="shared" si="1"/>
        <v>43641.91037836152</v>
      </c>
      <c r="G21" s="159">
        <f>F21*100/F25</f>
        <v>98.52406150367898</v>
      </c>
      <c r="H21" s="163">
        <f>F21-F25</f>
        <v>-653.7771037586645</v>
      </c>
    </row>
    <row r="22" spans="1:8" s="36" customFormat="1" ht="15.75">
      <c r="A22" s="122">
        <f t="shared" si="0"/>
        <v>8</v>
      </c>
      <c r="B22" s="7" t="s">
        <v>9</v>
      </c>
      <c r="C22" s="198">
        <v>475588.8</v>
      </c>
      <c r="D22" s="198">
        <v>10713.416666666668</v>
      </c>
      <c r="E22" s="198">
        <v>199.41666666666669</v>
      </c>
      <c r="F22" s="147">
        <f t="shared" si="1"/>
        <v>44391.888675414775</v>
      </c>
      <c r="G22" s="162">
        <f>F22*100/F25</f>
        <v>100.21717959188108</v>
      </c>
      <c r="H22" s="149">
        <f>F22-F25</f>
        <v>96.20119329458976</v>
      </c>
    </row>
    <row r="23" spans="1:9" s="36" customFormat="1" ht="15.75">
      <c r="A23" s="116">
        <f t="shared" si="0"/>
        <v>7</v>
      </c>
      <c r="B23" s="9" t="s">
        <v>10</v>
      </c>
      <c r="C23" s="141">
        <v>440776</v>
      </c>
      <c r="D23" s="141">
        <v>9923</v>
      </c>
      <c r="E23" s="141">
        <v>130.66666666666666</v>
      </c>
      <c r="F23" s="158">
        <f t="shared" si="1"/>
        <v>44419.63115993147</v>
      </c>
      <c r="G23" s="159">
        <f>F23*100/F25</f>
        <v>100.27980980735724</v>
      </c>
      <c r="H23" s="163">
        <f>F23-F25</f>
        <v>123.94367781128676</v>
      </c>
      <c r="I23" s="48"/>
    </row>
    <row r="24" spans="1:9" s="36" customFormat="1" ht="16.5" thickBot="1">
      <c r="A24" s="122">
        <f t="shared" si="0"/>
        <v>12</v>
      </c>
      <c r="B24" s="7" t="s">
        <v>11</v>
      </c>
      <c r="C24" s="198">
        <v>872539</v>
      </c>
      <c r="D24" s="198">
        <v>21064.333333333332</v>
      </c>
      <c r="E24" s="198">
        <v>584.3333333333334</v>
      </c>
      <c r="F24" s="165">
        <f t="shared" si="1"/>
        <v>41422.5784501448</v>
      </c>
      <c r="G24" s="162">
        <f>F24*100/F25</f>
        <v>93.51379514510276</v>
      </c>
      <c r="H24" s="166">
        <f>F24-F25</f>
        <v>-2873.1090319753857</v>
      </c>
      <c r="I24" s="45"/>
    </row>
    <row r="25" spans="1:8" s="36" customFormat="1" ht="16.5" thickBot="1">
      <c r="A25" s="10" t="s">
        <v>40</v>
      </c>
      <c r="B25" s="11" t="s">
        <v>20</v>
      </c>
      <c r="C25" s="14">
        <f>SUM(C11:C24)</f>
        <v>6787081.21</v>
      </c>
      <c r="D25" s="14">
        <f>SUM(D11:D24)</f>
        <v>153222.1666666667</v>
      </c>
      <c r="E25" s="14">
        <f>SUM(E11:E24)</f>
        <v>3558.1666666666665</v>
      </c>
      <c r="F25" s="53">
        <f>C25/D25*1000</f>
        <v>44295.687482120185</v>
      </c>
      <c r="G25" s="16" t="s">
        <v>21</v>
      </c>
      <c r="H25" s="54" t="s">
        <v>21</v>
      </c>
    </row>
    <row r="26" s="63" customFormat="1" ht="12.75">
      <c r="G26" s="64"/>
    </row>
    <row r="27" spans="1:6" s="43" customFormat="1" ht="12.75">
      <c r="A27" s="40" t="s">
        <v>22</v>
      </c>
      <c r="D27" s="50"/>
      <c r="F27" s="50"/>
    </row>
    <row r="28" spans="1:8" s="43" customFormat="1" ht="26.25" customHeight="1">
      <c r="A28" s="284" t="s">
        <v>227</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customHeight="1"/>
    <row r="31" s="43" customFormat="1" ht="12.75"/>
    <row r="32" ht="12.75">
      <c r="H32" s="41" t="s">
        <v>101</v>
      </c>
    </row>
    <row r="72" spans="1:8" ht="14.2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9:H29"/>
    <mergeCell ref="A2:H2"/>
    <mergeCell ref="A3:H3"/>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9.xml><?xml version="1.0" encoding="utf-8"?>
<worksheet xmlns="http://schemas.openxmlformats.org/spreadsheetml/2006/main" xmlns:r="http://schemas.openxmlformats.org/officeDocument/2006/relationships">
  <sheetPr>
    <tabColor indexed="25"/>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131</v>
      </c>
      <c r="B2" s="279"/>
      <c r="C2" s="279"/>
      <c r="D2" s="279"/>
      <c r="E2" s="279"/>
      <c r="F2" s="279"/>
      <c r="G2" s="279"/>
      <c r="H2" s="279"/>
    </row>
    <row r="3" spans="1:8" s="36" customFormat="1" ht="18">
      <c r="A3" s="285" t="s">
        <v>132</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103</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40">
        <f>RANK(F11,$F$11:$F$24)</f>
        <v>2</v>
      </c>
      <c r="B11" s="6" t="s">
        <v>18</v>
      </c>
      <c r="C11" s="157">
        <v>169813</v>
      </c>
      <c r="D11" s="157">
        <v>1112.6666666666667</v>
      </c>
      <c r="E11" s="157">
        <v>0</v>
      </c>
      <c r="F11" s="158">
        <f>IF((D11)=0,"-",(C11/D11*1000))</f>
        <v>152618.03475134808</v>
      </c>
      <c r="G11" s="159">
        <f>IF(F11="-","-",(F11*100/$F$25))</f>
        <v>108.004196927139</v>
      </c>
      <c r="H11" s="160">
        <f>IF(F11="-","-",(F11-$F$25))</f>
        <v>11310.530882488121</v>
      </c>
    </row>
    <row r="12" spans="1:8" s="36" customFormat="1" ht="15.75">
      <c r="A12" s="145" t="s">
        <v>183</v>
      </c>
      <c r="B12" s="7" t="s">
        <v>0</v>
      </c>
      <c r="C12" s="161">
        <v>0</v>
      </c>
      <c r="D12" s="161">
        <v>0</v>
      </c>
      <c r="E12" s="161">
        <v>0</v>
      </c>
      <c r="F12" s="147" t="str">
        <f>IF((D12)=0,"-",(C12/D12*1000))</f>
        <v>-</v>
      </c>
      <c r="G12" s="162" t="str">
        <f>IF(F12="-","-",(F12*100/$F$25))</f>
        <v>-</v>
      </c>
      <c r="H12" s="149" t="str">
        <f>IF(F12="-","-",(F12-$F$25))</f>
        <v>-</v>
      </c>
    </row>
    <row r="13" spans="1:8" s="36" customFormat="1" ht="15.75">
      <c r="A13" s="140">
        <f aca="true" t="shared" si="0" ref="A13:A24">RANK(F13,$F$11:$F$24)</f>
        <v>7</v>
      </c>
      <c r="B13" s="8" t="s">
        <v>1</v>
      </c>
      <c r="C13" s="157">
        <v>19817</v>
      </c>
      <c r="D13" s="157">
        <v>165</v>
      </c>
      <c r="E13" s="157">
        <v>0</v>
      </c>
      <c r="F13" s="158">
        <f aca="true" t="shared" si="1" ref="F13:F24">IF((D13)=0,"-",(C13/D13*1000))</f>
        <v>120103.0303030303</v>
      </c>
      <c r="G13" s="159">
        <f aca="true" t="shared" si="2" ref="G13:G24">IF(F13="-","-",(F13*100/$F$25))</f>
        <v>84.99409232682477</v>
      </c>
      <c r="H13" s="163">
        <f aca="true" t="shared" si="3" ref="H13:H24">IF(F13="-","-",(F13-$F$25))</f>
        <v>-21204.473565829656</v>
      </c>
    </row>
    <row r="14" spans="1:8" s="36" customFormat="1" ht="15.75">
      <c r="A14" s="145">
        <f t="shared" si="0"/>
        <v>4</v>
      </c>
      <c r="B14" s="7" t="s">
        <v>2</v>
      </c>
      <c r="C14" s="161">
        <v>22995</v>
      </c>
      <c r="D14" s="161">
        <v>173.25</v>
      </c>
      <c r="E14" s="161">
        <v>2.5833333333333335</v>
      </c>
      <c r="F14" s="147">
        <f t="shared" si="1"/>
        <v>132727.2727272727</v>
      </c>
      <c r="G14" s="162">
        <f t="shared" si="2"/>
        <v>93.92797204205792</v>
      </c>
      <c r="H14" s="149">
        <f t="shared" si="3"/>
        <v>-8580.231141587254</v>
      </c>
    </row>
    <row r="15" spans="1:8" s="36" customFormat="1" ht="15.75">
      <c r="A15" s="140" t="s">
        <v>183</v>
      </c>
      <c r="B15" s="8" t="s">
        <v>3</v>
      </c>
      <c r="C15" s="157">
        <v>0</v>
      </c>
      <c r="D15" s="157">
        <v>0</v>
      </c>
      <c r="E15" s="157">
        <v>0</v>
      </c>
      <c r="F15" s="158" t="str">
        <f t="shared" si="1"/>
        <v>-</v>
      </c>
      <c r="G15" s="159" t="str">
        <f t="shared" si="2"/>
        <v>-</v>
      </c>
      <c r="H15" s="163" t="str">
        <f t="shared" si="3"/>
        <v>-</v>
      </c>
    </row>
    <row r="16" spans="1:8" s="36" customFormat="1" ht="15.75">
      <c r="A16" s="145">
        <f t="shared" si="0"/>
        <v>3</v>
      </c>
      <c r="B16" s="7" t="s">
        <v>19</v>
      </c>
      <c r="C16" s="161">
        <v>24659.67</v>
      </c>
      <c r="D16" s="161">
        <v>178.58333333333334</v>
      </c>
      <c r="E16" s="161">
        <v>16.916666666666664</v>
      </c>
      <c r="F16" s="147">
        <f t="shared" si="1"/>
        <v>138084.94633691086</v>
      </c>
      <c r="G16" s="162">
        <f t="shared" si="2"/>
        <v>97.719471759306</v>
      </c>
      <c r="H16" s="149">
        <f t="shared" si="3"/>
        <v>-3222.5575319491036</v>
      </c>
    </row>
    <row r="17" spans="1:8" s="36" customFormat="1" ht="15.75">
      <c r="A17" s="140" t="s">
        <v>183</v>
      </c>
      <c r="B17" s="8" t="s">
        <v>4</v>
      </c>
      <c r="C17" s="157">
        <v>0</v>
      </c>
      <c r="D17" s="157">
        <v>0</v>
      </c>
      <c r="E17" s="157">
        <v>0</v>
      </c>
      <c r="F17" s="158" t="str">
        <f t="shared" si="1"/>
        <v>-</v>
      </c>
      <c r="G17" s="164" t="str">
        <f t="shared" si="2"/>
        <v>-</v>
      </c>
      <c r="H17" s="163" t="str">
        <f t="shared" si="3"/>
        <v>-</v>
      </c>
    </row>
    <row r="18" spans="1:8" s="36" customFormat="1" ht="15.75">
      <c r="A18" s="145" t="s">
        <v>183</v>
      </c>
      <c r="B18" s="7" t="s">
        <v>5</v>
      </c>
      <c r="C18" s="161">
        <v>0</v>
      </c>
      <c r="D18" s="161">
        <v>0</v>
      </c>
      <c r="E18" s="161">
        <v>0</v>
      </c>
      <c r="F18" s="147" t="str">
        <f t="shared" si="1"/>
        <v>-</v>
      </c>
      <c r="G18" s="162" t="str">
        <f t="shared" si="2"/>
        <v>-</v>
      </c>
      <c r="H18" s="149" t="str">
        <f t="shared" si="3"/>
        <v>-</v>
      </c>
    </row>
    <row r="19" spans="1:8" s="36" customFormat="1" ht="15.75">
      <c r="A19" s="140">
        <f t="shared" si="0"/>
        <v>6</v>
      </c>
      <c r="B19" s="8" t="s">
        <v>6</v>
      </c>
      <c r="C19" s="157">
        <v>21783</v>
      </c>
      <c r="D19" s="157">
        <v>178.91666666666666</v>
      </c>
      <c r="E19" s="157">
        <v>17.25</v>
      </c>
      <c r="F19" s="158">
        <f t="shared" si="1"/>
        <v>121749.41779226829</v>
      </c>
      <c r="G19" s="159">
        <f t="shared" si="2"/>
        <v>86.1592020656295</v>
      </c>
      <c r="H19" s="163">
        <f t="shared" si="3"/>
        <v>-19558.086076591673</v>
      </c>
    </row>
    <row r="20" spans="1:8" s="36" customFormat="1" ht="15.75">
      <c r="A20" s="145" t="s">
        <v>183</v>
      </c>
      <c r="B20" s="7" t="s">
        <v>7</v>
      </c>
      <c r="C20" s="161">
        <v>0</v>
      </c>
      <c r="D20" s="161">
        <v>0</v>
      </c>
      <c r="E20" s="161">
        <v>0</v>
      </c>
      <c r="F20" s="147" t="str">
        <f t="shared" si="1"/>
        <v>-</v>
      </c>
      <c r="G20" s="162" t="str">
        <f t="shared" si="2"/>
        <v>-</v>
      </c>
      <c r="H20" s="149" t="str">
        <f t="shared" si="3"/>
        <v>-</v>
      </c>
    </row>
    <row r="21" spans="1:8" s="36" customFormat="1" ht="15.75">
      <c r="A21" s="140">
        <f t="shared" si="0"/>
        <v>5</v>
      </c>
      <c r="B21" s="8" t="s">
        <v>8</v>
      </c>
      <c r="C21" s="157">
        <v>66901</v>
      </c>
      <c r="D21" s="157">
        <v>522.25</v>
      </c>
      <c r="E21" s="157">
        <v>2.25</v>
      </c>
      <c r="F21" s="158">
        <f t="shared" si="1"/>
        <v>128101.48396361896</v>
      </c>
      <c r="G21" s="159">
        <f t="shared" si="2"/>
        <v>90.65441003225362</v>
      </c>
      <c r="H21" s="163">
        <f t="shared" si="3"/>
        <v>-13206.019905241003</v>
      </c>
    </row>
    <row r="22" spans="1:8" s="36" customFormat="1" ht="15.75">
      <c r="A22" s="145" t="s">
        <v>183</v>
      </c>
      <c r="B22" s="7" t="s">
        <v>9</v>
      </c>
      <c r="C22" s="161">
        <v>0</v>
      </c>
      <c r="D22" s="161">
        <v>0</v>
      </c>
      <c r="E22" s="161">
        <v>0</v>
      </c>
      <c r="F22" s="147" t="str">
        <f t="shared" si="1"/>
        <v>-</v>
      </c>
      <c r="G22" s="162" t="str">
        <f t="shared" si="2"/>
        <v>-</v>
      </c>
      <c r="H22" s="149" t="str">
        <f t="shared" si="3"/>
        <v>-</v>
      </c>
    </row>
    <row r="23" spans="1:8" s="36" customFormat="1" ht="15.75">
      <c r="A23" s="140">
        <f t="shared" si="0"/>
        <v>8</v>
      </c>
      <c r="B23" s="9" t="s">
        <v>10</v>
      </c>
      <c r="C23" s="157">
        <v>20074</v>
      </c>
      <c r="D23" s="157">
        <v>176.66666666666666</v>
      </c>
      <c r="E23" s="157">
        <v>0</v>
      </c>
      <c r="F23" s="158">
        <f t="shared" si="1"/>
        <v>113626.41509433964</v>
      </c>
      <c r="G23" s="159">
        <f t="shared" si="2"/>
        <v>80.41074393316742</v>
      </c>
      <c r="H23" s="163">
        <f t="shared" si="3"/>
        <v>-27681.08877452032</v>
      </c>
    </row>
    <row r="24" spans="1:8" s="36" customFormat="1" ht="16.5" thickBot="1">
      <c r="A24" s="145">
        <f t="shared" si="0"/>
        <v>1</v>
      </c>
      <c r="B24" s="7" t="s">
        <v>11</v>
      </c>
      <c r="C24" s="161">
        <v>64856</v>
      </c>
      <c r="D24" s="161">
        <v>400.5</v>
      </c>
      <c r="E24" s="161">
        <v>9.166666666666666</v>
      </c>
      <c r="F24" s="165">
        <f t="shared" si="1"/>
        <v>161937.57802746567</v>
      </c>
      <c r="G24" s="162">
        <f t="shared" si="2"/>
        <v>114.59941871010007</v>
      </c>
      <c r="H24" s="166">
        <f t="shared" si="3"/>
        <v>20630.074158605712</v>
      </c>
    </row>
    <row r="25" spans="1:8" s="36" customFormat="1" ht="16.5" thickBot="1">
      <c r="A25" s="10" t="s">
        <v>40</v>
      </c>
      <c r="B25" s="11" t="s">
        <v>20</v>
      </c>
      <c r="C25" s="14">
        <f>SUM(C11:C24)</f>
        <v>410898.67</v>
      </c>
      <c r="D25" s="14">
        <f>SUM(D11:D24)</f>
        <v>2907.8333333333335</v>
      </c>
      <c r="E25" s="14">
        <f>SUM(E11:E24)</f>
        <v>48.166666666666664</v>
      </c>
      <c r="F25" s="53">
        <f>C25/D25*1000</f>
        <v>141307.50386885996</v>
      </c>
      <c r="G25" s="16" t="s">
        <v>21</v>
      </c>
      <c r="H25" s="54" t="s">
        <v>21</v>
      </c>
    </row>
    <row r="26" s="46" customFormat="1" ht="12.75">
      <c r="G26" s="47"/>
    </row>
    <row r="27" spans="1:6" s="56" customFormat="1" ht="12.75">
      <c r="A27" s="55" t="s">
        <v>22</v>
      </c>
      <c r="D27" s="57"/>
      <c r="F27" s="57"/>
    </row>
    <row r="28" spans="1:8" s="56" customFormat="1" ht="12.75">
      <c r="A28" s="284" t="s">
        <v>175</v>
      </c>
      <c r="B28" s="284"/>
      <c r="C28" s="284"/>
      <c r="D28" s="284"/>
      <c r="E28" s="284"/>
      <c r="F28" s="284"/>
      <c r="G28" s="284"/>
      <c r="H28" s="284"/>
    </row>
    <row r="29" spans="1:8" s="56" customFormat="1" ht="12.75">
      <c r="A29" s="284" t="s">
        <v>63</v>
      </c>
      <c r="B29" s="284"/>
      <c r="C29" s="284"/>
      <c r="D29" s="284"/>
      <c r="E29" s="284"/>
      <c r="F29" s="284"/>
      <c r="G29" s="284"/>
      <c r="H29" s="284"/>
    </row>
    <row r="30" s="34" customFormat="1" ht="12.75"/>
    <row r="32" ht="12.75">
      <c r="H32" s="41" t="s">
        <v>104</v>
      </c>
    </row>
    <row r="72" spans="1:8" ht="12.7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8:H28"/>
    <mergeCell ref="A29:H29"/>
    <mergeCell ref="A2:H2"/>
    <mergeCell ref="A3:H3"/>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S40"/>
  <sheetViews>
    <sheetView zoomScale="68" zoomScaleNormal="68" zoomScalePageLayoutView="0" workbookViewId="0" topLeftCell="A1">
      <selection activeCell="Q4" sqref="Q4"/>
    </sheetView>
  </sheetViews>
  <sheetFormatPr defaultColWidth="9.140625" defaultRowHeight="12.75"/>
  <cols>
    <col min="1" max="1" width="9.57421875" style="105" bestFit="1" customWidth="1"/>
    <col min="2" max="2" width="62.8515625" style="105" customWidth="1"/>
    <col min="3" max="16" width="12.00390625" style="105" customWidth="1"/>
    <col min="17" max="17" width="14.28125" style="108" customWidth="1"/>
    <col min="18" max="18" width="9.140625" style="105" customWidth="1"/>
    <col min="19" max="19" width="11.7109375" style="105" bestFit="1" customWidth="1"/>
    <col min="20" max="16384" width="9.140625" style="105" customWidth="1"/>
  </cols>
  <sheetData>
    <row r="1" ht="22.5" customHeight="1">
      <c r="Q1" s="235" t="s">
        <v>324</v>
      </c>
    </row>
    <row r="2" ht="15.75">
      <c r="Q2" s="236" t="s">
        <v>195</v>
      </c>
    </row>
    <row r="3" spans="1:17" ht="23.25" customHeight="1">
      <c r="A3" s="262" t="s">
        <v>277</v>
      </c>
      <c r="B3" s="262"/>
      <c r="C3" s="262"/>
      <c r="D3" s="262"/>
      <c r="E3" s="262"/>
      <c r="F3" s="262"/>
      <c r="G3" s="262"/>
      <c r="H3" s="262"/>
      <c r="I3" s="262"/>
      <c r="J3" s="262"/>
      <c r="K3" s="262"/>
      <c r="L3" s="262"/>
      <c r="M3" s="262"/>
      <c r="N3" s="262"/>
      <c r="O3" s="262"/>
      <c r="P3" s="262"/>
      <c r="Q3" s="262"/>
    </row>
    <row r="4" spans="1:17" ht="23.25">
      <c r="A4" s="22"/>
      <c r="B4" s="22"/>
      <c r="C4" s="22"/>
      <c r="D4" s="22"/>
      <c r="E4" s="22"/>
      <c r="F4" s="22"/>
      <c r="G4" s="22"/>
      <c r="H4" s="22"/>
      <c r="I4" s="22"/>
      <c r="J4" s="22"/>
      <c r="K4" s="22"/>
      <c r="L4" s="22"/>
      <c r="M4" s="22"/>
      <c r="N4" s="22"/>
      <c r="O4" s="22"/>
      <c r="P4" s="22"/>
      <c r="Q4" s="26"/>
    </row>
    <row r="5" spans="1:17" ht="23.25" customHeight="1">
      <c r="A5" s="261" t="s">
        <v>12</v>
      </c>
      <c r="B5" s="261"/>
      <c r="C5" s="261"/>
      <c r="D5" s="261"/>
      <c r="E5" s="261"/>
      <c r="F5" s="261"/>
      <c r="G5" s="261"/>
      <c r="H5" s="261"/>
      <c r="I5" s="261"/>
      <c r="J5" s="261"/>
      <c r="K5" s="261"/>
      <c r="L5" s="261"/>
      <c r="M5" s="261"/>
      <c r="N5" s="261"/>
      <c r="O5" s="261"/>
      <c r="P5" s="261"/>
      <c r="Q5" s="261"/>
    </row>
    <row r="6" spans="1:17" ht="16.5" thickBot="1">
      <c r="A6" s="106"/>
      <c r="B6" s="106"/>
      <c r="C6" s="106"/>
      <c r="D6" s="106"/>
      <c r="E6" s="106"/>
      <c r="F6" s="106"/>
      <c r="G6" s="106"/>
      <c r="H6" s="106"/>
      <c r="I6" s="106"/>
      <c r="J6" s="106"/>
      <c r="K6" s="106"/>
      <c r="L6" s="106"/>
      <c r="M6" s="106"/>
      <c r="N6" s="106"/>
      <c r="O6" s="106"/>
      <c r="P6" s="106"/>
      <c r="Q6" s="107"/>
    </row>
    <row r="7" spans="1:17" ht="114" customHeight="1" thickBot="1">
      <c r="A7" s="259" t="s">
        <v>65</v>
      </c>
      <c r="B7" s="260"/>
      <c r="C7" s="193" t="s">
        <v>66</v>
      </c>
      <c r="D7" s="194" t="s">
        <v>0</v>
      </c>
      <c r="E7" s="194" t="s">
        <v>1</v>
      </c>
      <c r="F7" s="194" t="s">
        <v>2</v>
      </c>
      <c r="G7" s="194" t="s">
        <v>3</v>
      </c>
      <c r="H7" s="194" t="s">
        <v>67</v>
      </c>
      <c r="I7" s="194" t="s">
        <v>4</v>
      </c>
      <c r="J7" s="194" t="s">
        <v>5</v>
      </c>
      <c r="K7" s="194" t="s">
        <v>6</v>
      </c>
      <c r="L7" s="194" t="s">
        <v>7</v>
      </c>
      <c r="M7" s="194" t="s">
        <v>8</v>
      </c>
      <c r="N7" s="194" t="s">
        <v>9</v>
      </c>
      <c r="O7" s="194" t="s">
        <v>10</v>
      </c>
      <c r="P7" s="195" t="s">
        <v>11</v>
      </c>
      <c r="Q7" s="196" t="s">
        <v>68</v>
      </c>
    </row>
    <row r="8" spans="1:17" ht="21" customHeight="1">
      <c r="A8" s="167">
        <v>3111</v>
      </c>
      <c r="B8" s="168" t="s">
        <v>143</v>
      </c>
      <c r="C8" s="169">
        <v>859255</v>
      </c>
      <c r="D8" s="170">
        <v>1032210.63</v>
      </c>
      <c r="E8" s="170">
        <v>546757</v>
      </c>
      <c r="F8" s="170">
        <v>479116</v>
      </c>
      <c r="G8" s="170">
        <v>249665.37</v>
      </c>
      <c r="H8" s="170">
        <v>707845.1</v>
      </c>
      <c r="I8" s="170">
        <v>385658.97</v>
      </c>
      <c r="J8" s="170">
        <v>491124.6</v>
      </c>
      <c r="K8" s="170">
        <v>481681</v>
      </c>
      <c r="L8" s="170">
        <v>447427</v>
      </c>
      <c r="M8" s="170">
        <v>946169.7</v>
      </c>
      <c r="N8" s="170">
        <v>563475</v>
      </c>
      <c r="O8" s="170">
        <v>520921</v>
      </c>
      <c r="P8" s="171">
        <v>1040645</v>
      </c>
      <c r="Q8" s="172">
        <v>8751951.37</v>
      </c>
    </row>
    <row r="9" spans="1:17" ht="21" customHeight="1">
      <c r="A9" s="173">
        <v>3112</v>
      </c>
      <c r="B9" s="174" t="s">
        <v>288</v>
      </c>
      <c r="C9" s="175">
        <v>47288</v>
      </c>
      <c r="D9" s="176">
        <v>26239.1</v>
      </c>
      <c r="E9" s="176">
        <v>10024</v>
      </c>
      <c r="F9" s="176">
        <v>11642</v>
      </c>
      <c r="G9" s="176">
        <v>4758.13</v>
      </c>
      <c r="H9" s="176">
        <v>22259.14</v>
      </c>
      <c r="I9" s="176">
        <v>19578.99</v>
      </c>
      <c r="J9" s="176">
        <v>30514.3</v>
      </c>
      <c r="K9" s="176">
        <v>6819</v>
      </c>
      <c r="L9" s="176">
        <v>3376</v>
      </c>
      <c r="M9" s="176">
        <v>39747</v>
      </c>
      <c r="N9" s="176">
        <v>18352.9</v>
      </c>
      <c r="O9" s="176">
        <v>7176</v>
      </c>
      <c r="P9" s="177">
        <v>38087</v>
      </c>
      <c r="Q9" s="178">
        <v>285861.56</v>
      </c>
    </row>
    <row r="10" spans="1:17" ht="21" customHeight="1">
      <c r="A10" s="179">
        <v>3113</v>
      </c>
      <c r="B10" s="180" t="s">
        <v>144</v>
      </c>
      <c r="C10" s="181">
        <v>2139136</v>
      </c>
      <c r="D10" s="182">
        <v>2650212</v>
      </c>
      <c r="E10" s="182">
        <v>1475229</v>
      </c>
      <c r="F10" s="182">
        <v>1254873</v>
      </c>
      <c r="G10" s="182">
        <v>728439.53</v>
      </c>
      <c r="H10" s="182">
        <v>2093960.23</v>
      </c>
      <c r="I10" s="182">
        <v>1040993.35</v>
      </c>
      <c r="J10" s="182">
        <v>1414882.4</v>
      </c>
      <c r="K10" s="182">
        <v>1149924</v>
      </c>
      <c r="L10" s="182">
        <v>1285996</v>
      </c>
      <c r="M10" s="182">
        <v>2510409.2</v>
      </c>
      <c r="N10" s="182">
        <v>1378820.5</v>
      </c>
      <c r="O10" s="182">
        <v>1314109</v>
      </c>
      <c r="P10" s="183">
        <v>2999699</v>
      </c>
      <c r="Q10" s="178">
        <v>23436683.21</v>
      </c>
    </row>
    <row r="11" spans="1:17" ht="21" customHeight="1">
      <c r="A11" s="173">
        <v>3114</v>
      </c>
      <c r="B11" s="174" t="s">
        <v>145</v>
      </c>
      <c r="C11" s="175">
        <v>255429</v>
      </c>
      <c r="D11" s="176">
        <v>309838.04</v>
      </c>
      <c r="E11" s="176">
        <v>150693</v>
      </c>
      <c r="F11" s="176">
        <v>171608</v>
      </c>
      <c r="G11" s="176">
        <v>104540.73</v>
      </c>
      <c r="H11" s="176">
        <v>361145.43</v>
      </c>
      <c r="I11" s="176">
        <v>153834.76</v>
      </c>
      <c r="J11" s="176">
        <v>155133.8</v>
      </c>
      <c r="K11" s="176">
        <v>153643</v>
      </c>
      <c r="L11" s="176">
        <v>117163</v>
      </c>
      <c r="M11" s="176">
        <v>270796</v>
      </c>
      <c r="N11" s="176">
        <v>188971.5</v>
      </c>
      <c r="O11" s="176">
        <v>162466</v>
      </c>
      <c r="P11" s="177">
        <v>337901</v>
      </c>
      <c r="Q11" s="178">
        <v>2893163.26</v>
      </c>
    </row>
    <row r="12" spans="1:17" ht="21" customHeight="1">
      <c r="A12" s="179">
        <v>3117</v>
      </c>
      <c r="B12" s="180" t="s">
        <v>289</v>
      </c>
      <c r="C12" s="184">
        <v>54502</v>
      </c>
      <c r="D12" s="185">
        <v>296063.47</v>
      </c>
      <c r="E12" s="185">
        <v>107916</v>
      </c>
      <c r="F12" s="185">
        <v>103684</v>
      </c>
      <c r="G12" s="185">
        <v>29691.59</v>
      </c>
      <c r="H12" s="185">
        <v>104831.63</v>
      </c>
      <c r="I12" s="185">
        <v>107029.9</v>
      </c>
      <c r="J12" s="185">
        <v>0</v>
      </c>
      <c r="K12" s="185">
        <v>128585</v>
      </c>
      <c r="L12" s="185">
        <v>146981</v>
      </c>
      <c r="M12" s="185">
        <v>316872</v>
      </c>
      <c r="N12" s="185">
        <v>190366.1</v>
      </c>
      <c r="O12" s="185">
        <v>176405</v>
      </c>
      <c r="P12" s="186">
        <v>292055</v>
      </c>
      <c r="Q12" s="178">
        <v>2054982.69</v>
      </c>
    </row>
    <row r="13" spans="1:17" ht="21" customHeight="1">
      <c r="A13" s="173">
        <v>3118</v>
      </c>
      <c r="B13" s="174" t="s">
        <v>290</v>
      </c>
      <c r="C13" s="175">
        <v>0</v>
      </c>
      <c r="D13" s="176">
        <v>5938.49</v>
      </c>
      <c r="E13" s="176">
        <v>0</v>
      </c>
      <c r="F13" s="176">
        <v>2922</v>
      </c>
      <c r="G13" s="176">
        <v>0</v>
      </c>
      <c r="H13" s="176">
        <v>0</v>
      </c>
      <c r="I13" s="176">
        <v>0</v>
      </c>
      <c r="J13" s="176">
        <v>0</v>
      </c>
      <c r="K13" s="176">
        <v>0</v>
      </c>
      <c r="L13" s="176">
        <v>0</v>
      </c>
      <c r="M13" s="176">
        <v>0</v>
      </c>
      <c r="N13" s="176">
        <v>0</v>
      </c>
      <c r="O13" s="176">
        <v>0</v>
      </c>
      <c r="P13" s="177">
        <v>26266</v>
      </c>
      <c r="Q13" s="178">
        <v>35126.49</v>
      </c>
    </row>
    <row r="14" spans="1:17" ht="21" customHeight="1">
      <c r="A14" s="179">
        <v>3121</v>
      </c>
      <c r="B14" s="180" t="s">
        <v>146</v>
      </c>
      <c r="C14" s="184">
        <v>670015</v>
      </c>
      <c r="D14" s="185">
        <v>458153.96</v>
      </c>
      <c r="E14" s="185">
        <v>277093</v>
      </c>
      <c r="F14" s="185">
        <v>226532</v>
      </c>
      <c r="G14" s="185">
        <v>131127.31</v>
      </c>
      <c r="H14" s="185">
        <v>324900.52</v>
      </c>
      <c r="I14" s="185">
        <v>175186.22</v>
      </c>
      <c r="J14" s="185">
        <v>239014.5</v>
      </c>
      <c r="K14" s="185">
        <v>237651</v>
      </c>
      <c r="L14" s="185">
        <v>228674</v>
      </c>
      <c r="M14" s="185">
        <v>518280</v>
      </c>
      <c r="N14" s="185">
        <v>359425.4</v>
      </c>
      <c r="O14" s="185">
        <v>266224</v>
      </c>
      <c r="P14" s="186">
        <v>586416</v>
      </c>
      <c r="Q14" s="178">
        <v>4698692.91</v>
      </c>
    </row>
    <row r="15" spans="1:17" ht="21" customHeight="1">
      <c r="A15" s="173">
        <v>3122</v>
      </c>
      <c r="B15" s="174" t="s">
        <v>147</v>
      </c>
      <c r="C15" s="175">
        <v>899173</v>
      </c>
      <c r="D15" s="176">
        <v>648905.81</v>
      </c>
      <c r="E15" s="176">
        <v>543091</v>
      </c>
      <c r="F15" s="176">
        <v>351085</v>
      </c>
      <c r="G15" s="176">
        <v>242291.2</v>
      </c>
      <c r="H15" s="176">
        <v>645487.7</v>
      </c>
      <c r="I15" s="176">
        <v>296688.72</v>
      </c>
      <c r="J15" s="176">
        <v>426327.6</v>
      </c>
      <c r="K15" s="176">
        <v>368550</v>
      </c>
      <c r="L15" s="176">
        <v>376585</v>
      </c>
      <c r="M15" s="176">
        <v>759389</v>
      </c>
      <c r="N15" s="176">
        <v>456136.8</v>
      </c>
      <c r="O15" s="176">
        <v>433203</v>
      </c>
      <c r="P15" s="177">
        <v>888162</v>
      </c>
      <c r="Q15" s="178">
        <v>7335075.83</v>
      </c>
    </row>
    <row r="16" spans="1:17" ht="21" customHeight="1">
      <c r="A16" s="179">
        <v>3123</v>
      </c>
      <c r="B16" s="180" t="s">
        <v>148</v>
      </c>
      <c r="C16" s="184">
        <v>522908</v>
      </c>
      <c r="D16" s="185">
        <v>722605.42</v>
      </c>
      <c r="E16" s="185">
        <v>465475</v>
      </c>
      <c r="F16" s="185">
        <v>413582</v>
      </c>
      <c r="G16" s="185">
        <v>161952.15</v>
      </c>
      <c r="H16" s="185">
        <v>537896.37</v>
      </c>
      <c r="I16" s="185">
        <v>313358.47</v>
      </c>
      <c r="J16" s="185">
        <v>374547</v>
      </c>
      <c r="K16" s="185">
        <v>344607</v>
      </c>
      <c r="L16" s="185">
        <v>371610</v>
      </c>
      <c r="M16" s="185">
        <v>769636</v>
      </c>
      <c r="N16" s="185">
        <v>475588.8</v>
      </c>
      <c r="O16" s="185">
        <v>440776</v>
      </c>
      <c r="P16" s="186">
        <v>872539</v>
      </c>
      <c r="Q16" s="178">
        <v>6787081.21</v>
      </c>
    </row>
    <row r="17" spans="1:19" ht="21" customHeight="1">
      <c r="A17" s="173">
        <v>3124</v>
      </c>
      <c r="B17" s="174" t="s">
        <v>149</v>
      </c>
      <c r="C17" s="175">
        <v>92674</v>
      </c>
      <c r="D17" s="176">
        <v>7870.09</v>
      </c>
      <c r="E17" s="176">
        <v>47833</v>
      </c>
      <c r="F17" s="176">
        <v>15038</v>
      </c>
      <c r="G17" s="176">
        <v>33380.62</v>
      </c>
      <c r="H17" s="176">
        <v>120831.1</v>
      </c>
      <c r="I17" s="176">
        <v>26623.85</v>
      </c>
      <c r="J17" s="176">
        <v>91682.9</v>
      </c>
      <c r="K17" s="176">
        <v>49614</v>
      </c>
      <c r="L17" s="176">
        <v>34611</v>
      </c>
      <c r="M17" s="176">
        <v>120311</v>
      </c>
      <c r="N17" s="176">
        <v>74814</v>
      </c>
      <c r="O17" s="176">
        <v>47532</v>
      </c>
      <c r="P17" s="177">
        <v>141811</v>
      </c>
      <c r="Q17" s="178">
        <v>904626.56</v>
      </c>
      <c r="S17" s="106"/>
    </row>
    <row r="18" spans="1:17" ht="21" customHeight="1">
      <c r="A18" s="179">
        <v>3126</v>
      </c>
      <c r="B18" s="180" t="s">
        <v>150</v>
      </c>
      <c r="C18" s="184">
        <v>169813</v>
      </c>
      <c r="D18" s="185">
        <v>0</v>
      </c>
      <c r="E18" s="185">
        <v>19817</v>
      </c>
      <c r="F18" s="185">
        <v>22995</v>
      </c>
      <c r="G18" s="185">
        <v>0</v>
      </c>
      <c r="H18" s="185">
        <v>24659.67</v>
      </c>
      <c r="I18" s="185">
        <v>0</v>
      </c>
      <c r="J18" s="185">
        <v>0</v>
      </c>
      <c r="K18" s="185">
        <v>21783</v>
      </c>
      <c r="L18" s="185">
        <v>0</v>
      </c>
      <c r="M18" s="185">
        <v>66901</v>
      </c>
      <c r="N18" s="185">
        <v>0</v>
      </c>
      <c r="O18" s="185">
        <v>20074</v>
      </c>
      <c r="P18" s="186">
        <v>64856</v>
      </c>
      <c r="Q18" s="178">
        <v>410898.67</v>
      </c>
    </row>
    <row r="19" spans="1:17" ht="21" customHeight="1">
      <c r="A19" s="173">
        <v>3141</v>
      </c>
      <c r="B19" s="174" t="s">
        <v>291</v>
      </c>
      <c r="C19" s="175">
        <v>409917</v>
      </c>
      <c r="D19" s="176">
        <v>471510.31</v>
      </c>
      <c r="E19" s="176">
        <v>272676</v>
      </c>
      <c r="F19" s="176">
        <v>195876</v>
      </c>
      <c r="G19" s="176">
        <v>96894.52</v>
      </c>
      <c r="H19" s="176">
        <v>316692.48</v>
      </c>
      <c r="I19" s="176">
        <v>170183.35</v>
      </c>
      <c r="J19" s="176">
        <v>199196.6</v>
      </c>
      <c r="K19" s="176">
        <v>235308</v>
      </c>
      <c r="L19" s="176">
        <v>209320</v>
      </c>
      <c r="M19" s="176">
        <v>437665.5</v>
      </c>
      <c r="N19" s="176">
        <v>237692.6</v>
      </c>
      <c r="O19" s="176">
        <v>250849</v>
      </c>
      <c r="P19" s="177">
        <v>504532</v>
      </c>
      <c r="Q19" s="178">
        <v>4008313.36</v>
      </c>
    </row>
    <row r="20" spans="1:17" ht="21" customHeight="1">
      <c r="A20" s="179">
        <v>3142</v>
      </c>
      <c r="B20" s="180" t="s">
        <v>151</v>
      </c>
      <c r="C20" s="184">
        <v>76890</v>
      </c>
      <c r="D20" s="185">
        <v>80075.6</v>
      </c>
      <c r="E20" s="185">
        <v>74876</v>
      </c>
      <c r="F20" s="185">
        <v>42118</v>
      </c>
      <c r="G20" s="185">
        <v>22641.72</v>
      </c>
      <c r="H20" s="185">
        <v>43423</v>
      </c>
      <c r="I20" s="185">
        <v>22820.41</v>
      </c>
      <c r="J20" s="185">
        <v>41034</v>
      </c>
      <c r="K20" s="185">
        <v>61051</v>
      </c>
      <c r="L20" s="185">
        <v>54563</v>
      </c>
      <c r="M20" s="185">
        <v>71861</v>
      </c>
      <c r="N20" s="185">
        <v>47040.2</v>
      </c>
      <c r="O20" s="185">
        <v>65172</v>
      </c>
      <c r="P20" s="186">
        <v>91981</v>
      </c>
      <c r="Q20" s="178">
        <v>795546.93</v>
      </c>
    </row>
    <row r="21" spans="1:17" ht="21" customHeight="1">
      <c r="A21" s="173">
        <v>3143</v>
      </c>
      <c r="B21" s="174" t="s">
        <v>152</v>
      </c>
      <c r="C21" s="175">
        <v>266512</v>
      </c>
      <c r="D21" s="176">
        <v>269447.38</v>
      </c>
      <c r="E21" s="176">
        <v>163193</v>
      </c>
      <c r="F21" s="176">
        <v>109875</v>
      </c>
      <c r="G21" s="176">
        <v>60249.53</v>
      </c>
      <c r="H21" s="176">
        <v>172562.38</v>
      </c>
      <c r="I21" s="176">
        <v>107279.98</v>
      </c>
      <c r="J21" s="176">
        <v>134918.4</v>
      </c>
      <c r="K21" s="176">
        <v>115793</v>
      </c>
      <c r="L21" s="176">
        <v>118436</v>
      </c>
      <c r="M21" s="176">
        <v>223586.6</v>
      </c>
      <c r="N21" s="176">
        <v>147868.3</v>
      </c>
      <c r="O21" s="176">
        <v>128735</v>
      </c>
      <c r="P21" s="177">
        <v>255756</v>
      </c>
      <c r="Q21" s="178">
        <v>2274212.57</v>
      </c>
    </row>
    <row r="22" spans="1:17" ht="21" customHeight="1">
      <c r="A22" s="179">
        <v>3145</v>
      </c>
      <c r="B22" s="180" t="s">
        <v>153</v>
      </c>
      <c r="C22" s="184">
        <v>30504</v>
      </c>
      <c r="D22" s="185">
        <v>6782.84</v>
      </c>
      <c r="E22" s="185">
        <v>11013</v>
      </c>
      <c r="F22" s="185">
        <v>7374</v>
      </c>
      <c r="G22" s="185">
        <v>0</v>
      </c>
      <c r="H22" s="185">
        <v>6825.62</v>
      </c>
      <c r="I22" s="185">
        <v>7982.59</v>
      </c>
      <c r="J22" s="185">
        <v>20581.8</v>
      </c>
      <c r="K22" s="185">
        <v>11353</v>
      </c>
      <c r="L22" s="185">
        <v>9162</v>
      </c>
      <c r="M22" s="185">
        <v>27007</v>
      </c>
      <c r="N22" s="185">
        <v>17642.4</v>
      </c>
      <c r="O22" s="185">
        <v>8099</v>
      </c>
      <c r="P22" s="186">
        <v>7270</v>
      </c>
      <c r="Q22" s="178">
        <v>171597.25</v>
      </c>
    </row>
    <row r="23" spans="1:17" ht="21" customHeight="1">
      <c r="A23" s="173">
        <v>3146</v>
      </c>
      <c r="B23" s="174" t="s">
        <v>292</v>
      </c>
      <c r="C23" s="175">
        <v>66999</v>
      </c>
      <c r="D23" s="176">
        <v>43751.67</v>
      </c>
      <c r="E23" s="176">
        <v>30793</v>
      </c>
      <c r="F23" s="176">
        <v>24571</v>
      </c>
      <c r="G23" s="176">
        <v>14173.25</v>
      </c>
      <c r="H23" s="176">
        <v>44216.14</v>
      </c>
      <c r="I23" s="176">
        <v>19916.04</v>
      </c>
      <c r="J23" s="176">
        <v>27471</v>
      </c>
      <c r="K23" s="176">
        <v>21327</v>
      </c>
      <c r="L23" s="176">
        <v>24700</v>
      </c>
      <c r="M23" s="176">
        <v>56747</v>
      </c>
      <c r="N23" s="176">
        <v>30719.7</v>
      </c>
      <c r="O23" s="176">
        <v>24620</v>
      </c>
      <c r="P23" s="177">
        <v>70592</v>
      </c>
      <c r="Q23" s="178">
        <v>500596.8</v>
      </c>
    </row>
    <row r="24" spans="1:17" ht="21" customHeight="1">
      <c r="A24" s="179">
        <v>3147</v>
      </c>
      <c r="B24" s="180" t="s">
        <v>154</v>
      </c>
      <c r="C24" s="184">
        <v>46991</v>
      </c>
      <c r="D24" s="185">
        <v>96499.89</v>
      </c>
      <c r="E24" s="185">
        <v>134800</v>
      </c>
      <c r="F24" s="185">
        <v>51936</v>
      </c>
      <c r="G24" s="185">
        <v>50821.05</v>
      </c>
      <c r="H24" s="185">
        <v>58361.7</v>
      </c>
      <c r="I24" s="185">
        <v>43926.62</v>
      </c>
      <c r="J24" s="185">
        <v>83102.3</v>
      </c>
      <c r="K24" s="185">
        <v>92639</v>
      </c>
      <c r="L24" s="185">
        <v>65844</v>
      </c>
      <c r="M24" s="185">
        <v>116524</v>
      </c>
      <c r="N24" s="185">
        <v>76658.9</v>
      </c>
      <c r="O24" s="185">
        <v>73256</v>
      </c>
      <c r="P24" s="186">
        <v>68818</v>
      </c>
      <c r="Q24" s="178">
        <v>1060178.46</v>
      </c>
    </row>
    <row r="25" spans="1:17" ht="21" customHeight="1">
      <c r="A25" s="173">
        <v>3149</v>
      </c>
      <c r="B25" s="174" t="s">
        <v>293</v>
      </c>
      <c r="C25" s="175">
        <v>810</v>
      </c>
      <c r="D25" s="176">
        <v>0</v>
      </c>
      <c r="E25" s="176">
        <v>0</v>
      </c>
      <c r="F25" s="176">
        <v>0</v>
      </c>
      <c r="G25" s="176">
        <v>0</v>
      </c>
      <c r="H25" s="176">
        <v>0</v>
      </c>
      <c r="I25" s="176">
        <v>0</v>
      </c>
      <c r="J25" s="176">
        <v>0</v>
      </c>
      <c r="K25" s="176">
        <v>0</v>
      </c>
      <c r="L25" s="176">
        <v>0</v>
      </c>
      <c r="M25" s="176">
        <v>0</v>
      </c>
      <c r="N25" s="176">
        <v>0</v>
      </c>
      <c r="O25" s="176">
        <v>0</v>
      </c>
      <c r="P25" s="177">
        <v>0</v>
      </c>
      <c r="Q25" s="178">
        <v>810</v>
      </c>
    </row>
    <row r="26" spans="1:17" ht="21" customHeight="1">
      <c r="A26" s="179">
        <v>3150</v>
      </c>
      <c r="B26" s="180" t="s">
        <v>155</v>
      </c>
      <c r="C26" s="184">
        <v>109169</v>
      </c>
      <c r="D26" s="185">
        <v>51626.56</v>
      </c>
      <c r="E26" s="185">
        <v>62462</v>
      </c>
      <c r="F26" s="185">
        <v>26078</v>
      </c>
      <c r="G26" s="185">
        <v>12904.05</v>
      </c>
      <c r="H26" s="185">
        <v>38092.48</v>
      </c>
      <c r="I26" s="185">
        <v>21960.35</v>
      </c>
      <c r="J26" s="185">
        <v>34908.7</v>
      </c>
      <c r="K26" s="185">
        <v>36359</v>
      </c>
      <c r="L26" s="185">
        <v>34450</v>
      </c>
      <c r="M26" s="185">
        <v>81520</v>
      </c>
      <c r="N26" s="185">
        <v>22623.7</v>
      </c>
      <c r="O26" s="185">
        <v>28186</v>
      </c>
      <c r="P26" s="186">
        <v>37486</v>
      </c>
      <c r="Q26" s="178">
        <v>597825.84</v>
      </c>
    </row>
    <row r="27" spans="1:17" ht="21" customHeight="1">
      <c r="A27" s="173">
        <v>3231</v>
      </c>
      <c r="B27" s="174" t="s">
        <v>156</v>
      </c>
      <c r="C27" s="175">
        <v>318475</v>
      </c>
      <c r="D27" s="176">
        <v>314226.06</v>
      </c>
      <c r="E27" s="176">
        <v>186317</v>
      </c>
      <c r="F27" s="176">
        <v>181881</v>
      </c>
      <c r="G27" s="176">
        <v>126800.72</v>
      </c>
      <c r="H27" s="176">
        <v>185501.22</v>
      </c>
      <c r="I27" s="176">
        <v>120823.12</v>
      </c>
      <c r="J27" s="176">
        <v>177247.9</v>
      </c>
      <c r="K27" s="176">
        <v>185167</v>
      </c>
      <c r="L27" s="176">
        <v>149282</v>
      </c>
      <c r="M27" s="176">
        <v>351882</v>
      </c>
      <c r="N27" s="176">
        <v>189165</v>
      </c>
      <c r="O27" s="176">
        <v>188632</v>
      </c>
      <c r="P27" s="177">
        <v>393357</v>
      </c>
      <c r="Q27" s="178">
        <v>3068757.02</v>
      </c>
    </row>
    <row r="28" spans="1:17" ht="21" customHeight="1">
      <c r="A28" s="179">
        <v>3299</v>
      </c>
      <c r="B28" s="180" t="s">
        <v>294</v>
      </c>
      <c r="C28" s="184">
        <v>0</v>
      </c>
      <c r="D28" s="185">
        <v>0.91</v>
      </c>
      <c r="E28" s="185">
        <v>0</v>
      </c>
      <c r="F28" s="185">
        <v>0</v>
      </c>
      <c r="G28" s="185">
        <v>0</v>
      </c>
      <c r="H28" s="185">
        <v>0</v>
      </c>
      <c r="I28" s="185">
        <v>0</v>
      </c>
      <c r="J28" s="185">
        <v>0</v>
      </c>
      <c r="K28" s="185">
        <v>0</v>
      </c>
      <c r="L28" s="185">
        <v>0</v>
      </c>
      <c r="M28" s="185">
        <v>0</v>
      </c>
      <c r="N28" s="185">
        <v>0</v>
      </c>
      <c r="O28" s="185">
        <v>0</v>
      </c>
      <c r="P28" s="186">
        <v>0</v>
      </c>
      <c r="Q28" s="178">
        <v>0.91</v>
      </c>
    </row>
    <row r="29" spans="1:17" ht="21" customHeight="1">
      <c r="A29" s="173">
        <v>3421</v>
      </c>
      <c r="B29" s="174" t="s">
        <v>157</v>
      </c>
      <c r="C29" s="175">
        <v>103844</v>
      </c>
      <c r="D29" s="176">
        <v>68033.94</v>
      </c>
      <c r="E29" s="176">
        <v>46493</v>
      </c>
      <c r="F29" s="176">
        <v>50277</v>
      </c>
      <c r="G29" s="176">
        <v>33585.5</v>
      </c>
      <c r="H29" s="176">
        <v>69565.96</v>
      </c>
      <c r="I29" s="176">
        <v>32069.42</v>
      </c>
      <c r="J29" s="176">
        <v>47145.7</v>
      </c>
      <c r="K29" s="176">
        <v>36344</v>
      </c>
      <c r="L29" s="176">
        <v>41519</v>
      </c>
      <c r="M29" s="176">
        <v>104217</v>
      </c>
      <c r="N29" s="176">
        <v>60069.2</v>
      </c>
      <c r="O29" s="176">
        <v>48202</v>
      </c>
      <c r="P29" s="177">
        <v>109061</v>
      </c>
      <c r="Q29" s="178">
        <v>850426.72</v>
      </c>
    </row>
    <row r="30" spans="1:17" ht="21" customHeight="1" thickBot="1">
      <c r="A30" s="179">
        <v>4322</v>
      </c>
      <c r="B30" s="180" t="s">
        <v>158</v>
      </c>
      <c r="C30" s="184">
        <v>20400</v>
      </c>
      <c r="D30" s="185">
        <v>102959.83</v>
      </c>
      <c r="E30" s="185">
        <v>55046</v>
      </c>
      <c r="F30" s="185">
        <v>74039</v>
      </c>
      <c r="G30" s="185">
        <v>66713.03</v>
      </c>
      <c r="H30" s="185">
        <v>162660.13</v>
      </c>
      <c r="I30" s="185">
        <v>52554.96</v>
      </c>
      <c r="J30" s="185">
        <v>63586.5</v>
      </c>
      <c r="K30" s="185">
        <v>35910</v>
      </c>
      <c r="L30" s="185">
        <v>52379</v>
      </c>
      <c r="M30" s="185">
        <v>87776</v>
      </c>
      <c r="N30" s="185">
        <v>85043</v>
      </c>
      <c r="O30" s="185">
        <v>69706</v>
      </c>
      <c r="P30" s="186">
        <v>169487</v>
      </c>
      <c r="Q30" s="178">
        <v>1098260.45</v>
      </c>
    </row>
    <row r="31" spans="1:17" s="108" customFormat="1" ht="21" customHeight="1" thickBot="1">
      <c r="A31" s="187"/>
      <c r="B31" s="188" t="s">
        <v>69</v>
      </c>
      <c r="C31" s="189">
        <v>7160704</v>
      </c>
      <c r="D31" s="190">
        <v>7662952</v>
      </c>
      <c r="E31" s="190">
        <v>4681597</v>
      </c>
      <c r="F31" s="190">
        <v>3817102</v>
      </c>
      <c r="G31" s="190">
        <v>2170630</v>
      </c>
      <c r="H31" s="190">
        <v>6041718</v>
      </c>
      <c r="I31" s="190">
        <v>3118470.07</v>
      </c>
      <c r="J31" s="190">
        <v>4052420</v>
      </c>
      <c r="K31" s="190">
        <v>3774108</v>
      </c>
      <c r="L31" s="190">
        <v>3772078</v>
      </c>
      <c r="M31" s="190">
        <v>7877297</v>
      </c>
      <c r="N31" s="190">
        <v>4620474</v>
      </c>
      <c r="O31" s="190">
        <v>4274343</v>
      </c>
      <c r="P31" s="191">
        <v>8996777</v>
      </c>
      <c r="Q31" s="192">
        <v>72020670.07</v>
      </c>
    </row>
    <row r="32" spans="3:17" ht="15">
      <c r="C32" s="106"/>
      <c r="D32" s="106"/>
      <c r="E32" s="106"/>
      <c r="F32" s="106"/>
      <c r="G32" s="106"/>
      <c r="H32" s="106"/>
      <c r="I32" s="106"/>
      <c r="J32" s="106"/>
      <c r="K32" s="106"/>
      <c r="L32" s="106"/>
      <c r="M32" s="106"/>
      <c r="N32" s="106"/>
      <c r="O32" s="106"/>
      <c r="P32" s="106"/>
      <c r="Q32" s="106"/>
    </row>
    <row r="33" spans="3:17" ht="15">
      <c r="C33" s="109"/>
      <c r="D33" s="109"/>
      <c r="E33" s="109"/>
      <c r="F33" s="109"/>
      <c r="G33" s="109"/>
      <c r="H33" s="109"/>
      <c r="I33" s="109"/>
      <c r="J33" s="109"/>
      <c r="K33" s="109"/>
      <c r="L33" s="109"/>
      <c r="M33" s="109"/>
      <c r="N33" s="109"/>
      <c r="O33" s="109"/>
      <c r="P33" s="109"/>
      <c r="Q33" s="109"/>
    </row>
    <row r="34" spans="1:17" ht="15.75">
      <c r="A34" s="197" t="s">
        <v>308</v>
      </c>
      <c r="B34" s="110"/>
      <c r="Q34" s="107"/>
    </row>
    <row r="35" ht="15.75">
      <c r="Q35" s="107"/>
    </row>
    <row r="37" spans="5:17" ht="15">
      <c r="E37" s="106"/>
      <c r="Q37" s="106"/>
    </row>
    <row r="40" spans="3:17" ht="15">
      <c r="C40" s="106"/>
      <c r="D40" s="106"/>
      <c r="E40" s="106"/>
      <c r="F40" s="106"/>
      <c r="G40" s="106"/>
      <c r="H40" s="106"/>
      <c r="I40" s="106"/>
      <c r="J40" s="106"/>
      <c r="K40" s="106"/>
      <c r="L40" s="106"/>
      <c r="M40" s="106"/>
      <c r="N40" s="106"/>
      <c r="O40" s="106"/>
      <c r="P40" s="106"/>
      <c r="Q40" s="106"/>
    </row>
  </sheetData>
  <sheetProtection/>
  <mergeCells count="3">
    <mergeCell ref="A7:B7"/>
    <mergeCell ref="A5:Q5"/>
    <mergeCell ref="A3:Q3"/>
  </mergeCells>
  <printOptions horizontalCentered="1"/>
  <pageMargins left="0.1968503937007874" right="0.1968503937007874" top="0.7874015748031497" bottom="0.1968503937007874" header="0.5118110236220472" footer="0.5118110236220472"/>
  <pageSetup fitToHeight="1" fitToWidth="1" orientation="landscape" paperSize="9" scale="56" r:id="rId2"/>
  <drawing r:id="rId1"/>
</worksheet>
</file>

<file path=xl/worksheets/sheet20.xml><?xml version="1.0" encoding="utf-8"?>
<worksheet xmlns="http://schemas.openxmlformats.org/spreadsheetml/2006/main" xmlns:r="http://schemas.openxmlformats.org/officeDocument/2006/relationships">
  <sheetPr>
    <tabColor indexed="50"/>
  </sheetPr>
  <dimension ref="A1:J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123</v>
      </c>
      <c r="B2" s="279"/>
      <c r="C2" s="279"/>
      <c r="D2" s="279"/>
      <c r="E2" s="279"/>
      <c r="F2" s="279"/>
      <c r="G2" s="279"/>
      <c r="H2" s="279"/>
    </row>
    <row r="3" spans="1:8" s="36" customFormat="1" ht="18">
      <c r="A3" s="285" t="s">
        <v>124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106</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2</v>
      </c>
      <c r="B11" s="6" t="s">
        <v>18</v>
      </c>
      <c r="C11" s="141">
        <v>1422081</v>
      </c>
      <c r="D11" s="141">
        <v>31306</v>
      </c>
      <c r="E11" s="141">
        <v>522</v>
      </c>
      <c r="F11" s="158">
        <f>C11/D11*1000</f>
        <v>45425.19005941353</v>
      </c>
      <c r="G11" s="159">
        <f>F11*100/F25</f>
        <v>105.39720257772242</v>
      </c>
      <c r="H11" s="160">
        <f>(F11-F25)</f>
        <v>2326.142885067602</v>
      </c>
    </row>
    <row r="12" spans="1:8" s="36" customFormat="1" ht="15.75">
      <c r="A12" s="122">
        <f aca="true" t="shared" si="0" ref="A12:A24">RANK(F12,$F$11:$F$24)</f>
        <v>1</v>
      </c>
      <c r="B12" s="7" t="s">
        <v>0</v>
      </c>
      <c r="C12" s="198">
        <v>1371511.23</v>
      </c>
      <c r="D12" s="198">
        <v>29205.833333333332</v>
      </c>
      <c r="E12" s="198">
        <v>376.5</v>
      </c>
      <c r="F12" s="147">
        <f>C12/D12*1000</f>
        <v>46960.18135646418</v>
      </c>
      <c r="G12" s="162">
        <f>F12*100/F25</f>
        <v>108.95874604025245</v>
      </c>
      <c r="H12" s="149">
        <f>F12-F25</f>
        <v>3861.1341821182505</v>
      </c>
    </row>
    <row r="13" spans="1:8" s="36" customFormat="1" ht="15.75">
      <c r="A13" s="116">
        <f t="shared" si="0"/>
        <v>9</v>
      </c>
      <c r="B13" s="8" t="s">
        <v>1</v>
      </c>
      <c r="C13" s="141">
        <v>1008566</v>
      </c>
      <c r="D13" s="141">
        <v>23639.583333333332</v>
      </c>
      <c r="E13" s="141">
        <v>452.9166666666667</v>
      </c>
      <c r="F13" s="158">
        <f aca="true" t="shared" si="1" ref="F13:F24">C13/D13*1000</f>
        <v>42664.288358156344</v>
      </c>
      <c r="G13" s="159">
        <f>F13*100/F25</f>
        <v>98.99125654812998</v>
      </c>
      <c r="H13" s="163">
        <f>F13-F25</f>
        <v>-434.75881618958374</v>
      </c>
    </row>
    <row r="14" spans="1:8" s="36" customFormat="1" ht="15.75">
      <c r="A14" s="122">
        <f t="shared" si="0"/>
        <v>12</v>
      </c>
      <c r="B14" s="7" t="s">
        <v>2</v>
      </c>
      <c r="C14" s="198">
        <v>764667</v>
      </c>
      <c r="D14" s="198">
        <v>18478</v>
      </c>
      <c r="E14" s="198">
        <v>256.33333333333337</v>
      </c>
      <c r="F14" s="147">
        <f t="shared" si="1"/>
        <v>41382.56304794891</v>
      </c>
      <c r="G14" s="162">
        <f>F14*100/F25</f>
        <v>96.01735017608759</v>
      </c>
      <c r="H14" s="149">
        <f>F14-F25</f>
        <v>-1716.4841263970156</v>
      </c>
    </row>
    <row r="15" spans="1:8" s="36" customFormat="1" ht="15.75">
      <c r="A15" s="116">
        <f t="shared" si="0"/>
        <v>14</v>
      </c>
      <c r="B15" s="8" t="s">
        <v>3</v>
      </c>
      <c r="C15" s="141">
        <v>404243.35</v>
      </c>
      <c r="D15" s="141">
        <v>9925.833333333332</v>
      </c>
      <c r="E15" s="141">
        <v>176.16666666666669</v>
      </c>
      <c r="F15" s="158">
        <f t="shared" si="1"/>
        <v>40726.389052136685</v>
      </c>
      <c r="G15" s="159">
        <f>F15*100/F25</f>
        <v>94.49487105222704</v>
      </c>
      <c r="H15" s="163">
        <f>F15-F25</f>
        <v>-2372.6581222092427</v>
      </c>
    </row>
    <row r="16" spans="1:8" s="36" customFormat="1" ht="15.75">
      <c r="A16" s="122">
        <f t="shared" si="0"/>
        <v>10</v>
      </c>
      <c r="B16" s="7" t="s">
        <v>19</v>
      </c>
      <c r="C16" s="198">
        <v>1183384.0699999998</v>
      </c>
      <c r="D16" s="198">
        <v>28180</v>
      </c>
      <c r="E16" s="198">
        <v>439.75</v>
      </c>
      <c r="F16" s="147">
        <f t="shared" si="1"/>
        <v>41993.75691980127</v>
      </c>
      <c r="G16" s="162">
        <f>F16*100/F25</f>
        <v>97.43546475616156</v>
      </c>
      <c r="H16" s="149">
        <f>F16-F25</f>
        <v>-1105.290254544656</v>
      </c>
    </row>
    <row r="17" spans="1:8" s="36" customFormat="1" ht="15.75">
      <c r="A17" s="116">
        <f t="shared" si="0"/>
        <v>3</v>
      </c>
      <c r="B17" s="8" t="s">
        <v>4</v>
      </c>
      <c r="C17" s="141">
        <v>610047.19</v>
      </c>
      <c r="D17" s="141">
        <v>13769.083333333332</v>
      </c>
      <c r="E17" s="199">
        <v>226.41666666666669</v>
      </c>
      <c r="F17" s="158">
        <f t="shared" si="1"/>
        <v>44305.57759231128</v>
      </c>
      <c r="G17" s="164">
        <f>F17*100/F25</f>
        <v>102.79943640768819</v>
      </c>
      <c r="H17" s="163">
        <f>F17-F25</f>
        <v>1206.530417965354</v>
      </c>
    </row>
    <row r="18" spans="1:8" s="36" customFormat="1" ht="15.75">
      <c r="A18" s="122">
        <f t="shared" si="0"/>
        <v>7</v>
      </c>
      <c r="B18" s="7" t="s">
        <v>5</v>
      </c>
      <c r="C18" s="198">
        <v>800874.6</v>
      </c>
      <c r="D18" s="198">
        <v>18619.083333333332</v>
      </c>
      <c r="E18" s="198">
        <v>215.41666666666666</v>
      </c>
      <c r="F18" s="147">
        <f t="shared" si="1"/>
        <v>43013.642812705606</v>
      </c>
      <c r="G18" s="162">
        <f>F18*100/F25</f>
        <v>99.80184164792591</v>
      </c>
      <c r="H18" s="149">
        <f>F18-F25</f>
        <v>-85.40436164032144</v>
      </c>
    </row>
    <row r="19" spans="1:8" s="36" customFormat="1" ht="15.75">
      <c r="A19" s="116">
        <f t="shared" si="0"/>
        <v>4</v>
      </c>
      <c r="B19" s="8" t="s">
        <v>6</v>
      </c>
      <c r="C19" s="141">
        <v>713157</v>
      </c>
      <c r="D19" s="141">
        <v>16135.333333333332</v>
      </c>
      <c r="E19" s="141">
        <v>213.33333333333334</v>
      </c>
      <c r="F19" s="158">
        <f t="shared" si="1"/>
        <v>44198.467132173704</v>
      </c>
      <c r="G19" s="159">
        <f>F19*100/F25</f>
        <v>102.55091476472869</v>
      </c>
      <c r="H19" s="163">
        <f>F19-F25</f>
        <v>1099.4199578277767</v>
      </c>
    </row>
    <row r="20" spans="1:8" s="36" customFormat="1" ht="15.75">
      <c r="A20" s="122">
        <f t="shared" si="0"/>
        <v>6</v>
      </c>
      <c r="B20" s="7" t="s">
        <v>7</v>
      </c>
      <c r="C20" s="198">
        <v>748195</v>
      </c>
      <c r="D20" s="198">
        <v>17200.833333333332</v>
      </c>
      <c r="E20" s="198">
        <v>285.16666666666663</v>
      </c>
      <c r="F20" s="147">
        <f t="shared" si="1"/>
        <v>43497.60186037498</v>
      </c>
      <c r="G20" s="162">
        <f>F20*100/F25</f>
        <v>100.92474129281051</v>
      </c>
      <c r="H20" s="149">
        <f>F20-F25</f>
        <v>398.55468602905603</v>
      </c>
    </row>
    <row r="21" spans="1:8" s="36" customFormat="1" ht="15.75">
      <c r="A21" s="116">
        <f t="shared" si="0"/>
        <v>11</v>
      </c>
      <c r="B21" s="8" t="s">
        <v>8</v>
      </c>
      <c r="C21" s="141">
        <v>1529025</v>
      </c>
      <c r="D21" s="141">
        <v>36419.41666666667</v>
      </c>
      <c r="E21" s="141">
        <v>548.4166666666666</v>
      </c>
      <c r="F21" s="158">
        <f t="shared" si="1"/>
        <v>41983.78612141417</v>
      </c>
      <c r="G21" s="159">
        <f>F21*100/F25</f>
        <v>97.41233014173082</v>
      </c>
      <c r="H21" s="163">
        <f>F21-F25</f>
        <v>-1115.2610529317608</v>
      </c>
    </row>
    <row r="22" spans="1:8" s="36" customFormat="1" ht="15.75">
      <c r="A22" s="122">
        <f t="shared" si="0"/>
        <v>5</v>
      </c>
      <c r="B22" s="7" t="s">
        <v>9</v>
      </c>
      <c r="C22" s="198">
        <v>931725.6</v>
      </c>
      <c r="D22" s="198">
        <v>21381.666666666668</v>
      </c>
      <c r="E22" s="198">
        <v>318.33333333333337</v>
      </c>
      <c r="F22" s="147">
        <f t="shared" si="1"/>
        <v>43575.9108270325</v>
      </c>
      <c r="G22" s="162">
        <f>F22*100/F25</f>
        <v>101.10643664756103</v>
      </c>
      <c r="H22" s="149">
        <f>F22-F25</f>
        <v>476.8636526865739</v>
      </c>
    </row>
    <row r="23" spans="1:8" s="36" customFormat="1" ht="15.75">
      <c r="A23" s="116">
        <f t="shared" si="0"/>
        <v>8</v>
      </c>
      <c r="B23" s="9" t="s">
        <v>10</v>
      </c>
      <c r="C23" s="141">
        <v>873979</v>
      </c>
      <c r="D23" s="141">
        <v>20465.916666666668</v>
      </c>
      <c r="E23" s="141">
        <v>176.58333333333331</v>
      </c>
      <c r="F23" s="158">
        <f t="shared" si="1"/>
        <v>42704.1218937176</v>
      </c>
      <c r="G23" s="159">
        <f>F23*100/F25</f>
        <v>99.08367978755827</v>
      </c>
      <c r="H23" s="163">
        <f>F23-F25</f>
        <v>-394.9252806283257</v>
      </c>
    </row>
    <row r="24" spans="1:10" s="36" customFormat="1" ht="16.5" thickBot="1">
      <c r="A24" s="122">
        <f t="shared" si="0"/>
        <v>13</v>
      </c>
      <c r="B24" s="7" t="s">
        <v>11</v>
      </c>
      <c r="C24" s="198">
        <v>1760701</v>
      </c>
      <c r="D24" s="198">
        <v>42940.916666666664</v>
      </c>
      <c r="E24" s="198">
        <v>877.25</v>
      </c>
      <c r="F24" s="165">
        <f t="shared" si="1"/>
        <v>41002.874104146984</v>
      </c>
      <c r="G24" s="162">
        <f>F24*100/F25</f>
        <v>95.13638187470961</v>
      </c>
      <c r="H24" s="166">
        <f>F24-F25</f>
        <v>-2096.1730701989436</v>
      </c>
      <c r="I24" s="48"/>
      <c r="J24" s="48"/>
    </row>
    <row r="25" spans="1:10" s="36" customFormat="1" ht="16.5" thickBot="1">
      <c r="A25" s="10" t="s">
        <v>40</v>
      </c>
      <c r="B25" s="11" t="s">
        <v>20</v>
      </c>
      <c r="C25" s="14">
        <f>SUM(C11:C24)</f>
        <v>14122157.04</v>
      </c>
      <c r="D25" s="14">
        <f>SUM(D11:D24)</f>
        <v>327667.5000000001</v>
      </c>
      <c r="E25" s="14">
        <f>SUM(E11:E24)</f>
        <v>5084.583333333333</v>
      </c>
      <c r="F25" s="53">
        <f>C25/D25*1000</f>
        <v>43099.04717434593</v>
      </c>
      <c r="G25" s="16" t="s">
        <v>21</v>
      </c>
      <c r="H25" s="54" t="s">
        <v>21</v>
      </c>
      <c r="I25" s="45"/>
      <c r="J25" s="45"/>
    </row>
    <row r="26" s="63" customFormat="1" ht="12.75">
      <c r="G26" s="64"/>
    </row>
    <row r="27" spans="1:6" s="43" customFormat="1" ht="12.75">
      <c r="A27" s="40" t="s">
        <v>22</v>
      </c>
      <c r="D27" s="50"/>
      <c r="F27" s="50"/>
    </row>
    <row r="28" spans="1:8" s="43" customFormat="1" ht="27" customHeight="1">
      <c r="A28" s="284" t="s">
        <v>228</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row r="31" s="43" customFormat="1" ht="12.75"/>
    <row r="32" ht="12.75">
      <c r="H32" s="41" t="s">
        <v>105</v>
      </c>
    </row>
    <row r="72" spans="1:8" ht="15" customHeight="1">
      <c r="A72" s="294"/>
      <c r="B72" s="294"/>
      <c r="C72" s="294"/>
      <c r="D72" s="294"/>
      <c r="E72" s="294"/>
      <c r="F72" s="294"/>
      <c r="G72" s="294"/>
      <c r="H72" s="294"/>
    </row>
    <row r="73" ht="12.75" customHeight="1"/>
    <row r="74" ht="15.75">
      <c r="A74" s="13"/>
    </row>
    <row r="75" ht="15.75">
      <c r="A75" s="13"/>
    </row>
  </sheetData>
  <sheetProtection/>
  <mergeCells count="11">
    <mergeCell ref="A2:H2"/>
    <mergeCell ref="A3:H3"/>
    <mergeCell ref="A5:H5"/>
    <mergeCell ref="A7:H7"/>
    <mergeCell ref="A28:H28"/>
    <mergeCell ref="A29:H29"/>
    <mergeCell ref="A72:H72"/>
    <mergeCell ref="A9:A10"/>
    <mergeCell ref="B9:B10"/>
    <mergeCell ref="D9:E9"/>
    <mergeCell ref="G9:G10"/>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1.xml><?xml version="1.0" encoding="utf-8"?>
<worksheet xmlns="http://schemas.openxmlformats.org/spreadsheetml/2006/main" xmlns:r="http://schemas.openxmlformats.org/officeDocument/2006/relationships">
  <sheetPr>
    <tabColor indexed="11"/>
  </sheetPr>
  <dimension ref="A1:I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178</v>
      </c>
      <c r="B2" s="279"/>
      <c r="C2" s="279"/>
      <c r="D2" s="279"/>
      <c r="E2" s="279"/>
      <c r="F2" s="279"/>
      <c r="G2" s="279"/>
      <c r="H2" s="279"/>
    </row>
    <row r="3" spans="1:8" s="36" customFormat="1" ht="18">
      <c r="A3" s="285" t="s">
        <v>179</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107</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1</v>
      </c>
      <c r="B11" s="6" t="s">
        <v>18</v>
      </c>
      <c r="C11" s="141">
        <v>1591894</v>
      </c>
      <c r="D11" s="141">
        <v>32418.666666666668</v>
      </c>
      <c r="E11" s="141">
        <v>522</v>
      </c>
      <c r="F11" s="158">
        <f>C11/D11*1000</f>
        <v>49104.24035535083</v>
      </c>
      <c r="G11" s="159">
        <f>F11*100/F25</f>
        <v>111.69468381230213</v>
      </c>
      <c r="H11" s="160">
        <f>(F11-F25)</f>
        <v>5141.32405588909</v>
      </c>
    </row>
    <row r="12" spans="1:8" s="36" customFormat="1" ht="15.75">
      <c r="A12" s="122">
        <f aca="true" t="shared" si="0" ref="A12:A24">RANK(F12,$F$11:$F$24)</f>
        <v>2</v>
      </c>
      <c r="B12" s="7" t="s">
        <v>0</v>
      </c>
      <c r="C12" s="198">
        <v>1371511.23</v>
      </c>
      <c r="D12" s="198">
        <v>29205.833333333332</v>
      </c>
      <c r="E12" s="198">
        <v>376.5</v>
      </c>
      <c r="F12" s="147">
        <f>C12/D12*1000</f>
        <v>46960.18135646418</v>
      </c>
      <c r="G12" s="162">
        <f>F12*100/F25</f>
        <v>106.81771208394366</v>
      </c>
      <c r="H12" s="149">
        <f>F12-F25</f>
        <v>2997.2650570024416</v>
      </c>
    </row>
    <row r="13" spans="1:8" s="36" customFormat="1" ht="15.75">
      <c r="A13" s="116">
        <f t="shared" si="0"/>
        <v>9</v>
      </c>
      <c r="B13" s="8" t="s">
        <v>1</v>
      </c>
      <c r="C13" s="141">
        <v>1028383</v>
      </c>
      <c r="D13" s="141">
        <v>23804.583333333332</v>
      </c>
      <c r="E13" s="141">
        <v>452.9166666666667</v>
      </c>
      <c r="F13" s="158">
        <f aca="true" t="shared" si="1" ref="F13:F24">C13/D13*1000</f>
        <v>43201.050217920216</v>
      </c>
      <c r="G13" s="159">
        <f>F13*100/F25</f>
        <v>98.26702560778287</v>
      </c>
      <c r="H13" s="163">
        <f>F13-F25</f>
        <v>-761.8660815415205</v>
      </c>
    </row>
    <row r="14" spans="1:8" s="36" customFormat="1" ht="15.75">
      <c r="A14" s="122">
        <f t="shared" si="0"/>
        <v>12</v>
      </c>
      <c r="B14" s="7" t="s">
        <v>2</v>
      </c>
      <c r="C14" s="198">
        <v>787662</v>
      </c>
      <c r="D14" s="198">
        <v>18651.25</v>
      </c>
      <c r="E14" s="198">
        <v>258.9166666666667</v>
      </c>
      <c r="F14" s="147">
        <f t="shared" si="1"/>
        <v>42231.05689967161</v>
      </c>
      <c r="G14" s="162">
        <f>F14*100/F25</f>
        <v>96.06063576857996</v>
      </c>
      <c r="H14" s="149">
        <f>F14-F25</f>
        <v>-1731.8593997901262</v>
      </c>
    </row>
    <row r="15" spans="1:8" s="36" customFormat="1" ht="15.75">
      <c r="A15" s="116">
        <f t="shared" si="0"/>
        <v>14</v>
      </c>
      <c r="B15" s="8" t="s">
        <v>3</v>
      </c>
      <c r="C15" s="141">
        <v>404243.35</v>
      </c>
      <c r="D15" s="141">
        <v>9925.833333333332</v>
      </c>
      <c r="E15" s="141">
        <v>176.16666666666669</v>
      </c>
      <c r="F15" s="158">
        <f t="shared" si="1"/>
        <v>40726.389052136685</v>
      </c>
      <c r="G15" s="159">
        <f>F15*100/F25</f>
        <v>92.63805152215373</v>
      </c>
      <c r="H15" s="163">
        <f>F15-F25</f>
        <v>-3236.5272473250516</v>
      </c>
    </row>
    <row r="16" spans="1:8" s="36" customFormat="1" ht="15.75">
      <c r="A16" s="122">
        <f t="shared" si="0"/>
        <v>11</v>
      </c>
      <c r="B16" s="7" t="s">
        <v>19</v>
      </c>
      <c r="C16" s="198">
        <v>1208043.7399999998</v>
      </c>
      <c r="D16" s="198">
        <v>28358.583333333332</v>
      </c>
      <c r="E16" s="198">
        <v>456.6666666666667</v>
      </c>
      <c r="F16" s="147">
        <f t="shared" si="1"/>
        <v>42598.87476748661</v>
      </c>
      <c r="G16" s="162">
        <f>F16*100/F25</f>
        <v>96.89729061037785</v>
      </c>
      <c r="H16" s="149">
        <f>F16-F25</f>
        <v>-1364.0415319751264</v>
      </c>
    </row>
    <row r="17" spans="1:8" s="36" customFormat="1" ht="15.75">
      <c r="A17" s="116">
        <f t="shared" si="0"/>
        <v>4</v>
      </c>
      <c r="B17" s="8" t="s">
        <v>4</v>
      </c>
      <c r="C17" s="141">
        <v>610047.19</v>
      </c>
      <c r="D17" s="141">
        <v>13769.083333333332</v>
      </c>
      <c r="E17" s="199">
        <v>226.41666666666669</v>
      </c>
      <c r="F17" s="158">
        <f t="shared" si="1"/>
        <v>44305.57759231128</v>
      </c>
      <c r="G17" s="164">
        <f>F17*100/F25</f>
        <v>100.77943258021247</v>
      </c>
      <c r="H17" s="163">
        <f>F17-F25</f>
        <v>342.66129284954513</v>
      </c>
    </row>
    <row r="18" spans="1:8" s="36" customFormat="1" ht="15.75">
      <c r="A18" s="122">
        <f t="shared" si="0"/>
        <v>10</v>
      </c>
      <c r="B18" s="7" t="s">
        <v>5</v>
      </c>
      <c r="C18" s="198">
        <v>800874.6</v>
      </c>
      <c r="D18" s="198">
        <v>18619.083333333332</v>
      </c>
      <c r="E18" s="198">
        <v>215.41666666666666</v>
      </c>
      <c r="F18" s="147">
        <f t="shared" si="1"/>
        <v>43013.642812705606</v>
      </c>
      <c r="G18" s="162">
        <f>F18*100/F25</f>
        <v>97.84074040882554</v>
      </c>
      <c r="H18" s="149">
        <f>F18-F25</f>
        <v>-949.2734867561303</v>
      </c>
    </row>
    <row r="19" spans="1:8" s="36" customFormat="1" ht="15.75">
      <c r="A19" s="116">
        <f t="shared" si="0"/>
        <v>3</v>
      </c>
      <c r="B19" s="8" t="s">
        <v>6</v>
      </c>
      <c r="C19" s="141">
        <v>734940</v>
      </c>
      <c r="D19" s="141">
        <v>16314.249999999998</v>
      </c>
      <c r="E19" s="141">
        <v>230.58333333333334</v>
      </c>
      <c r="F19" s="158">
        <f t="shared" si="1"/>
        <v>45048.960264799185</v>
      </c>
      <c r="G19" s="159">
        <f>F19*100/F25</f>
        <v>102.47036379010814</v>
      </c>
      <c r="H19" s="163">
        <f>F19-F25</f>
        <v>1086.0439653374488</v>
      </c>
    </row>
    <row r="20" spans="1:8" s="36" customFormat="1" ht="15.75">
      <c r="A20" s="122">
        <f t="shared" si="0"/>
        <v>6</v>
      </c>
      <c r="B20" s="7" t="s">
        <v>7</v>
      </c>
      <c r="C20" s="198">
        <v>748195</v>
      </c>
      <c r="D20" s="198">
        <v>17200.833333333332</v>
      </c>
      <c r="E20" s="198">
        <v>285.16666666666663</v>
      </c>
      <c r="F20" s="147">
        <f t="shared" si="1"/>
        <v>43497.60186037498</v>
      </c>
      <c r="G20" s="162">
        <f>F20*100/F25</f>
        <v>98.94157513137397</v>
      </c>
      <c r="H20" s="149">
        <f>F20-F25</f>
        <v>-465.3144390867528</v>
      </c>
    </row>
    <row r="21" spans="1:8" s="36" customFormat="1" ht="15.75">
      <c r="A21" s="116">
        <f t="shared" si="0"/>
        <v>8</v>
      </c>
      <c r="B21" s="8" t="s">
        <v>8</v>
      </c>
      <c r="C21" s="141">
        <v>1595926</v>
      </c>
      <c r="D21" s="141">
        <v>36941.66666666667</v>
      </c>
      <c r="E21" s="141">
        <v>550.6666666666666</v>
      </c>
      <c r="F21" s="158">
        <f t="shared" si="1"/>
        <v>43201.24520640649</v>
      </c>
      <c r="G21" s="159">
        <f>F21*100/F25</f>
        <v>98.26746913724517</v>
      </c>
      <c r="H21" s="163">
        <f>F21-F25</f>
        <v>-761.6710930552435</v>
      </c>
    </row>
    <row r="22" spans="1:8" s="36" customFormat="1" ht="15.75">
      <c r="A22" s="122">
        <f t="shared" si="0"/>
        <v>5</v>
      </c>
      <c r="B22" s="7" t="s">
        <v>9</v>
      </c>
      <c r="C22" s="198">
        <v>931725.6</v>
      </c>
      <c r="D22" s="198">
        <v>21381.666666666668</v>
      </c>
      <c r="E22" s="198">
        <v>318.33333333333337</v>
      </c>
      <c r="F22" s="147">
        <f t="shared" si="1"/>
        <v>43575.9108270325</v>
      </c>
      <c r="G22" s="162">
        <f>F22*100/F25</f>
        <v>99.1197001814141</v>
      </c>
      <c r="H22" s="149">
        <f>F22-F25</f>
        <v>-387.00547242923494</v>
      </c>
    </row>
    <row r="23" spans="1:8" s="36" customFormat="1" ht="15.75">
      <c r="A23" s="116">
        <f t="shared" si="0"/>
        <v>7</v>
      </c>
      <c r="B23" s="9" t="s">
        <v>10</v>
      </c>
      <c r="C23" s="141">
        <v>894053</v>
      </c>
      <c r="D23" s="141">
        <v>20642.583333333336</v>
      </c>
      <c r="E23" s="141">
        <v>176.58333333333331</v>
      </c>
      <c r="F23" s="158">
        <f t="shared" si="1"/>
        <v>43311.10043558825</v>
      </c>
      <c r="G23" s="159">
        <f>F23*100/F25</f>
        <v>98.5173507156952</v>
      </c>
      <c r="H23" s="163">
        <f>F23-F25</f>
        <v>-651.8158638734894</v>
      </c>
    </row>
    <row r="24" spans="1:9" s="36" customFormat="1" ht="16.5" thickBot="1">
      <c r="A24" s="122">
        <f t="shared" si="0"/>
        <v>13</v>
      </c>
      <c r="B24" s="7" t="s">
        <v>11</v>
      </c>
      <c r="C24" s="198">
        <v>1825557</v>
      </c>
      <c r="D24" s="198">
        <v>43341.416666666664</v>
      </c>
      <c r="E24" s="198">
        <v>886.4166666666666</v>
      </c>
      <c r="F24" s="165">
        <f t="shared" si="1"/>
        <v>42120.38139039448</v>
      </c>
      <c r="G24" s="162">
        <f>F24*100/F25</f>
        <v>95.8088883446301</v>
      </c>
      <c r="H24" s="166">
        <f>F24-F25</f>
        <v>-1842.5349090672535</v>
      </c>
      <c r="I24" s="45"/>
    </row>
    <row r="25" spans="1:8" s="36" customFormat="1" ht="16.5" thickBot="1">
      <c r="A25" s="10" t="s">
        <v>40</v>
      </c>
      <c r="B25" s="11" t="s">
        <v>20</v>
      </c>
      <c r="C25" s="14">
        <f>SUM(C11:C24)</f>
        <v>14533055.709999999</v>
      </c>
      <c r="D25" s="14">
        <f>SUM(D11:D24)</f>
        <v>330575.3333333334</v>
      </c>
      <c r="E25" s="14">
        <f>SUM(E11:E24)</f>
        <v>5132.75</v>
      </c>
      <c r="F25" s="53">
        <f>C25/D25*1000</f>
        <v>43962.916299461736</v>
      </c>
      <c r="G25" s="16" t="s">
        <v>21</v>
      </c>
      <c r="H25" s="54" t="s">
        <v>21</v>
      </c>
    </row>
    <row r="26" s="46" customFormat="1" ht="12.75">
      <c r="G26" s="47"/>
    </row>
    <row r="27" spans="1:8" s="33" customFormat="1" ht="12.75">
      <c r="A27" s="40" t="s">
        <v>22</v>
      </c>
      <c r="B27" s="43"/>
      <c r="C27" s="43"/>
      <c r="D27" s="50"/>
      <c r="E27" s="43"/>
      <c r="F27" s="50"/>
      <c r="G27" s="43"/>
      <c r="H27" s="43"/>
    </row>
    <row r="28" spans="1:8" s="33" customFormat="1" ht="25.5" customHeight="1">
      <c r="A28" s="284" t="s">
        <v>180</v>
      </c>
      <c r="B28" s="284"/>
      <c r="C28" s="284"/>
      <c r="D28" s="284"/>
      <c r="E28" s="284"/>
      <c r="F28" s="284"/>
      <c r="G28" s="284"/>
      <c r="H28" s="284"/>
    </row>
    <row r="29" spans="1:8" s="33" customFormat="1" ht="12.75" customHeight="1">
      <c r="A29" s="284" t="s">
        <v>64</v>
      </c>
      <c r="B29" s="284"/>
      <c r="C29" s="284"/>
      <c r="D29" s="284"/>
      <c r="E29" s="284"/>
      <c r="F29" s="284"/>
      <c r="G29" s="284"/>
      <c r="H29" s="284"/>
    </row>
    <row r="30" spans="1:8" s="33" customFormat="1" ht="12.75">
      <c r="A30" s="297"/>
      <c r="B30" s="297"/>
      <c r="C30" s="297"/>
      <c r="D30" s="297"/>
      <c r="E30" s="297"/>
      <c r="F30" s="297"/>
      <c r="G30" s="297"/>
      <c r="H30" s="297"/>
    </row>
    <row r="31" s="33" customFormat="1" ht="12.75"/>
    <row r="32" ht="12.75">
      <c r="H32" s="41" t="s">
        <v>108</v>
      </c>
    </row>
    <row r="72" spans="1:8" ht="14.25" customHeight="1">
      <c r="A72" s="294"/>
      <c r="B72" s="294"/>
      <c r="C72" s="294"/>
      <c r="D72" s="294"/>
      <c r="E72" s="294"/>
      <c r="F72" s="294"/>
      <c r="G72" s="294"/>
      <c r="H72" s="294"/>
    </row>
    <row r="73" ht="12.75" customHeight="1"/>
    <row r="74" ht="15.75">
      <c r="A74" s="13"/>
    </row>
    <row r="75" ht="15.75">
      <c r="A75" s="13"/>
    </row>
  </sheetData>
  <sheetProtection/>
  <mergeCells count="12">
    <mergeCell ref="A72:H72"/>
    <mergeCell ref="A9:A10"/>
    <mergeCell ref="B9:B10"/>
    <mergeCell ref="D9:E9"/>
    <mergeCell ref="G9:G10"/>
    <mergeCell ref="A28:H28"/>
    <mergeCell ref="A30:H30"/>
    <mergeCell ref="A2:H2"/>
    <mergeCell ref="A3:H3"/>
    <mergeCell ref="A5:H5"/>
    <mergeCell ref="A7:H7"/>
    <mergeCell ref="A29:H29"/>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2.xml><?xml version="1.0" encoding="utf-8"?>
<worksheet xmlns="http://schemas.openxmlformats.org/spreadsheetml/2006/main" xmlns:r="http://schemas.openxmlformats.org/officeDocument/2006/relationships">
  <sheetPr>
    <tabColor indexed="19"/>
  </sheetPr>
  <dimension ref="A1:I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129</v>
      </c>
      <c r="B2" s="279"/>
      <c r="C2" s="279"/>
      <c r="D2" s="279"/>
      <c r="E2" s="279"/>
      <c r="F2" s="279"/>
      <c r="G2" s="279"/>
      <c r="H2" s="279"/>
    </row>
    <row r="3" spans="1:8" s="36" customFormat="1" ht="18">
      <c r="A3" s="285" t="s">
        <v>130</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109</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11</v>
      </c>
      <c r="B11" s="6" t="s">
        <v>18</v>
      </c>
      <c r="C11" s="141">
        <v>92674</v>
      </c>
      <c r="D11" s="141">
        <v>1085.6666666666667</v>
      </c>
      <c r="E11" s="141">
        <v>0</v>
      </c>
      <c r="F11" s="158">
        <f>C11/D11*1000</f>
        <v>85361.37549892538</v>
      </c>
      <c r="G11" s="159">
        <f>F11*100/F25</f>
        <v>69.13823072811682</v>
      </c>
      <c r="H11" s="160">
        <f>(F11-F25)</f>
        <v>-38103.42046122202</v>
      </c>
    </row>
    <row r="12" spans="1:8" s="36" customFormat="1" ht="15.75">
      <c r="A12" s="122">
        <f aca="true" t="shared" si="0" ref="A12:A24">RANK(F12,$F$11:$F$24)</f>
        <v>14</v>
      </c>
      <c r="B12" s="7" t="s">
        <v>0</v>
      </c>
      <c r="C12" s="198">
        <v>7870.09</v>
      </c>
      <c r="D12" s="198">
        <v>646.6666666666666</v>
      </c>
      <c r="E12" s="198">
        <v>0</v>
      </c>
      <c r="F12" s="147">
        <f>C12/D12*1000</f>
        <v>12170.242268041236</v>
      </c>
      <c r="G12" s="162">
        <f>F12*100/F25</f>
        <v>9.857257020835</v>
      </c>
      <c r="H12" s="149">
        <f>F12-F25</f>
        <v>-111294.55369210616</v>
      </c>
    </row>
    <row r="13" spans="1:8" s="36" customFormat="1" ht="15.75">
      <c r="A13" s="116">
        <f t="shared" si="0"/>
        <v>5</v>
      </c>
      <c r="B13" s="8" t="s">
        <v>1</v>
      </c>
      <c r="C13" s="141">
        <v>47833</v>
      </c>
      <c r="D13" s="141">
        <v>240.66666666666666</v>
      </c>
      <c r="E13" s="141">
        <v>0</v>
      </c>
      <c r="F13" s="158">
        <f aca="true" t="shared" si="1" ref="F13:F24">C13/D13*1000</f>
        <v>198752.0775623269</v>
      </c>
      <c r="G13" s="159">
        <f>F13*100/F25</f>
        <v>160.97874379226377</v>
      </c>
      <c r="H13" s="163">
        <f>F13-F25</f>
        <v>75287.28160217949</v>
      </c>
    </row>
    <row r="14" spans="1:8" s="36" customFormat="1" ht="15.75">
      <c r="A14" s="122">
        <f t="shared" si="0"/>
        <v>13</v>
      </c>
      <c r="B14" s="7" t="s">
        <v>2</v>
      </c>
      <c r="C14" s="198">
        <v>15038</v>
      </c>
      <c r="D14" s="198">
        <v>385.6666666666667</v>
      </c>
      <c r="E14" s="198">
        <v>0</v>
      </c>
      <c r="F14" s="147">
        <f t="shared" si="1"/>
        <v>38992.22126188418</v>
      </c>
      <c r="G14" s="162">
        <f>F14*100/F25</f>
        <v>31.58165123803411</v>
      </c>
      <c r="H14" s="149">
        <f>F14-F25</f>
        <v>-84472.57469826323</v>
      </c>
    </row>
    <row r="15" spans="1:8" s="36" customFormat="1" ht="15.75">
      <c r="A15" s="116">
        <f t="shared" si="0"/>
        <v>3</v>
      </c>
      <c r="B15" s="8" t="s">
        <v>3</v>
      </c>
      <c r="C15" s="141">
        <v>33380.62</v>
      </c>
      <c r="D15" s="141">
        <v>149.33333333333334</v>
      </c>
      <c r="E15" s="141">
        <v>0</v>
      </c>
      <c r="F15" s="158">
        <f t="shared" si="1"/>
        <v>223530.9375</v>
      </c>
      <c r="G15" s="159">
        <f>F15*100/F25</f>
        <v>181.0483188844798</v>
      </c>
      <c r="H15" s="163">
        <f>F15-F25</f>
        <v>100066.1415398526</v>
      </c>
    </row>
    <row r="16" spans="1:8" s="36" customFormat="1" ht="15.75">
      <c r="A16" s="122">
        <f t="shared" si="0"/>
        <v>1</v>
      </c>
      <c r="B16" s="7" t="s">
        <v>19</v>
      </c>
      <c r="C16" s="198">
        <v>120831.1</v>
      </c>
      <c r="D16" s="198">
        <v>117.33333333333334</v>
      </c>
      <c r="E16" s="198">
        <v>0</v>
      </c>
      <c r="F16" s="147">
        <f t="shared" si="1"/>
        <v>1029810.5113636364</v>
      </c>
      <c r="G16" s="162">
        <f>F16*100/F25</f>
        <v>834.0924255818185</v>
      </c>
      <c r="H16" s="149">
        <f>F16-F25</f>
        <v>906345.715403489</v>
      </c>
    </row>
    <row r="17" spans="1:8" s="36" customFormat="1" ht="15.75">
      <c r="A17" s="116">
        <f t="shared" si="0"/>
        <v>12</v>
      </c>
      <c r="B17" s="8" t="s">
        <v>4</v>
      </c>
      <c r="C17" s="141">
        <v>26623.85</v>
      </c>
      <c r="D17" s="141">
        <v>337.66666666666663</v>
      </c>
      <c r="E17" s="199">
        <v>0</v>
      </c>
      <c r="F17" s="158">
        <f t="shared" si="1"/>
        <v>78846.54491609082</v>
      </c>
      <c r="G17" s="164">
        <f>F17*100/F25</f>
        <v>63.861560133741534</v>
      </c>
      <c r="H17" s="163">
        <f>F17-F25</f>
        <v>-44618.25104405658</v>
      </c>
    </row>
    <row r="18" spans="1:8" s="36" customFormat="1" ht="15.75">
      <c r="A18" s="122">
        <f t="shared" si="0"/>
        <v>9</v>
      </c>
      <c r="B18" s="7" t="s">
        <v>5</v>
      </c>
      <c r="C18" s="198">
        <v>91682.9</v>
      </c>
      <c r="D18" s="198">
        <v>1030.3333333333335</v>
      </c>
      <c r="E18" s="198">
        <v>0</v>
      </c>
      <c r="F18" s="147">
        <f t="shared" si="1"/>
        <v>88983.72694920735</v>
      </c>
      <c r="G18" s="162">
        <f>F18*100/F25</f>
        <v>72.07214514648368</v>
      </c>
      <c r="H18" s="149">
        <f>F18-F25</f>
        <v>-34481.069010940046</v>
      </c>
    </row>
    <row r="19" spans="1:8" s="36" customFormat="1" ht="15.75">
      <c r="A19" s="116">
        <f t="shared" si="0"/>
        <v>10</v>
      </c>
      <c r="B19" s="8" t="s">
        <v>6</v>
      </c>
      <c r="C19" s="141">
        <v>49614</v>
      </c>
      <c r="D19" s="141">
        <v>568.3333333333333</v>
      </c>
      <c r="E19" s="141">
        <v>0</v>
      </c>
      <c r="F19" s="158">
        <f t="shared" si="1"/>
        <v>87297.36070381233</v>
      </c>
      <c r="G19" s="159">
        <f>F19*100/F25</f>
        <v>70.70627706054009</v>
      </c>
      <c r="H19" s="163">
        <f>F19-F25</f>
        <v>-36167.43525633507</v>
      </c>
    </row>
    <row r="20" spans="1:8" s="36" customFormat="1" ht="15.75">
      <c r="A20" s="122">
        <f t="shared" si="0"/>
        <v>4</v>
      </c>
      <c r="B20" s="7" t="s">
        <v>7</v>
      </c>
      <c r="C20" s="198">
        <v>34611</v>
      </c>
      <c r="D20" s="198">
        <v>169</v>
      </c>
      <c r="E20" s="198">
        <v>0</v>
      </c>
      <c r="F20" s="147">
        <f t="shared" si="1"/>
        <v>204798.81656804733</v>
      </c>
      <c r="G20" s="162">
        <f>F20*100/F25</f>
        <v>165.87628479469836</v>
      </c>
      <c r="H20" s="149">
        <f>F20-F25</f>
        <v>81334.02060789993</v>
      </c>
    </row>
    <row r="21" spans="1:8" s="36" customFormat="1" ht="15.75">
      <c r="A21" s="116">
        <f t="shared" si="0"/>
        <v>6</v>
      </c>
      <c r="B21" s="8" t="s">
        <v>8</v>
      </c>
      <c r="C21" s="141">
        <v>120311</v>
      </c>
      <c r="D21" s="141">
        <v>1054.3333333333333</v>
      </c>
      <c r="E21" s="141">
        <v>0</v>
      </c>
      <c r="F21" s="158">
        <f t="shared" si="1"/>
        <v>114110.97059753399</v>
      </c>
      <c r="G21" s="159">
        <f>F21*100/F25</f>
        <v>92.42389274621029</v>
      </c>
      <c r="H21" s="163">
        <f>F21-F25</f>
        <v>-9353.82536261341</v>
      </c>
    </row>
    <row r="22" spans="1:8" s="36" customFormat="1" ht="15.75">
      <c r="A22" s="122">
        <f t="shared" si="0"/>
        <v>7</v>
      </c>
      <c r="B22" s="7" t="s">
        <v>9</v>
      </c>
      <c r="C22" s="198">
        <v>74814</v>
      </c>
      <c r="D22" s="198">
        <v>657.6666666666666</v>
      </c>
      <c r="E22" s="198">
        <v>0</v>
      </c>
      <c r="F22" s="147">
        <f t="shared" si="1"/>
        <v>113756.71566142929</v>
      </c>
      <c r="G22" s="162">
        <f>F22*100/F25</f>
        <v>92.136964854458</v>
      </c>
      <c r="H22" s="149">
        <f>F22-F25</f>
        <v>-9708.080298718109</v>
      </c>
    </row>
    <row r="23" spans="1:8" s="36" customFormat="1" ht="15.75">
      <c r="A23" s="116">
        <f t="shared" si="0"/>
        <v>8</v>
      </c>
      <c r="B23" s="9" t="s">
        <v>10</v>
      </c>
      <c r="C23" s="141">
        <v>47532</v>
      </c>
      <c r="D23" s="141">
        <v>430</v>
      </c>
      <c r="E23" s="141">
        <v>0</v>
      </c>
      <c r="F23" s="158">
        <f t="shared" si="1"/>
        <v>110539.53488372093</v>
      </c>
      <c r="G23" s="159">
        <f>F23*100/F25</f>
        <v>89.5312174001417</v>
      </c>
      <c r="H23" s="163">
        <f>F23-F25</f>
        <v>-12925.261076426468</v>
      </c>
    </row>
    <row r="24" spans="1:9" s="36" customFormat="1" ht="16.5" thickBot="1">
      <c r="A24" s="122">
        <f t="shared" si="0"/>
        <v>2</v>
      </c>
      <c r="B24" s="7" t="s">
        <v>11</v>
      </c>
      <c r="C24" s="198">
        <v>141811</v>
      </c>
      <c r="D24" s="198">
        <v>454.3333333333333</v>
      </c>
      <c r="E24" s="198">
        <v>0</v>
      </c>
      <c r="F24" s="165">
        <f t="shared" si="1"/>
        <v>312129.8606016141</v>
      </c>
      <c r="G24" s="162">
        <f>F24*100/F25</f>
        <v>252.80879312542257</v>
      </c>
      <c r="H24" s="166">
        <f>F24-F25</f>
        <v>188665.0646414667</v>
      </c>
      <c r="I24" s="65"/>
    </row>
    <row r="25" spans="1:9" s="36" customFormat="1" ht="16.5" thickBot="1">
      <c r="A25" s="10" t="s">
        <v>40</v>
      </c>
      <c r="B25" s="11" t="s">
        <v>20</v>
      </c>
      <c r="C25" s="14">
        <f>SUM(C11:C24)</f>
        <v>904626.5599999999</v>
      </c>
      <c r="D25" s="14">
        <f>SUM(D11:D24)</f>
        <v>7327</v>
      </c>
      <c r="E25" s="14">
        <f>SUM(E11:E24)</f>
        <v>0</v>
      </c>
      <c r="F25" s="53">
        <f>C25/D25*1000</f>
        <v>123464.7959601474</v>
      </c>
      <c r="G25" s="16" t="s">
        <v>21</v>
      </c>
      <c r="H25" s="54" t="s">
        <v>21</v>
      </c>
      <c r="I25" s="45"/>
    </row>
    <row r="26" s="46" customFormat="1" ht="12.75">
      <c r="G26" s="47"/>
    </row>
    <row r="27" spans="1:6" s="43" customFormat="1" ht="12.75">
      <c r="A27" s="40" t="s">
        <v>22</v>
      </c>
      <c r="D27" s="50"/>
      <c r="F27" s="50"/>
    </row>
    <row r="28" spans="1:8" s="43" customFormat="1" ht="37.5" customHeight="1">
      <c r="A28" s="284" t="s">
        <v>177</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row r="31" s="43" customFormat="1" ht="12.75"/>
    <row r="32" ht="12.75">
      <c r="H32" s="41" t="s">
        <v>110</v>
      </c>
    </row>
    <row r="72" spans="1:8" ht="14.25" customHeight="1">
      <c r="A72" s="294"/>
      <c r="B72" s="294"/>
      <c r="C72" s="294"/>
      <c r="D72" s="294"/>
      <c r="E72" s="294"/>
      <c r="F72" s="294"/>
      <c r="G72" s="294"/>
      <c r="H72" s="294"/>
    </row>
    <row r="73" ht="12.75" customHeight="1"/>
    <row r="74" ht="15.75">
      <c r="A74" s="13"/>
    </row>
    <row r="75" ht="15.75">
      <c r="A75" s="13"/>
    </row>
  </sheetData>
  <sheetProtection/>
  <mergeCells count="11">
    <mergeCell ref="A29:H29"/>
    <mergeCell ref="A72:H72"/>
    <mergeCell ref="A9:A10"/>
    <mergeCell ref="B9:B10"/>
    <mergeCell ref="D9:E9"/>
    <mergeCell ref="G9:G10"/>
    <mergeCell ref="A2:H2"/>
    <mergeCell ref="A3:H3"/>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3.xml><?xml version="1.0" encoding="utf-8"?>
<worksheet xmlns="http://schemas.openxmlformats.org/spreadsheetml/2006/main" xmlns:r="http://schemas.openxmlformats.org/officeDocument/2006/relationships">
  <sheetPr>
    <tabColor indexed="8"/>
  </sheetPr>
  <dimension ref="A1:I75"/>
  <sheetViews>
    <sheetView zoomScalePageLayoutView="0" workbookViewId="0" topLeftCell="A1">
      <selection activeCell="H1" sqref="H1"/>
    </sheetView>
  </sheetViews>
  <sheetFormatPr defaultColWidth="9.140625" defaultRowHeight="12.75"/>
  <cols>
    <col min="1" max="1" width="5.7109375" style="33" customWidth="1"/>
    <col min="2" max="2" width="28.7109375" style="33" customWidth="1"/>
    <col min="3" max="3" width="20.7109375" style="33" customWidth="1"/>
    <col min="4" max="5" width="15.7109375" style="33" customWidth="1"/>
    <col min="6" max="8" width="20.7109375" style="33" customWidth="1"/>
    <col min="9" max="16384" width="9.140625" style="33" customWidth="1"/>
  </cols>
  <sheetData>
    <row r="1" s="3" customFormat="1" ht="21.75" customHeight="1">
      <c r="H1" s="235" t="s">
        <v>324</v>
      </c>
    </row>
    <row r="2" spans="1:8" s="36" customFormat="1" ht="18" customHeight="1">
      <c r="A2" s="279" t="s">
        <v>133</v>
      </c>
      <c r="B2" s="279"/>
      <c r="C2" s="279"/>
      <c r="D2" s="279"/>
      <c r="E2" s="279"/>
      <c r="F2" s="279"/>
      <c r="G2" s="279"/>
      <c r="H2" s="279"/>
    </row>
    <row r="3" spans="1:8" s="36" customFormat="1" ht="18">
      <c r="A3" s="285" t="s">
        <v>80</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112</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2</v>
      </c>
      <c r="B11" s="6" t="s">
        <v>18</v>
      </c>
      <c r="C11" s="141">
        <v>2354583</v>
      </c>
      <c r="D11" s="141">
        <v>52409.33333333333</v>
      </c>
      <c r="E11" s="141">
        <v>606.6666666666666</v>
      </c>
      <c r="F11" s="158">
        <f>C11/D11*1000</f>
        <v>44926.787849492466</v>
      </c>
      <c r="G11" s="159">
        <f>F11*100/F25</f>
        <v>103.67075156068715</v>
      </c>
      <c r="H11" s="160">
        <f>(F11-F25)</f>
        <v>1590.7579923219382</v>
      </c>
    </row>
    <row r="12" spans="1:8" s="36" customFormat="1" ht="15.75">
      <c r="A12" s="122">
        <f aca="true" t="shared" si="0" ref="A12:A24">RANK(F12,$F$11:$F$24)</f>
        <v>3</v>
      </c>
      <c r="B12" s="7" t="s">
        <v>0</v>
      </c>
      <c r="C12" s="198">
        <v>1837535.28</v>
      </c>
      <c r="D12" s="198">
        <v>42065.833333333336</v>
      </c>
      <c r="E12" s="198">
        <v>376.5</v>
      </c>
      <c r="F12" s="147">
        <f>C12/D12*1000</f>
        <v>43682.3696190495</v>
      </c>
      <c r="G12" s="162">
        <f>F12*100/F25</f>
        <v>100.7991958723964</v>
      </c>
      <c r="H12" s="149">
        <f>F12-F25</f>
        <v>346.33976187897497</v>
      </c>
    </row>
    <row r="13" spans="1:8" s="36" customFormat="1" ht="15.75">
      <c r="A13" s="116">
        <f t="shared" si="0"/>
        <v>9</v>
      </c>
      <c r="B13" s="8" t="s">
        <v>1</v>
      </c>
      <c r="C13" s="141">
        <v>1353309</v>
      </c>
      <c r="D13" s="141">
        <v>31416.25</v>
      </c>
      <c r="E13" s="141">
        <v>452.9166666666667</v>
      </c>
      <c r="F13" s="158">
        <f aca="true" t="shared" si="1" ref="F13:F24">C13/D13*1000</f>
        <v>43076.71985039589</v>
      </c>
      <c r="G13" s="159">
        <f>F13*100/F25</f>
        <v>99.40162952714107</v>
      </c>
      <c r="H13" s="163">
        <f>F13-F25</f>
        <v>-259.31000677463453</v>
      </c>
    </row>
    <row r="14" spans="1:8" s="36" customFormat="1" ht="15.75">
      <c r="A14" s="122">
        <f t="shared" si="0"/>
        <v>14</v>
      </c>
      <c r="B14" s="7" t="s">
        <v>2</v>
      </c>
      <c r="C14" s="198">
        <v>1029232</v>
      </c>
      <c r="D14" s="198">
        <v>24780.666666666664</v>
      </c>
      <c r="E14" s="198">
        <v>261</v>
      </c>
      <c r="F14" s="147">
        <f t="shared" si="1"/>
        <v>41533.6687202389</v>
      </c>
      <c r="G14" s="162">
        <f>F14*100/F25</f>
        <v>95.84096387492818</v>
      </c>
      <c r="H14" s="149">
        <f>F14-F25</f>
        <v>-1802.3611369316277</v>
      </c>
    </row>
    <row r="15" spans="1:8" s="36" customFormat="1" ht="15.75">
      <c r="A15" s="116">
        <f t="shared" si="0"/>
        <v>13</v>
      </c>
      <c r="B15" s="8" t="s">
        <v>3</v>
      </c>
      <c r="C15" s="141">
        <v>568751.28</v>
      </c>
      <c r="D15" s="141">
        <v>13614.166666666668</v>
      </c>
      <c r="E15" s="141">
        <v>176.16666666666669</v>
      </c>
      <c r="F15" s="158">
        <f t="shared" si="1"/>
        <v>41776.429944298216</v>
      </c>
      <c r="G15" s="159">
        <f>F15*100/F25</f>
        <v>96.40114722550143</v>
      </c>
      <c r="H15" s="163">
        <f>F15-F25</f>
        <v>-1559.5999128723124</v>
      </c>
    </row>
    <row r="16" spans="1:8" s="36" customFormat="1" ht="15.75">
      <c r="A16" s="122">
        <f t="shared" si="0"/>
        <v>1</v>
      </c>
      <c r="B16" s="7" t="s">
        <v>19</v>
      </c>
      <c r="C16" s="198">
        <v>1653775.3599999999</v>
      </c>
      <c r="D16" s="198">
        <v>36649.583333333336</v>
      </c>
      <c r="E16" s="198">
        <v>461.3333333333333</v>
      </c>
      <c r="F16" s="147">
        <f t="shared" si="1"/>
        <v>45123.98803988221</v>
      </c>
      <c r="G16" s="162">
        <f>F16*100/F25</f>
        <v>104.12580060657274</v>
      </c>
      <c r="H16" s="149">
        <f>F16-F25</f>
        <v>1787.9581827116854</v>
      </c>
    </row>
    <row r="17" spans="1:8" s="36" customFormat="1" ht="15.75">
      <c r="A17" s="116">
        <f t="shared" si="0"/>
        <v>5</v>
      </c>
      <c r="B17" s="8" t="s">
        <v>4</v>
      </c>
      <c r="C17" s="141">
        <v>811857.2599999999</v>
      </c>
      <c r="D17" s="141">
        <v>18753.75</v>
      </c>
      <c r="E17" s="199">
        <v>226.41666666666669</v>
      </c>
      <c r="F17" s="158">
        <f t="shared" si="1"/>
        <v>43290.395787509166</v>
      </c>
      <c r="G17" s="164">
        <f>F17*100/F25</f>
        <v>99.89469716120335</v>
      </c>
      <c r="H17" s="163">
        <f>F17-F25</f>
        <v>-45.634069661362446</v>
      </c>
    </row>
    <row r="18" spans="1:8" s="36" customFormat="1" ht="15.75">
      <c r="A18" s="122">
        <f t="shared" si="0"/>
        <v>7</v>
      </c>
      <c r="B18" s="7" t="s">
        <v>5</v>
      </c>
      <c r="C18" s="198">
        <v>1131572</v>
      </c>
      <c r="D18" s="198">
        <v>26166.083333333336</v>
      </c>
      <c r="E18" s="198">
        <v>215.41666666666666</v>
      </c>
      <c r="F18" s="147">
        <f t="shared" si="1"/>
        <v>43245.753886233135</v>
      </c>
      <c r="G18" s="162">
        <f>F18*100/F25</f>
        <v>99.7916837992891</v>
      </c>
      <c r="H18" s="149">
        <f>F18-F25</f>
        <v>-90.27597093739314</v>
      </c>
    </row>
    <row r="19" spans="1:8" s="36" customFormat="1" ht="15.75">
      <c r="A19" s="116">
        <f t="shared" si="0"/>
        <v>4</v>
      </c>
      <c r="B19" s="8" t="s">
        <v>6</v>
      </c>
      <c r="C19" s="141">
        <v>1022205</v>
      </c>
      <c r="D19" s="141">
        <v>23514.25</v>
      </c>
      <c r="E19" s="141">
        <v>230.58333333333331</v>
      </c>
      <c r="F19" s="158">
        <f t="shared" si="1"/>
        <v>43471.724592534316</v>
      </c>
      <c r="G19" s="159">
        <f>F19*100/F25</f>
        <v>100.3131222121893</v>
      </c>
      <c r="H19" s="163">
        <f>F19-F25</f>
        <v>135.6947353637879</v>
      </c>
    </row>
    <row r="20" spans="1:8" s="36" customFormat="1" ht="15.75">
      <c r="A20" s="122">
        <f t="shared" si="0"/>
        <v>8</v>
      </c>
      <c r="B20" s="7" t="s">
        <v>7</v>
      </c>
      <c r="C20" s="198">
        <v>1011480</v>
      </c>
      <c r="D20" s="198">
        <v>23435.5</v>
      </c>
      <c r="E20" s="198">
        <v>285.16666666666663</v>
      </c>
      <c r="F20" s="147">
        <f t="shared" si="1"/>
        <v>43160.163000576045</v>
      </c>
      <c r="G20" s="162">
        <f>F20*100/F25</f>
        <v>99.59417866109537</v>
      </c>
      <c r="H20" s="149">
        <f>F20-F25</f>
        <v>-175.86685659448267</v>
      </c>
    </row>
    <row r="21" spans="1:8" s="36" customFormat="1" ht="15.75">
      <c r="A21" s="116">
        <f t="shared" si="0"/>
        <v>11</v>
      </c>
      <c r="B21" s="8" t="s">
        <v>8</v>
      </c>
      <c r="C21" s="141">
        <v>2234517</v>
      </c>
      <c r="D21" s="141">
        <v>52261.66666666667</v>
      </c>
      <c r="E21" s="141">
        <v>550.6666666666666</v>
      </c>
      <c r="F21" s="158">
        <f t="shared" si="1"/>
        <v>42756.32873042701</v>
      </c>
      <c r="G21" s="159">
        <f>F21*100/F25</f>
        <v>98.66231141003425</v>
      </c>
      <c r="H21" s="163">
        <f>F21-F25</f>
        <v>-579.7011267435155</v>
      </c>
    </row>
    <row r="22" spans="1:8" s="36" customFormat="1" ht="15.75">
      <c r="A22" s="122">
        <f t="shared" si="0"/>
        <v>6</v>
      </c>
      <c r="B22" s="7" t="s">
        <v>9</v>
      </c>
      <c r="C22" s="198">
        <v>1365965</v>
      </c>
      <c r="D22" s="198">
        <v>31583.333333333336</v>
      </c>
      <c r="E22" s="198">
        <v>318.33333333333337</v>
      </c>
      <c r="F22" s="147">
        <f t="shared" si="1"/>
        <v>43249.551451187326</v>
      </c>
      <c r="G22" s="162">
        <f>F22*100/F25</f>
        <v>99.80044686541841</v>
      </c>
      <c r="H22" s="149">
        <f>F22-F25</f>
        <v>-86.47840598320181</v>
      </c>
    </row>
    <row r="23" spans="1:8" s="36" customFormat="1" ht="15.75">
      <c r="A23" s="116">
        <f t="shared" si="0"/>
        <v>12</v>
      </c>
      <c r="B23" s="9" t="s">
        <v>10</v>
      </c>
      <c r="C23" s="141">
        <v>1207809</v>
      </c>
      <c r="D23" s="141">
        <v>28533.25</v>
      </c>
      <c r="E23" s="141">
        <v>176.58333333333331</v>
      </c>
      <c r="F23" s="158">
        <f t="shared" si="1"/>
        <v>42329.87829987821</v>
      </c>
      <c r="G23" s="159">
        <f>F23*100/F25</f>
        <v>97.67825626710972</v>
      </c>
      <c r="H23" s="163">
        <f>F23-F25</f>
        <v>-1006.1515572923163</v>
      </c>
    </row>
    <row r="24" spans="1:9" s="36" customFormat="1" ht="16.5" thickBot="1">
      <c r="A24" s="122">
        <f t="shared" si="0"/>
        <v>10</v>
      </c>
      <c r="B24" s="7" t="s">
        <v>11</v>
      </c>
      <c r="C24" s="198">
        <v>2553784</v>
      </c>
      <c r="D24" s="198">
        <v>59473</v>
      </c>
      <c r="E24" s="198">
        <v>923.6666666666666</v>
      </c>
      <c r="F24" s="165">
        <f t="shared" si="1"/>
        <v>42940.22497603954</v>
      </c>
      <c r="G24" s="162">
        <f>F24*100/F25</f>
        <v>99.08666095524785</v>
      </c>
      <c r="H24" s="166">
        <f>F24-F25</f>
        <v>-395.80488113098545</v>
      </c>
      <c r="I24" s="48"/>
    </row>
    <row r="25" spans="1:9" s="36" customFormat="1" ht="16.5" thickBot="1">
      <c r="A25" s="10" t="s">
        <v>40</v>
      </c>
      <c r="B25" s="11" t="s">
        <v>20</v>
      </c>
      <c r="C25" s="14">
        <f>SUM(C11:C24)</f>
        <v>20136375.18</v>
      </c>
      <c r="D25" s="14">
        <f>SUM(D11:D24)</f>
        <v>464656.6666666666</v>
      </c>
      <c r="E25" s="14">
        <f>SUM(E11:E24)</f>
        <v>5261.416666666666</v>
      </c>
      <c r="F25" s="53">
        <f>C25/D25*1000</f>
        <v>43336.02985717053</v>
      </c>
      <c r="G25" s="16" t="s">
        <v>21</v>
      </c>
      <c r="H25" s="54" t="s">
        <v>21</v>
      </c>
      <c r="I25" s="45"/>
    </row>
    <row r="26" s="46" customFormat="1" ht="12.75">
      <c r="G26" s="47"/>
    </row>
    <row r="27" spans="1:6" s="43" customFormat="1" ht="12.75">
      <c r="A27" s="40" t="s">
        <v>22</v>
      </c>
      <c r="D27" s="50"/>
      <c r="F27" s="50"/>
    </row>
    <row r="28" spans="1:8" s="43" customFormat="1" ht="39" customHeight="1">
      <c r="A28" s="284" t="s">
        <v>181</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row r="31" s="43" customFormat="1" ht="12.75"/>
    <row r="32" ht="12.75">
      <c r="H32" s="41" t="s">
        <v>111</v>
      </c>
    </row>
    <row r="72" spans="1:8" ht="15" customHeight="1">
      <c r="A72" s="298"/>
      <c r="B72" s="298"/>
      <c r="C72" s="298"/>
      <c r="D72" s="298"/>
      <c r="E72" s="298"/>
      <c r="F72" s="298"/>
      <c r="G72" s="298"/>
      <c r="H72" s="298"/>
    </row>
    <row r="73" ht="12.75" customHeight="1"/>
    <row r="74" ht="15.75">
      <c r="A74" s="35"/>
    </row>
    <row r="75" ht="15.75">
      <c r="A75" s="35"/>
    </row>
  </sheetData>
  <sheetProtection/>
  <mergeCells count="11">
    <mergeCell ref="A29:H29"/>
    <mergeCell ref="A72:H72"/>
    <mergeCell ref="A9:A10"/>
    <mergeCell ref="B9:B10"/>
    <mergeCell ref="D9:E9"/>
    <mergeCell ref="G9:G10"/>
    <mergeCell ref="A2:H2"/>
    <mergeCell ref="A3:H3"/>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4.xml><?xml version="1.0" encoding="utf-8"?>
<worksheet xmlns="http://schemas.openxmlformats.org/spreadsheetml/2006/main" xmlns:r="http://schemas.openxmlformats.org/officeDocument/2006/relationships">
  <sheetPr>
    <tabColor indexed="46"/>
  </sheetPr>
  <dimension ref="A1:I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24</v>
      </c>
      <c r="B2" s="279"/>
      <c r="C2" s="279"/>
      <c r="D2" s="279"/>
      <c r="E2" s="279"/>
      <c r="F2" s="279"/>
      <c r="G2" s="279"/>
      <c r="H2" s="279"/>
    </row>
    <row r="3" spans="1:8" s="36" customFormat="1" ht="18">
      <c r="A3" s="285" t="s">
        <v>34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114</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25</v>
      </c>
      <c r="E10" s="51" t="s">
        <v>42</v>
      </c>
      <c r="F10" s="52" t="s">
        <v>17</v>
      </c>
      <c r="G10" s="293"/>
      <c r="H10" s="39" t="s">
        <v>17</v>
      </c>
    </row>
    <row r="11" spans="1:8" s="36" customFormat="1" ht="15.75">
      <c r="A11" s="140">
        <f>RANK(F11,$F$11:$F$24)</f>
        <v>2</v>
      </c>
      <c r="B11" s="6" t="s">
        <v>18</v>
      </c>
      <c r="C11" s="157">
        <v>109169</v>
      </c>
      <c r="D11" s="157">
        <v>2527.083333333333</v>
      </c>
      <c r="E11" s="157">
        <v>147.41666666666669</v>
      </c>
      <c r="F11" s="158">
        <f>C11/D11*1000</f>
        <v>43199.60428689201</v>
      </c>
      <c r="G11" s="159">
        <f>F11*100/F25</f>
        <v>115.23069825718802</v>
      </c>
      <c r="H11" s="160">
        <f>(F11-F25)</f>
        <v>5709.937956420697</v>
      </c>
    </row>
    <row r="12" spans="1:8" s="36" customFormat="1" ht="15.75">
      <c r="A12" s="145">
        <f aca="true" t="shared" si="0" ref="A12:A24">RANK(F12,$F$11:$F$24)</f>
        <v>3</v>
      </c>
      <c r="B12" s="7" t="s">
        <v>0</v>
      </c>
      <c r="C12" s="161">
        <v>51626.56</v>
      </c>
      <c r="D12" s="161">
        <v>1219.3333333333335</v>
      </c>
      <c r="E12" s="161">
        <v>69</v>
      </c>
      <c r="F12" s="147">
        <f>C12/D12*1000</f>
        <v>42339.989065062866</v>
      </c>
      <c r="G12" s="162">
        <f>F12*100/F25</f>
        <v>112.93775914630973</v>
      </c>
      <c r="H12" s="149">
        <f>F12-F25</f>
        <v>4850.322734591551</v>
      </c>
    </row>
    <row r="13" spans="1:8" s="36" customFormat="1" ht="15.75">
      <c r="A13" s="140">
        <f t="shared" si="0"/>
        <v>11</v>
      </c>
      <c r="B13" s="8" t="s">
        <v>1</v>
      </c>
      <c r="C13" s="157">
        <v>62462</v>
      </c>
      <c r="D13" s="157">
        <v>1840.75</v>
      </c>
      <c r="E13" s="157">
        <v>129.41666666666669</v>
      </c>
      <c r="F13" s="158">
        <f aca="true" t="shared" si="1" ref="F13:F24">C13/D13*1000</f>
        <v>33932.90778215401</v>
      </c>
      <c r="G13" s="159">
        <f>F13*100/F25</f>
        <v>90.51269617348822</v>
      </c>
      <c r="H13" s="163">
        <f>F13-F25</f>
        <v>-3556.7585483173025</v>
      </c>
    </row>
    <row r="14" spans="1:8" s="36" customFormat="1" ht="15.75">
      <c r="A14" s="145">
        <f t="shared" si="0"/>
        <v>13</v>
      </c>
      <c r="B14" s="7" t="s">
        <v>2</v>
      </c>
      <c r="C14" s="161">
        <v>26078</v>
      </c>
      <c r="D14" s="161">
        <v>833.5833333333334</v>
      </c>
      <c r="E14" s="161">
        <v>32.583333333333336</v>
      </c>
      <c r="F14" s="147">
        <f t="shared" si="1"/>
        <v>31284.214735579328</v>
      </c>
      <c r="G14" s="162">
        <f>F14*100/F25</f>
        <v>83.4475678172461</v>
      </c>
      <c r="H14" s="149">
        <f>F14-F25</f>
        <v>-6205.451594891987</v>
      </c>
    </row>
    <row r="15" spans="1:8" s="36" customFormat="1" ht="15.75">
      <c r="A15" s="140">
        <f t="shared" si="0"/>
        <v>1</v>
      </c>
      <c r="B15" s="8" t="s">
        <v>3</v>
      </c>
      <c r="C15" s="157">
        <v>12904.05</v>
      </c>
      <c r="D15" s="157">
        <v>296.0833333333333</v>
      </c>
      <c r="E15" s="157">
        <v>18.416666666666668</v>
      </c>
      <c r="F15" s="158">
        <f t="shared" si="1"/>
        <v>43582.49366732339</v>
      </c>
      <c r="G15" s="159">
        <f>F15*100/F25</f>
        <v>116.25201804450278</v>
      </c>
      <c r="H15" s="163">
        <f>F15-F25</f>
        <v>6092.827336852075</v>
      </c>
    </row>
    <row r="16" spans="1:8" s="36" customFormat="1" ht="15.75">
      <c r="A16" s="145">
        <f t="shared" si="0"/>
        <v>12</v>
      </c>
      <c r="B16" s="7" t="s">
        <v>19</v>
      </c>
      <c r="C16" s="161">
        <v>38092.48</v>
      </c>
      <c r="D16" s="161">
        <v>1168.6666666666667</v>
      </c>
      <c r="E16" s="161">
        <v>42.33333333333333</v>
      </c>
      <c r="F16" s="147">
        <f t="shared" si="1"/>
        <v>32594.820308043352</v>
      </c>
      <c r="G16" s="162">
        <f>F16*100/F25</f>
        <v>86.94347935967232</v>
      </c>
      <c r="H16" s="149">
        <f>F16-F25</f>
        <v>-4894.846022427962</v>
      </c>
    </row>
    <row r="17" spans="1:8" s="36" customFormat="1" ht="15.75">
      <c r="A17" s="140">
        <f t="shared" si="0"/>
        <v>4</v>
      </c>
      <c r="B17" s="8" t="s">
        <v>4</v>
      </c>
      <c r="C17" s="157">
        <v>21960.35</v>
      </c>
      <c r="D17" s="157">
        <v>520.3333333333333</v>
      </c>
      <c r="E17" s="157">
        <v>0</v>
      </c>
      <c r="F17" s="158">
        <f t="shared" si="1"/>
        <v>42204.38821268418</v>
      </c>
      <c r="G17" s="164">
        <f>F17*100/F25</f>
        <v>112.5760572010767</v>
      </c>
      <c r="H17" s="163">
        <f>F17-F25</f>
        <v>4714.721882212863</v>
      </c>
    </row>
    <row r="18" spans="1:8" s="36" customFormat="1" ht="15.75">
      <c r="A18" s="145">
        <f t="shared" si="0"/>
        <v>5</v>
      </c>
      <c r="B18" s="7" t="s">
        <v>5</v>
      </c>
      <c r="C18" s="161">
        <v>34908.7</v>
      </c>
      <c r="D18" s="161">
        <v>847.8333333333334</v>
      </c>
      <c r="E18" s="161">
        <v>15.5</v>
      </c>
      <c r="F18" s="147">
        <f t="shared" si="1"/>
        <v>41174.01218793001</v>
      </c>
      <c r="G18" s="162">
        <f>F18*100/F25</f>
        <v>109.82763043282701</v>
      </c>
      <c r="H18" s="149">
        <f>F18-F25</f>
        <v>3684.3458574586984</v>
      </c>
    </row>
    <row r="19" spans="1:8" s="36" customFormat="1" ht="15.75">
      <c r="A19" s="140">
        <f t="shared" si="0"/>
        <v>14</v>
      </c>
      <c r="B19" s="8" t="s">
        <v>6</v>
      </c>
      <c r="C19" s="157">
        <v>36359</v>
      </c>
      <c r="D19" s="157">
        <v>1233.4166666666665</v>
      </c>
      <c r="E19" s="157">
        <v>76.41666666666667</v>
      </c>
      <c r="F19" s="158">
        <f t="shared" si="1"/>
        <v>29478.278494696307</v>
      </c>
      <c r="G19" s="159">
        <f>F19*100/F25</f>
        <v>78.63041040388399</v>
      </c>
      <c r="H19" s="163">
        <f>F19-F25</f>
        <v>-8011.387835775007</v>
      </c>
    </row>
    <row r="20" spans="1:8" s="36" customFormat="1" ht="15.75">
      <c r="A20" s="145">
        <f t="shared" si="0"/>
        <v>8</v>
      </c>
      <c r="B20" s="7" t="s">
        <v>7</v>
      </c>
      <c r="C20" s="161">
        <v>34450</v>
      </c>
      <c r="D20" s="161">
        <v>932.3333333333333</v>
      </c>
      <c r="E20" s="161">
        <v>37</v>
      </c>
      <c r="F20" s="147">
        <f t="shared" si="1"/>
        <v>36950.30389703254</v>
      </c>
      <c r="G20" s="162">
        <f>F20*100/F25</f>
        <v>98.56130372384675</v>
      </c>
      <c r="H20" s="149">
        <f>F20-F25</f>
        <v>-539.3624334387714</v>
      </c>
    </row>
    <row r="21" spans="1:8" s="36" customFormat="1" ht="15.75">
      <c r="A21" s="140">
        <f t="shared" si="0"/>
        <v>6</v>
      </c>
      <c r="B21" s="8" t="s">
        <v>8</v>
      </c>
      <c r="C21" s="157">
        <v>81520</v>
      </c>
      <c r="D21" s="157">
        <v>2118.833333333333</v>
      </c>
      <c r="E21" s="157">
        <v>69.83333333333333</v>
      </c>
      <c r="F21" s="158">
        <f t="shared" si="1"/>
        <v>38474.00298906631</v>
      </c>
      <c r="G21" s="159">
        <f>F21*100/F25</f>
        <v>102.62562128432425</v>
      </c>
      <c r="H21" s="163">
        <f>F21-F25</f>
        <v>984.3366585949989</v>
      </c>
    </row>
    <row r="22" spans="1:8" s="36" customFormat="1" ht="15.75">
      <c r="A22" s="145">
        <f t="shared" si="0"/>
        <v>10</v>
      </c>
      <c r="B22" s="7" t="s">
        <v>9</v>
      </c>
      <c r="C22" s="161">
        <v>22623.7</v>
      </c>
      <c r="D22" s="161">
        <v>654.6666666666666</v>
      </c>
      <c r="E22" s="161">
        <v>0</v>
      </c>
      <c r="F22" s="147">
        <f t="shared" si="1"/>
        <v>34557.58655804481</v>
      </c>
      <c r="G22" s="162">
        <f>F22*100/F25</f>
        <v>92.1789654072132</v>
      </c>
      <c r="H22" s="149">
        <f>F22-F25</f>
        <v>-2932.0797724265067</v>
      </c>
    </row>
    <row r="23" spans="1:8" s="36" customFormat="1" ht="15.75">
      <c r="A23" s="140">
        <f t="shared" si="0"/>
        <v>9</v>
      </c>
      <c r="B23" s="9" t="s">
        <v>10</v>
      </c>
      <c r="C23" s="157">
        <v>28186</v>
      </c>
      <c r="D23" s="157">
        <v>774.6666666666666</v>
      </c>
      <c r="E23" s="157">
        <v>0</v>
      </c>
      <c r="F23" s="158">
        <f t="shared" si="1"/>
        <v>36384.68158347676</v>
      </c>
      <c r="G23" s="159">
        <f>F23*100/F25</f>
        <v>97.05256179861908</v>
      </c>
      <c r="H23" s="163">
        <f>F23-F25</f>
        <v>-1104.9847469945526</v>
      </c>
    </row>
    <row r="24" spans="1:9" s="36" customFormat="1" ht="16.5" thickBot="1">
      <c r="A24" s="145">
        <f t="shared" si="0"/>
        <v>7</v>
      </c>
      <c r="B24" s="7" t="s">
        <v>11</v>
      </c>
      <c r="C24" s="161">
        <v>37486</v>
      </c>
      <c r="D24" s="161">
        <v>978.8333333333333</v>
      </c>
      <c r="E24" s="161">
        <v>81.5</v>
      </c>
      <c r="F24" s="165">
        <f t="shared" si="1"/>
        <v>38296.61161246382</v>
      </c>
      <c r="G24" s="162">
        <f>F24*100/F25</f>
        <v>102.15244722340094</v>
      </c>
      <c r="H24" s="166">
        <f>F24-F25</f>
        <v>806.9452819925064</v>
      </c>
      <c r="I24" s="48"/>
    </row>
    <row r="25" spans="1:9" s="36" customFormat="1" ht="16.5" thickBot="1">
      <c r="A25" s="10" t="s">
        <v>40</v>
      </c>
      <c r="B25" s="11" t="s">
        <v>20</v>
      </c>
      <c r="C25" s="14">
        <f>SUM(C11:C24)</f>
        <v>597825.84</v>
      </c>
      <c r="D25" s="14">
        <f>SUM(D11:D24)</f>
        <v>15946.416666666666</v>
      </c>
      <c r="E25" s="14">
        <f>SUM(E11:E24)</f>
        <v>719.4166666666667</v>
      </c>
      <c r="F25" s="53">
        <f>C25/D25*1000</f>
        <v>37489.666330471315</v>
      </c>
      <c r="G25" s="16" t="s">
        <v>21</v>
      </c>
      <c r="H25" s="54" t="s">
        <v>21</v>
      </c>
      <c r="I25" s="45"/>
    </row>
    <row r="26" s="46" customFormat="1" ht="12.75">
      <c r="G26" s="47"/>
    </row>
    <row r="27" spans="1:6" s="43" customFormat="1" ht="12.75">
      <c r="A27" s="40" t="s">
        <v>22</v>
      </c>
      <c r="D27" s="50"/>
      <c r="F27" s="50"/>
    </row>
    <row r="28" spans="1:8" s="43" customFormat="1" ht="12.75">
      <c r="A28" s="284" t="s">
        <v>182</v>
      </c>
      <c r="B28" s="284"/>
      <c r="C28" s="284"/>
      <c r="D28" s="284"/>
      <c r="E28" s="284"/>
      <c r="F28" s="284"/>
      <c r="G28" s="284"/>
      <c r="H28" s="284"/>
    </row>
    <row r="29" spans="1:8" s="43" customFormat="1" ht="12.75">
      <c r="A29" s="284" t="s">
        <v>70</v>
      </c>
      <c r="B29" s="284"/>
      <c r="C29" s="284"/>
      <c r="D29" s="284"/>
      <c r="E29" s="284"/>
      <c r="F29" s="284"/>
      <c r="G29" s="284"/>
      <c r="H29" s="284"/>
    </row>
    <row r="30" s="43" customFormat="1" ht="12.75"/>
    <row r="32" ht="12.75">
      <c r="H32" s="41" t="s">
        <v>113</v>
      </c>
    </row>
    <row r="72" spans="1:7" ht="12.75" customHeight="1">
      <c r="A72" s="299"/>
      <c r="B72" s="300"/>
      <c r="C72" s="300"/>
      <c r="D72" s="300"/>
      <c r="E72" s="300"/>
      <c r="F72" s="300"/>
      <c r="G72" s="300"/>
    </row>
    <row r="73" ht="12.75" customHeight="1"/>
    <row r="74" ht="15.75">
      <c r="A74" s="13"/>
    </row>
    <row r="75" ht="15.75">
      <c r="A75" s="13"/>
    </row>
  </sheetData>
  <sheetProtection/>
  <mergeCells count="11">
    <mergeCell ref="A2:H2"/>
    <mergeCell ref="A3:H3"/>
    <mergeCell ref="A5:H5"/>
    <mergeCell ref="A7:H7"/>
    <mergeCell ref="A9:A10"/>
    <mergeCell ref="B9:B10"/>
    <mergeCell ref="A72:G72"/>
    <mergeCell ref="D9:E9"/>
    <mergeCell ref="G9:G10"/>
    <mergeCell ref="A29:H29"/>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5.xml><?xml version="1.0" encoding="utf-8"?>
<worksheet xmlns="http://schemas.openxmlformats.org/spreadsheetml/2006/main" xmlns:r="http://schemas.openxmlformats.org/officeDocument/2006/relationships">
  <sheetPr>
    <tabColor indexed="45"/>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26</v>
      </c>
      <c r="B2" s="279"/>
      <c r="C2" s="279"/>
      <c r="D2" s="279"/>
      <c r="E2" s="279"/>
      <c r="F2" s="279"/>
      <c r="G2" s="279"/>
    </row>
    <row r="3" spans="1:7" s="36" customFormat="1" ht="18">
      <c r="A3" s="285" t="s">
        <v>134</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2" t="s">
        <v>115</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32</v>
      </c>
      <c r="E10" s="44" t="s">
        <v>17</v>
      </c>
      <c r="F10" s="295"/>
      <c r="G10" s="39" t="s">
        <v>17</v>
      </c>
    </row>
    <row r="11" spans="1:7" s="36" customFormat="1" ht="15.75">
      <c r="A11" s="116">
        <f>RANK(E11,$E$11:$E$24)</f>
        <v>8</v>
      </c>
      <c r="B11" s="6" t="s">
        <v>18</v>
      </c>
      <c r="C11" s="141">
        <v>409917</v>
      </c>
      <c r="D11" s="141">
        <v>99730</v>
      </c>
      <c r="E11" s="142">
        <f>C11/D11*1000</f>
        <v>4110.2677228517</v>
      </c>
      <c r="F11" s="143">
        <f>E11*100/E25</f>
        <v>97.94428834142734</v>
      </c>
      <c r="G11" s="144">
        <f>(E11-E25)</f>
        <v>-86.26868825945894</v>
      </c>
    </row>
    <row r="12" spans="1:7" s="36" customFormat="1" ht="15.75">
      <c r="A12" s="122">
        <f aca="true" t="shared" si="0" ref="A12:A24">RANK(E12,$E$11:$E$24)</f>
        <v>4</v>
      </c>
      <c r="B12" s="7" t="s">
        <v>0</v>
      </c>
      <c r="C12" s="146">
        <v>471510.31</v>
      </c>
      <c r="D12" s="146">
        <v>109212.33333333334</v>
      </c>
      <c r="E12" s="147">
        <f aca="true" t="shared" si="1" ref="E12:E25">C12/D12*1000</f>
        <v>4317.372366368877</v>
      </c>
      <c r="F12" s="148">
        <f>E12*100/E25</f>
        <v>102.87942110874533</v>
      </c>
      <c r="G12" s="149">
        <f>E12-E25</f>
        <v>120.83595525771852</v>
      </c>
    </row>
    <row r="13" spans="1:7" s="36" customFormat="1" ht="15.75">
      <c r="A13" s="116">
        <f t="shared" si="0"/>
        <v>7</v>
      </c>
      <c r="B13" s="8" t="s">
        <v>1</v>
      </c>
      <c r="C13" s="150">
        <v>272676</v>
      </c>
      <c r="D13" s="150">
        <v>66265.33333333334</v>
      </c>
      <c r="E13" s="142">
        <f t="shared" si="1"/>
        <v>4114.911768848467</v>
      </c>
      <c r="F13" s="151">
        <f>E13*100/E25</f>
        <v>98.05495212560113</v>
      </c>
      <c r="G13" s="152">
        <f>E13-E25</f>
        <v>-81.62464226269185</v>
      </c>
    </row>
    <row r="14" spans="1:7" s="36" customFormat="1" ht="15.75">
      <c r="A14" s="122">
        <f t="shared" si="0"/>
        <v>13</v>
      </c>
      <c r="B14" s="7" t="s">
        <v>2</v>
      </c>
      <c r="C14" s="146">
        <v>195876</v>
      </c>
      <c r="D14" s="146">
        <v>51404.33333333333</v>
      </c>
      <c r="E14" s="147">
        <f t="shared" si="1"/>
        <v>3810.495872591805</v>
      </c>
      <c r="F14" s="148">
        <f>E14*100/E25</f>
        <v>90.80097249967294</v>
      </c>
      <c r="G14" s="149">
        <f>E14-E25</f>
        <v>-386.0405385193535</v>
      </c>
    </row>
    <row r="15" spans="1:7" s="36" customFormat="1" ht="15.75">
      <c r="A15" s="116">
        <f t="shared" si="0"/>
        <v>11</v>
      </c>
      <c r="B15" s="8" t="s">
        <v>3</v>
      </c>
      <c r="C15" s="150">
        <v>96894.52</v>
      </c>
      <c r="D15" s="150">
        <v>24890.333333333332</v>
      </c>
      <c r="E15" s="142">
        <f t="shared" si="1"/>
        <v>3892.8574680933702</v>
      </c>
      <c r="F15" s="151">
        <f>E15*100/E25</f>
        <v>92.76358136167391</v>
      </c>
      <c r="G15" s="152">
        <f>E15-E25</f>
        <v>-303.67894301778824</v>
      </c>
    </row>
    <row r="16" spans="1:7" s="36" customFormat="1" ht="15.75">
      <c r="A16" s="122">
        <f t="shared" si="0"/>
        <v>2</v>
      </c>
      <c r="B16" s="7" t="s">
        <v>19</v>
      </c>
      <c r="C16" s="146">
        <v>316692.48</v>
      </c>
      <c r="D16" s="146">
        <v>69615</v>
      </c>
      <c r="E16" s="147">
        <f t="shared" si="1"/>
        <v>4549.19887955182</v>
      </c>
      <c r="F16" s="148">
        <f>E16*100/E25</f>
        <v>108.40365563150883</v>
      </c>
      <c r="G16" s="149">
        <f>E16-E25</f>
        <v>352.66246844066154</v>
      </c>
    </row>
    <row r="17" spans="1:7" s="36" customFormat="1" ht="15.75">
      <c r="A17" s="116">
        <f t="shared" si="0"/>
        <v>5</v>
      </c>
      <c r="B17" s="8" t="s">
        <v>4</v>
      </c>
      <c r="C17" s="150">
        <v>170183.35</v>
      </c>
      <c r="D17" s="150">
        <v>39943.33333333333</v>
      </c>
      <c r="E17" s="142">
        <f t="shared" si="1"/>
        <v>4260.619627806059</v>
      </c>
      <c r="F17" s="151">
        <f>E17*100/E25</f>
        <v>101.52705017702759</v>
      </c>
      <c r="G17" s="152">
        <f>E17-E25</f>
        <v>64.08321669490033</v>
      </c>
    </row>
    <row r="18" spans="1:7" s="36" customFormat="1" ht="15.75">
      <c r="A18" s="122">
        <f t="shared" si="0"/>
        <v>14</v>
      </c>
      <c r="B18" s="7" t="s">
        <v>5</v>
      </c>
      <c r="C18" s="146">
        <v>199196.6</v>
      </c>
      <c r="D18" s="146">
        <v>52658</v>
      </c>
      <c r="E18" s="147">
        <f t="shared" si="1"/>
        <v>3782.836416119108</v>
      </c>
      <c r="F18" s="148">
        <f>E18*100/E25</f>
        <v>90.14187047450135</v>
      </c>
      <c r="G18" s="149">
        <f>E18-E25</f>
        <v>-413.6999949920505</v>
      </c>
    </row>
    <row r="19" spans="1:7" s="36" customFormat="1" ht="15.75">
      <c r="A19" s="116">
        <f t="shared" si="0"/>
        <v>3</v>
      </c>
      <c r="B19" s="8" t="s">
        <v>6</v>
      </c>
      <c r="C19" s="150">
        <v>235308</v>
      </c>
      <c r="D19" s="150">
        <v>53337.66666666667</v>
      </c>
      <c r="E19" s="142">
        <f t="shared" si="1"/>
        <v>4411.666552092642</v>
      </c>
      <c r="F19" s="151">
        <f>E19*100/E25</f>
        <v>105.12637374983531</v>
      </c>
      <c r="G19" s="152">
        <f>E19-E25</f>
        <v>215.13014098148324</v>
      </c>
    </row>
    <row r="20" spans="1:7" s="36" customFormat="1" ht="15.75">
      <c r="A20" s="122">
        <f t="shared" si="0"/>
        <v>10</v>
      </c>
      <c r="B20" s="7" t="s">
        <v>7</v>
      </c>
      <c r="C20" s="146">
        <v>209320</v>
      </c>
      <c r="D20" s="146">
        <v>52682.66666666667</v>
      </c>
      <c r="E20" s="147">
        <f t="shared" si="1"/>
        <v>3973.223324559627</v>
      </c>
      <c r="F20" s="148">
        <f>E20*100/E25</f>
        <v>94.67863340920228</v>
      </c>
      <c r="G20" s="149">
        <f>E20-E25</f>
        <v>-223.31308655153134</v>
      </c>
    </row>
    <row r="21" spans="1:7" s="36" customFormat="1" ht="15.75">
      <c r="A21" s="116">
        <f t="shared" si="0"/>
        <v>6</v>
      </c>
      <c r="B21" s="8" t="s">
        <v>8</v>
      </c>
      <c r="C21" s="150">
        <v>437665.5</v>
      </c>
      <c r="D21" s="150">
        <v>103039.66666666666</v>
      </c>
      <c r="E21" s="142">
        <f t="shared" si="1"/>
        <v>4247.543826164035</v>
      </c>
      <c r="F21" s="151">
        <f>E21*100/E25</f>
        <v>101.21546461309913</v>
      </c>
      <c r="G21" s="152">
        <f>E21-E25</f>
        <v>51.00741505287624</v>
      </c>
    </row>
    <row r="22" spans="1:7" s="36" customFormat="1" ht="15.75">
      <c r="A22" s="122">
        <f t="shared" si="0"/>
        <v>12</v>
      </c>
      <c r="B22" s="7" t="s">
        <v>9</v>
      </c>
      <c r="C22" s="146">
        <v>237692.6</v>
      </c>
      <c r="D22" s="146">
        <v>62180.33333333333</v>
      </c>
      <c r="E22" s="147">
        <f t="shared" si="1"/>
        <v>3822.633094065112</v>
      </c>
      <c r="F22" s="148">
        <f>E22*100/E25</f>
        <v>91.09019247262901</v>
      </c>
      <c r="G22" s="149">
        <f>E22-E25</f>
        <v>-373.9033170460466</v>
      </c>
    </row>
    <row r="23" spans="1:7" s="36" customFormat="1" ht="15.75">
      <c r="A23" s="116">
        <f>RANK(E23,$E$11:$E$24)</f>
        <v>9</v>
      </c>
      <c r="B23" s="9" t="s">
        <v>10</v>
      </c>
      <c r="C23" s="150">
        <v>250849</v>
      </c>
      <c r="D23" s="150">
        <v>61112.33333333333</v>
      </c>
      <c r="E23" s="142">
        <f t="shared" si="1"/>
        <v>4104.719723787343</v>
      </c>
      <c r="F23" s="151">
        <f>E23*100/E25</f>
        <v>97.81208410152924</v>
      </c>
      <c r="G23" s="152">
        <f>E23-E25</f>
        <v>-91.81668732381513</v>
      </c>
    </row>
    <row r="24" spans="1:8" s="36" customFormat="1" ht="16.5" thickBot="1">
      <c r="A24" s="122">
        <f t="shared" si="0"/>
        <v>1</v>
      </c>
      <c r="B24" s="7" t="s">
        <v>11</v>
      </c>
      <c r="C24" s="153">
        <v>504532</v>
      </c>
      <c r="D24" s="153">
        <v>109076.66666666666</v>
      </c>
      <c r="E24" s="154">
        <f t="shared" si="1"/>
        <v>4625.480548849434</v>
      </c>
      <c r="F24" s="155">
        <f>E24*100/E25</f>
        <v>110.22138486878278</v>
      </c>
      <c r="G24" s="156">
        <f>E24-E25</f>
        <v>428.94413773827546</v>
      </c>
      <c r="H24" s="48"/>
    </row>
    <row r="25" spans="1:8" s="36" customFormat="1" ht="16.5" thickBot="1">
      <c r="A25" s="10" t="s">
        <v>40</v>
      </c>
      <c r="B25" s="11" t="s">
        <v>20</v>
      </c>
      <c r="C25" s="14">
        <f>SUM(C11:C24)</f>
        <v>4008313.3600000003</v>
      </c>
      <c r="D25" s="14">
        <f>SUM(D11:D24)</f>
        <v>955147.9999999999</v>
      </c>
      <c r="E25" s="15">
        <f t="shared" si="1"/>
        <v>4196.5364111111585</v>
      </c>
      <c r="F25" s="16" t="s">
        <v>21</v>
      </c>
      <c r="G25" s="17" t="s">
        <v>21</v>
      </c>
      <c r="H25" s="45"/>
    </row>
    <row r="26" s="46" customFormat="1" ht="12.75">
      <c r="G26" s="47"/>
    </row>
    <row r="27" spans="1:7" s="43" customFormat="1" ht="12.75">
      <c r="A27" s="40" t="s">
        <v>22</v>
      </c>
      <c r="B27" s="40"/>
      <c r="C27" s="40"/>
      <c r="D27" s="40"/>
      <c r="E27" s="40"/>
      <c r="F27" s="40"/>
      <c r="G27" s="40"/>
    </row>
    <row r="28" spans="1:7" s="43" customFormat="1" ht="12.75" customHeight="1">
      <c r="A28" s="296" t="s">
        <v>71</v>
      </c>
      <c r="B28" s="296"/>
      <c r="C28" s="296"/>
      <c r="D28" s="296"/>
      <c r="E28" s="296"/>
      <c r="F28" s="296"/>
      <c r="G28" s="296"/>
    </row>
    <row r="29" s="43" customFormat="1" ht="12.75"/>
    <row r="30" s="43" customFormat="1" ht="12.75"/>
    <row r="31" s="43" customFormat="1" ht="12.75"/>
    <row r="32" ht="12.75">
      <c r="G32" s="41" t="s">
        <v>116</v>
      </c>
    </row>
    <row r="72" spans="1:7" ht="16.5" customHeight="1">
      <c r="A72" s="299"/>
      <c r="B72" s="300"/>
      <c r="C72" s="300"/>
      <c r="D72" s="300"/>
      <c r="E72" s="300"/>
      <c r="F72" s="300"/>
      <c r="G72" s="300"/>
    </row>
    <row r="73" spans="1:7" ht="12.75" customHeight="1">
      <c r="A73" s="300"/>
      <c r="B73" s="300"/>
      <c r="C73" s="300"/>
      <c r="D73" s="300"/>
      <c r="E73" s="300"/>
      <c r="F73" s="300"/>
      <c r="G73" s="300"/>
    </row>
    <row r="74" spans="1:6" ht="15.75" customHeight="1">
      <c r="A74" s="13"/>
      <c r="B74" s="13"/>
      <c r="C74" s="13"/>
      <c r="D74" s="13"/>
      <c r="E74" s="13"/>
      <c r="F74" s="13"/>
    </row>
    <row r="75" spans="1:6" ht="15.75">
      <c r="A75" s="301"/>
      <c r="B75" s="301"/>
      <c r="C75" s="301"/>
      <c r="D75" s="301"/>
      <c r="E75" s="301"/>
      <c r="F75" s="301"/>
    </row>
  </sheetData>
  <sheetProtection/>
  <mergeCells count="11">
    <mergeCell ref="A2:G2"/>
    <mergeCell ref="A3:G3"/>
    <mergeCell ref="A5:G5"/>
    <mergeCell ref="A7:G7"/>
    <mergeCell ref="A72:G72"/>
    <mergeCell ref="A73:G73"/>
    <mergeCell ref="A75:F75"/>
    <mergeCell ref="A9:A10"/>
    <mergeCell ref="B9:B10"/>
    <mergeCell ref="F9:F10"/>
    <mergeCell ref="A28:G28"/>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26.xml><?xml version="1.0" encoding="utf-8"?>
<worksheet xmlns="http://schemas.openxmlformats.org/spreadsheetml/2006/main" xmlns:r="http://schemas.openxmlformats.org/officeDocument/2006/relationships">
  <sheetPr>
    <tabColor indexed="29"/>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27</v>
      </c>
      <c r="B2" s="279"/>
      <c r="C2" s="279"/>
      <c r="D2" s="279"/>
      <c r="E2" s="279"/>
      <c r="F2" s="279"/>
      <c r="G2" s="279"/>
    </row>
    <row r="3" spans="1:7" s="36" customFormat="1" ht="18">
      <c r="A3" s="285" t="s">
        <v>135</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2" t="s">
        <v>118</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32</v>
      </c>
      <c r="E10" s="44" t="s">
        <v>17</v>
      </c>
      <c r="F10" s="295"/>
      <c r="G10" s="39" t="s">
        <v>17</v>
      </c>
    </row>
    <row r="11" spans="1:7" s="36" customFormat="1" ht="15.75">
      <c r="A11" s="116">
        <f>RANK(E11,$E$11:$E$24)</f>
        <v>13</v>
      </c>
      <c r="B11" s="6" t="s">
        <v>18</v>
      </c>
      <c r="C11" s="141">
        <v>76890</v>
      </c>
      <c r="D11" s="141">
        <v>28331.333333333336</v>
      </c>
      <c r="E11" s="142">
        <f>C11/D11*1000</f>
        <v>2713.9562792667716</v>
      </c>
      <c r="F11" s="143">
        <f>E11*100/E25</f>
        <v>82.99076418054672</v>
      </c>
      <c r="G11" s="144">
        <f>(E11-E25)</f>
        <v>-556.2344534785607</v>
      </c>
    </row>
    <row r="12" spans="1:7" s="36" customFormat="1" ht="15.75">
      <c r="A12" s="122">
        <f aca="true" t="shared" si="0" ref="A12:A24">RANK(E12,$E$11:$E$24)</f>
        <v>5</v>
      </c>
      <c r="B12" s="7" t="s">
        <v>0</v>
      </c>
      <c r="C12" s="146">
        <v>80075.6</v>
      </c>
      <c r="D12" s="146">
        <v>21766.666666666668</v>
      </c>
      <c r="E12" s="147">
        <f aca="true" t="shared" si="1" ref="E12:E25">C12/D12*1000</f>
        <v>3678.8177641653906</v>
      </c>
      <c r="F12" s="148">
        <f>E12*100/E25</f>
        <v>112.4955106541145</v>
      </c>
      <c r="G12" s="149">
        <f>E12-E25</f>
        <v>408.6270314200583</v>
      </c>
    </row>
    <row r="13" spans="1:7" s="36" customFormat="1" ht="15.75">
      <c r="A13" s="116">
        <f t="shared" si="0"/>
        <v>9</v>
      </c>
      <c r="B13" s="8" t="s">
        <v>1</v>
      </c>
      <c r="C13" s="150">
        <v>74876</v>
      </c>
      <c r="D13" s="150">
        <v>23350.333333333332</v>
      </c>
      <c r="E13" s="142">
        <f t="shared" si="1"/>
        <v>3206.6351658077688</v>
      </c>
      <c r="F13" s="151">
        <f>E13*100/E25</f>
        <v>98.05651804033435</v>
      </c>
      <c r="G13" s="152">
        <f>E13-E25</f>
        <v>-63.555566937563526</v>
      </c>
    </row>
    <row r="14" spans="1:7" s="36" customFormat="1" ht="15.75">
      <c r="A14" s="122">
        <f t="shared" si="0"/>
        <v>10</v>
      </c>
      <c r="B14" s="7" t="s">
        <v>2</v>
      </c>
      <c r="C14" s="146">
        <v>42118</v>
      </c>
      <c r="D14" s="146">
        <v>13229.333333333334</v>
      </c>
      <c r="E14" s="147">
        <f t="shared" si="1"/>
        <v>3183.682725257004</v>
      </c>
      <c r="F14" s="148">
        <f>E14*100/E25</f>
        <v>97.35464948199812</v>
      </c>
      <c r="G14" s="149">
        <f>E14-E25</f>
        <v>-86.50800748832808</v>
      </c>
    </row>
    <row r="15" spans="1:7" s="36" customFormat="1" ht="15.75">
      <c r="A15" s="116">
        <f t="shared" si="0"/>
        <v>1</v>
      </c>
      <c r="B15" s="8" t="s">
        <v>3</v>
      </c>
      <c r="C15" s="150">
        <v>22641.72</v>
      </c>
      <c r="D15" s="150">
        <v>4740</v>
      </c>
      <c r="E15" s="142">
        <f t="shared" si="1"/>
        <v>4776.73417721519</v>
      </c>
      <c r="F15" s="151">
        <f>E15*100/E25</f>
        <v>146.06897785454586</v>
      </c>
      <c r="G15" s="152">
        <f>E15-E25</f>
        <v>1506.543444469858</v>
      </c>
    </row>
    <row r="16" spans="1:7" s="36" customFormat="1" ht="15.75">
      <c r="A16" s="122">
        <f t="shared" si="0"/>
        <v>7</v>
      </c>
      <c r="B16" s="7" t="s">
        <v>19</v>
      </c>
      <c r="C16" s="146">
        <v>43423</v>
      </c>
      <c r="D16" s="146">
        <v>12921.333333333332</v>
      </c>
      <c r="E16" s="147">
        <f t="shared" si="1"/>
        <v>3360.5665050046437</v>
      </c>
      <c r="F16" s="148">
        <f>E16*100/E25</f>
        <v>102.76362388757187</v>
      </c>
      <c r="G16" s="149">
        <f>E16-E25</f>
        <v>90.37577225931136</v>
      </c>
    </row>
    <row r="17" spans="1:7" s="36" customFormat="1" ht="15.75">
      <c r="A17" s="116">
        <f t="shared" si="0"/>
        <v>2</v>
      </c>
      <c r="B17" s="8" t="s">
        <v>4</v>
      </c>
      <c r="C17" s="150">
        <v>22820.41</v>
      </c>
      <c r="D17" s="150">
        <v>5488.333333333334</v>
      </c>
      <c r="E17" s="142">
        <f t="shared" si="1"/>
        <v>4157.9854236258725</v>
      </c>
      <c r="F17" s="151">
        <f>E17*100/E25</f>
        <v>127.14810124042015</v>
      </c>
      <c r="G17" s="152">
        <f>E17-E25</f>
        <v>887.7946908805402</v>
      </c>
    </row>
    <row r="18" spans="1:7" s="36" customFormat="1" ht="15.75">
      <c r="A18" s="122">
        <f t="shared" si="0"/>
        <v>12</v>
      </c>
      <c r="B18" s="7" t="s">
        <v>5</v>
      </c>
      <c r="C18" s="146">
        <v>41034</v>
      </c>
      <c r="D18" s="146">
        <v>14889</v>
      </c>
      <c r="E18" s="147">
        <f t="shared" si="1"/>
        <v>2755.994358251058</v>
      </c>
      <c r="F18" s="148">
        <f>E18*100/E25</f>
        <v>84.27625736488449</v>
      </c>
      <c r="G18" s="149">
        <f>E18-E25</f>
        <v>-514.1963744942741</v>
      </c>
    </row>
    <row r="19" spans="1:7" s="36" customFormat="1" ht="15.75">
      <c r="A19" s="116">
        <f t="shared" si="0"/>
        <v>3</v>
      </c>
      <c r="B19" s="8" t="s">
        <v>6</v>
      </c>
      <c r="C19" s="150">
        <v>61051</v>
      </c>
      <c r="D19" s="150">
        <v>15643.666666666668</v>
      </c>
      <c r="E19" s="142">
        <f t="shared" si="1"/>
        <v>3902.6016918454748</v>
      </c>
      <c r="F19" s="151">
        <f>E19*100/E25</f>
        <v>119.33865669569775</v>
      </c>
      <c r="G19" s="152">
        <f>E19-E25</f>
        <v>632.4109591001425</v>
      </c>
    </row>
    <row r="20" spans="1:7" s="36" customFormat="1" ht="15.75">
      <c r="A20" s="122">
        <f t="shared" si="0"/>
        <v>8</v>
      </c>
      <c r="B20" s="7" t="s">
        <v>7</v>
      </c>
      <c r="C20" s="146">
        <v>54563</v>
      </c>
      <c r="D20" s="146">
        <v>16913.666666666668</v>
      </c>
      <c r="E20" s="147">
        <f t="shared" si="1"/>
        <v>3225.9711081768196</v>
      </c>
      <c r="F20" s="148">
        <f>E20*100/E25</f>
        <v>98.64779677448996</v>
      </c>
      <c r="G20" s="149">
        <f>E20-E25</f>
        <v>-44.2196245685127</v>
      </c>
    </row>
    <row r="21" spans="1:7" s="36" customFormat="1" ht="15.75">
      <c r="A21" s="116">
        <f t="shared" si="0"/>
        <v>14</v>
      </c>
      <c r="B21" s="8" t="s">
        <v>8</v>
      </c>
      <c r="C21" s="150">
        <v>71861</v>
      </c>
      <c r="D21" s="150">
        <v>27759.666666666668</v>
      </c>
      <c r="E21" s="142">
        <f t="shared" si="1"/>
        <v>2588.683821851847</v>
      </c>
      <c r="F21" s="151">
        <f>E21*100/E25</f>
        <v>79.1600256196262</v>
      </c>
      <c r="G21" s="152">
        <f>E21-E25</f>
        <v>-681.5069108934854</v>
      </c>
    </row>
    <row r="22" spans="1:7" s="36" customFormat="1" ht="15.75">
      <c r="A22" s="122">
        <f t="shared" si="0"/>
        <v>11</v>
      </c>
      <c r="B22" s="7" t="s">
        <v>9</v>
      </c>
      <c r="C22" s="146">
        <v>47040.2</v>
      </c>
      <c r="D22" s="146">
        <v>16148.333333333332</v>
      </c>
      <c r="E22" s="147">
        <f t="shared" si="1"/>
        <v>2913.0065022190115</v>
      </c>
      <c r="F22" s="148">
        <f>E22*100/E25</f>
        <v>89.07757193029337</v>
      </c>
      <c r="G22" s="149">
        <f>E22-E25</f>
        <v>-357.1842305263208</v>
      </c>
    </row>
    <row r="23" spans="1:7" s="36" customFormat="1" ht="15.75">
      <c r="A23" s="116">
        <f>RANK(E23,$E$11:$E$24)</f>
        <v>6</v>
      </c>
      <c r="B23" s="9" t="s">
        <v>10</v>
      </c>
      <c r="C23" s="150">
        <v>65172</v>
      </c>
      <c r="D23" s="150">
        <v>18189</v>
      </c>
      <c r="E23" s="142">
        <f t="shared" si="1"/>
        <v>3583.0446973445487</v>
      </c>
      <c r="F23" s="151">
        <f>E23*100/E25</f>
        <v>109.566841513754</v>
      </c>
      <c r="G23" s="152">
        <f>E23-E25</f>
        <v>312.8539645992164</v>
      </c>
    </row>
    <row r="24" spans="1:8" s="36" customFormat="1" ht="16.5" thickBot="1">
      <c r="A24" s="122">
        <f t="shared" si="0"/>
        <v>4</v>
      </c>
      <c r="B24" s="7" t="s">
        <v>11</v>
      </c>
      <c r="C24" s="153">
        <v>91981</v>
      </c>
      <c r="D24" s="153">
        <v>23901.666666666664</v>
      </c>
      <c r="E24" s="154">
        <f t="shared" si="1"/>
        <v>3848.309043999722</v>
      </c>
      <c r="F24" s="155">
        <f>E24*100/E25</f>
        <v>117.67842791142209</v>
      </c>
      <c r="G24" s="156">
        <f>E24-E25</f>
        <v>578.1183112543895</v>
      </c>
      <c r="H24" s="48"/>
    </row>
    <row r="25" spans="1:8" s="36" customFormat="1" ht="16.5" thickBot="1">
      <c r="A25" s="10" t="s">
        <v>40</v>
      </c>
      <c r="B25" s="11" t="s">
        <v>20</v>
      </c>
      <c r="C25" s="14">
        <f>SUM(C11:C24)</f>
        <v>795546.9299999999</v>
      </c>
      <c r="D25" s="14">
        <f>SUM(D11:D24)</f>
        <v>243272.33333333328</v>
      </c>
      <c r="E25" s="15">
        <f t="shared" si="1"/>
        <v>3270.1907327453323</v>
      </c>
      <c r="F25" s="16" t="s">
        <v>21</v>
      </c>
      <c r="G25" s="17" t="s">
        <v>21</v>
      </c>
      <c r="H25" s="45"/>
    </row>
    <row r="26" s="46" customFormat="1" ht="12.75">
      <c r="G26" s="47"/>
    </row>
    <row r="27" spans="1:7" s="43" customFormat="1" ht="12.75">
      <c r="A27" s="40" t="s">
        <v>22</v>
      </c>
      <c r="B27" s="40"/>
      <c r="C27" s="40"/>
      <c r="D27" s="40"/>
      <c r="E27" s="40"/>
      <c r="F27" s="40"/>
      <c r="G27" s="40"/>
    </row>
    <row r="28" spans="1:7" s="43" customFormat="1" ht="25.5" customHeight="1">
      <c r="A28" s="296" t="s">
        <v>72</v>
      </c>
      <c r="B28" s="296"/>
      <c r="C28" s="296"/>
      <c r="D28" s="296"/>
      <c r="E28" s="296"/>
      <c r="F28" s="296"/>
      <c r="G28" s="296"/>
    </row>
    <row r="29" s="43" customFormat="1" ht="12.75"/>
    <row r="30" s="43" customFormat="1" ht="12.75"/>
    <row r="31" s="43" customFormat="1" ht="12.75"/>
    <row r="32" ht="12.75">
      <c r="G32" s="41" t="s">
        <v>117</v>
      </c>
    </row>
    <row r="72" spans="1:7" ht="13.5" customHeight="1">
      <c r="A72" s="299"/>
      <c r="B72" s="300"/>
      <c r="C72" s="300"/>
      <c r="D72" s="300"/>
      <c r="E72" s="300"/>
      <c r="F72" s="300"/>
      <c r="G72" s="300"/>
    </row>
    <row r="73" spans="1:6" ht="12.75" customHeight="1">
      <c r="A73" s="13"/>
      <c r="B73" s="13"/>
      <c r="C73" s="13"/>
      <c r="D73" s="13"/>
      <c r="E73" s="13"/>
      <c r="F73" s="13"/>
    </row>
    <row r="74" spans="1:6" ht="15.75">
      <c r="A74" s="301"/>
      <c r="B74" s="301"/>
      <c r="C74" s="301"/>
      <c r="D74" s="301"/>
      <c r="E74" s="301"/>
      <c r="F74" s="301"/>
    </row>
    <row r="75" ht="15.75">
      <c r="A75" s="13"/>
    </row>
  </sheetData>
  <sheetProtection/>
  <mergeCells count="10">
    <mergeCell ref="A2:G2"/>
    <mergeCell ref="A3:G3"/>
    <mergeCell ref="A5:G5"/>
    <mergeCell ref="A7:G7"/>
    <mergeCell ref="A74:F74"/>
    <mergeCell ref="A9:A10"/>
    <mergeCell ref="B9:B10"/>
    <mergeCell ref="F9:F10"/>
    <mergeCell ref="A72:G72"/>
    <mergeCell ref="A28:G28"/>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27.xml><?xml version="1.0" encoding="utf-8"?>
<worksheet xmlns="http://schemas.openxmlformats.org/spreadsheetml/2006/main" xmlns:r="http://schemas.openxmlformats.org/officeDocument/2006/relationships">
  <sheetPr>
    <tabColor indexed="29"/>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299</v>
      </c>
      <c r="B2" s="279"/>
      <c r="C2" s="279"/>
      <c r="D2" s="279"/>
      <c r="E2" s="279"/>
      <c r="F2" s="279"/>
      <c r="G2" s="279"/>
    </row>
    <row r="3" spans="1:7" s="36" customFormat="1" ht="18">
      <c r="A3" s="285" t="s">
        <v>300</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120</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32</v>
      </c>
      <c r="E10" s="44" t="s">
        <v>17</v>
      </c>
      <c r="F10" s="295"/>
      <c r="G10" s="39" t="s">
        <v>17</v>
      </c>
    </row>
    <row r="11" spans="1:7" s="36" customFormat="1" ht="15.75">
      <c r="A11" s="116">
        <f>RANK(E11,$E$11:$E$24)</f>
        <v>10</v>
      </c>
      <c r="B11" s="6" t="s">
        <v>18</v>
      </c>
      <c r="C11" s="141">
        <v>486807</v>
      </c>
      <c r="D11" s="141">
        <v>128061.33333333334</v>
      </c>
      <c r="E11" s="142">
        <f>C11/D11*1000</f>
        <v>3801.3582033608895</v>
      </c>
      <c r="F11" s="143">
        <f>E11*100/E25</f>
        <v>94.83258650703097</v>
      </c>
      <c r="G11" s="144">
        <f>(E11-E25)</f>
        <v>-207.13544146767754</v>
      </c>
    </row>
    <row r="12" spans="1:7" s="36" customFormat="1" ht="15.75">
      <c r="A12" s="122">
        <f aca="true" t="shared" si="0" ref="A12:A24">RANK(E12,$E$11:$E$24)</f>
        <v>5</v>
      </c>
      <c r="B12" s="7" t="s">
        <v>0</v>
      </c>
      <c r="C12" s="146">
        <v>551585.91</v>
      </c>
      <c r="D12" s="146">
        <v>130979</v>
      </c>
      <c r="E12" s="147">
        <f aca="true" t="shared" si="1" ref="E12:E25">C12/D12*1000</f>
        <v>4211.25455225647</v>
      </c>
      <c r="F12" s="148">
        <f>E12*100/E25</f>
        <v>105.05828187327896</v>
      </c>
      <c r="G12" s="149">
        <f>E12-E25</f>
        <v>202.76090742790257</v>
      </c>
    </row>
    <row r="13" spans="1:7" s="36" customFormat="1" ht="15.75">
      <c r="A13" s="116">
        <f t="shared" si="0"/>
        <v>9</v>
      </c>
      <c r="B13" s="8" t="s">
        <v>1</v>
      </c>
      <c r="C13" s="150">
        <v>347552</v>
      </c>
      <c r="D13" s="150">
        <v>89615.66666666667</v>
      </c>
      <c r="E13" s="142">
        <f t="shared" si="1"/>
        <v>3878.250454719599</v>
      </c>
      <c r="F13" s="151">
        <f>E13*100/E25</f>
        <v>96.75081959336528</v>
      </c>
      <c r="G13" s="152">
        <f>E13-E25</f>
        <v>-130.24319010896807</v>
      </c>
    </row>
    <row r="14" spans="1:7" s="36" customFormat="1" ht="15.75">
      <c r="A14" s="122">
        <f t="shared" si="0"/>
        <v>12</v>
      </c>
      <c r="B14" s="7" t="s">
        <v>2</v>
      </c>
      <c r="C14" s="146">
        <v>237994</v>
      </c>
      <c r="D14" s="146">
        <v>64633.66666666667</v>
      </c>
      <c r="E14" s="147">
        <f t="shared" si="1"/>
        <v>3682.198647763549</v>
      </c>
      <c r="F14" s="148">
        <f>E14*100/E25</f>
        <v>91.85990983206429</v>
      </c>
      <c r="G14" s="149">
        <f>E14-E25</f>
        <v>-326.2949970650179</v>
      </c>
    </row>
    <row r="15" spans="1:7" s="36" customFormat="1" ht="15.75">
      <c r="A15" s="116">
        <f t="shared" si="0"/>
        <v>6</v>
      </c>
      <c r="B15" s="8" t="s">
        <v>3</v>
      </c>
      <c r="C15" s="150">
        <v>119536.24</v>
      </c>
      <c r="D15" s="150">
        <v>29630.333333333336</v>
      </c>
      <c r="E15" s="142">
        <f t="shared" si="1"/>
        <v>4034.2522865081955</v>
      </c>
      <c r="F15" s="151">
        <f>E15*100/E25</f>
        <v>100.64260153469023</v>
      </c>
      <c r="G15" s="152">
        <f>E15-E25</f>
        <v>25.758641679628454</v>
      </c>
    </row>
    <row r="16" spans="1:7" s="36" customFormat="1" ht="15.75">
      <c r="A16" s="122">
        <f t="shared" si="0"/>
        <v>2</v>
      </c>
      <c r="B16" s="7" t="s">
        <v>19</v>
      </c>
      <c r="C16" s="146">
        <v>360115.48</v>
      </c>
      <c r="D16" s="146">
        <v>82536.33333333333</v>
      </c>
      <c r="E16" s="147">
        <f t="shared" si="1"/>
        <v>4363.114587918856</v>
      </c>
      <c r="F16" s="148">
        <f>E16*100/E25</f>
        <v>108.84673831397468</v>
      </c>
      <c r="G16" s="149">
        <f>E16-E25</f>
        <v>354.6209430902891</v>
      </c>
    </row>
    <row r="17" spans="1:7" s="36" customFormat="1" ht="15.75">
      <c r="A17" s="116">
        <f t="shared" si="0"/>
        <v>4</v>
      </c>
      <c r="B17" s="8" t="s">
        <v>4</v>
      </c>
      <c r="C17" s="150">
        <v>193003.76</v>
      </c>
      <c r="D17" s="150">
        <v>45431.66666666667</v>
      </c>
      <c r="E17" s="142">
        <f t="shared" si="1"/>
        <v>4248.220991232253</v>
      </c>
      <c r="F17" s="151">
        <f>E17*100/E25</f>
        <v>105.98048463200043</v>
      </c>
      <c r="G17" s="152">
        <f>E17-E25</f>
        <v>239.72734640368617</v>
      </c>
    </row>
    <row r="18" spans="1:7" s="36" customFormat="1" ht="15.75">
      <c r="A18" s="122">
        <f t="shared" si="0"/>
        <v>14</v>
      </c>
      <c r="B18" s="7" t="s">
        <v>5</v>
      </c>
      <c r="C18" s="146">
        <v>240230.6</v>
      </c>
      <c r="D18" s="146">
        <v>67547</v>
      </c>
      <c r="E18" s="147">
        <f t="shared" si="1"/>
        <v>3556.495477223267</v>
      </c>
      <c r="F18" s="148">
        <f>E18*100/E25</f>
        <v>88.72398941711106</v>
      </c>
      <c r="G18" s="149">
        <f>E18-E25</f>
        <v>-451.9981676053003</v>
      </c>
    </row>
    <row r="19" spans="1:7" s="36" customFormat="1" ht="15.75">
      <c r="A19" s="116">
        <f t="shared" si="0"/>
        <v>3</v>
      </c>
      <c r="B19" s="8" t="s">
        <v>6</v>
      </c>
      <c r="C19" s="150">
        <v>296359</v>
      </c>
      <c r="D19" s="150">
        <v>68981.33333333333</v>
      </c>
      <c r="E19" s="142">
        <f t="shared" si="1"/>
        <v>4296.220233493119</v>
      </c>
      <c r="F19" s="151">
        <f>E19*100/E25</f>
        <v>107.17792303439856</v>
      </c>
      <c r="G19" s="152">
        <f>E19-E25</f>
        <v>287.72658866455185</v>
      </c>
    </row>
    <row r="20" spans="1:7" s="36" customFormat="1" ht="15.75">
      <c r="A20" s="122">
        <f t="shared" si="0"/>
        <v>11</v>
      </c>
      <c r="B20" s="7" t="s">
        <v>7</v>
      </c>
      <c r="C20" s="146">
        <v>263883</v>
      </c>
      <c r="D20" s="146">
        <v>69596.33333333333</v>
      </c>
      <c r="E20" s="147">
        <f t="shared" si="1"/>
        <v>3791.6221640028934</v>
      </c>
      <c r="F20" s="148">
        <f>E20*100/E25</f>
        <v>94.58970126831899</v>
      </c>
      <c r="G20" s="149">
        <f>E20-E25</f>
        <v>-216.87148082567364</v>
      </c>
    </row>
    <row r="21" spans="1:7" s="36" customFormat="1" ht="15.75">
      <c r="A21" s="116">
        <f t="shared" si="0"/>
        <v>8</v>
      </c>
      <c r="B21" s="8" t="s">
        <v>8</v>
      </c>
      <c r="C21" s="150">
        <v>509526.5</v>
      </c>
      <c r="D21" s="150">
        <v>130799.33333333334</v>
      </c>
      <c r="E21" s="142">
        <f t="shared" si="1"/>
        <v>3895.48239287662</v>
      </c>
      <c r="F21" s="151">
        <f>E21*100/E25</f>
        <v>97.18070522332634</v>
      </c>
      <c r="G21" s="152">
        <f>E21-E25</f>
        <v>-113.01125195194709</v>
      </c>
    </row>
    <row r="22" spans="1:7" s="36" customFormat="1" ht="15.75">
      <c r="A22" s="122">
        <f t="shared" si="0"/>
        <v>13</v>
      </c>
      <c r="B22" s="7" t="s">
        <v>9</v>
      </c>
      <c r="C22" s="146">
        <v>284732.8</v>
      </c>
      <c r="D22" s="146">
        <v>78328.66666666666</v>
      </c>
      <c r="E22" s="147">
        <f t="shared" si="1"/>
        <v>3635.1033678602134</v>
      </c>
      <c r="F22" s="148">
        <f>E22*100/E25</f>
        <v>90.68502260318982</v>
      </c>
      <c r="G22" s="149">
        <f>E22-E25</f>
        <v>-373.39027696835365</v>
      </c>
    </row>
    <row r="23" spans="1:7" s="36" customFormat="1" ht="15.75">
      <c r="A23" s="116">
        <f>RANK(E23,$E$11:$E$24)</f>
        <v>7</v>
      </c>
      <c r="B23" s="9" t="s">
        <v>10</v>
      </c>
      <c r="C23" s="150">
        <v>316021</v>
      </c>
      <c r="D23" s="150">
        <v>79301.33333333334</v>
      </c>
      <c r="E23" s="142">
        <f t="shared" si="1"/>
        <v>3985.0654045329206</v>
      </c>
      <c r="F23" s="151">
        <f>E23*100/E25</f>
        <v>99.41553505202954</v>
      </c>
      <c r="G23" s="152">
        <f>E23-E25</f>
        <v>-23.428240295646447</v>
      </c>
    </row>
    <row r="24" spans="1:8" s="36" customFormat="1" ht="16.5" thickBot="1">
      <c r="A24" s="122">
        <f t="shared" si="0"/>
        <v>1</v>
      </c>
      <c r="B24" s="7" t="s">
        <v>11</v>
      </c>
      <c r="C24" s="153">
        <v>596513</v>
      </c>
      <c r="D24" s="153">
        <v>132978.33333333334</v>
      </c>
      <c r="E24" s="154">
        <f t="shared" si="1"/>
        <v>4485.790918320027</v>
      </c>
      <c r="F24" s="155">
        <f>E24*100/E25</f>
        <v>111.90714806563884</v>
      </c>
      <c r="G24" s="156">
        <f>E24-E25</f>
        <v>477.29727349146015</v>
      </c>
      <c r="H24" s="48"/>
    </row>
    <row r="25" spans="1:8" s="36" customFormat="1" ht="16.5" thickBot="1">
      <c r="A25" s="10" t="s">
        <v>40</v>
      </c>
      <c r="B25" s="11" t="s">
        <v>20</v>
      </c>
      <c r="C25" s="14">
        <f>SUM(C11:C24)</f>
        <v>4803860.289999999</v>
      </c>
      <c r="D25" s="14">
        <f>SUM(D11:D24)</f>
        <v>1198420.3333333333</v>
      </c>
      <c r="E25" s="15">
        <f t="shared" si="1"/>
        <v>4008.493644828567</v>
      </c>
      <c r="F25" s="16" t="s">
        <v>21</v>
      </c>
      <c r="G25" s="17" t="s">
        <v>21</v>
      </c>
      <c r="H25" s="45"/>
    </row>
    <row r="26" s="46" customFormat="1" ht="12.75">
      <c r="G26" s="47"/>
    </row>
    <row r="27" spans="1:7" s="43" customFormat="1" ht="12.75">
      <c r="A27" s="40" t="s">
        <v>22</v>
      </c>
      <c r="B27" s="40"/>
      <c r="C27" s="40"/>
      <c r="D27" s="40"/>
      <c r="E27" s="40"/>
      <c r="F27" s="40"/>
      <c r="G27" s="40"/>
    </row>
    <row r="28" spans="1:7" s="43" customFormat="1" ht="25.5" customHeight="1">
      <c r="A28" s="302" t="s">
        <v>301</v>
      </c>
      <c r="B28" s="296"/>
      <c r="C28" s="296"/>
      <c r="D28" s="296"/>
      <c r="E28" s="296"/>
      <c r="F28" s="296"/>
      <c r="G28" s="296"/>
    </row>
    <row r="29" spans="1:7" s="43" customFormat="1" ht="12.75" customHeight="1">
      <c r="A29" s="234"/>
      <c r="B29" s="200"/>
      <c r="C29" s="200"/>
      <c r="D29" s="200"/>
      <c r="E29" s="200"/>
      <c r="F29" s="200"/>
      <c r="G29" s="200"/>
    </row>
    <row r="30" s="43" customFormat="1" ht="12.75" customHeight="1"/>
    <row r="31" s="43" customFormat="1" ht="12.75" customHeight="1"/>
    <row r="32" ht="12.75">
      <c r="G32" s="41" t="s">
        <v>119</v>
      </c>
    </row>
    <row r="72" spans="1:7" ht="13.5" customHeight="1">
      <c r="A72" s="299"/>
      <c r="B72" s="300"/>
      <c r="C72" s="300"/>
      <c r="D72" s="300"/>
      <c r="E72" s="300"/>
      <c r="F72" s="300"/>
      <c r="G72" s="300"/>
    </row>
    <row r="73" spans="1:6" ht="12.75" customHeight="1">
      <c r="A73" s="13"/>
      <c r="B73" s="13"/>
      <c r="C73" s="13"/>
      <c r="D73" s="13"/>
      <c r="E73" s="13"/>
      <c r="F73" s="13"/>
    </row>
    <row r="74" spans="1:6" ht="15.75">
      <c r="A74" s="301"/>
      <c r="B74" s="301"/>
      <c r="C74" s="301"/>
      <c r="D74" s="301"/>
      <c r="E74" s="301"/>
      <c r="F74" s="301"/>
    </row>
    <row r="75" ht="15.75">
      <c r="A75" s="13"/>
    </row>
  </sheetData>
  <sheetProtection/>
  <mergeCells count="10">
    <mergeCell ref="A28:G28"/>
    <mergeCell ref="A72:G72"/>
    <mergeCell ref="A74:F74"/>
    <mergeCell ref="A2:G2"/>
    <mergeCell ref="A3:G3"/>
    <mergeCell ref="A5:G5"/>
    <mergeCell ref="A7:G7"/>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28.xml><?xml version="1.0" encoding="utf-8"?>
<worksheet xmlns="http://schemas.openxmlformats.org/spreadsheetml/2006/main" xmlns:r="http://schemas.openxmlformats.org/officeDocument/2006/relationships">
  <sheetPr>
    <tabColor indexed="31"/>
  </sheetPr>
  <dimension ref="A1:H73"/>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 r="A2" s="279" t="s">
        <v>30</v>
      </c>
      <c r="B2" s="279"/>
      <c r="C2" s="279"/>
      <c r="D2" s="279"/>
      <c r="E2" s="279"/>
      <c r="F2" s="279"/>
      <c r="G2" s="279"/>
    </row>
    <row r="3" spans="1:7" s="36" customFormat="1" ht="18">
      <c r="A3" s="285" t="s">
        <v>138</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122</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33</v>
      </c>
      <c r="E10" s="44" t="s">
        <v>17</v>
      </c>
      <c r="F10" s="295"/>
      <c r="G10" s="39" t="s">
        <v>17</v>
      </c>
    </row>
    <row r="11" spans="1:7" s="60" customFormat="1" ht="15.75">
      <c r="A11" s="116">
        <f>RANK(E11,$E$11:$E$24)</f>
        <v>1</v>
      </c>
      <c r="B11" s="117" t="s">
        <v>18</v>
      </c>
      <c r="C11" s="118">
        <v>30504</v>
      </c>
      <c r="D11" s="118">
        <v>203</v>
      </c>
      <c r="E11" s="119">
        <f>IF((D11)=0,"-",(C11/D11*1000))</f>
        <v>150266.00985221675</v>
      </c>
      <c r="F11" s="120">
        <f>IF(E11="-","-",(E11*100/$E$25))</f>
        <v>232.52490633013417</v>
      </c>
      <c r="G11" s="121">
        <f>IF(E11="-","-",(E11-$E$25))</f>
        <v>85642.39072090869</v>
      </c>
    </row>
    <row r="12" spans="1:7" s="60" customFormat="1" ht="15.75">
      <c r="A12" s="122">
        <f aca="true" t="shared" si="0" ref="A12:A24">RANK(E12,$E$11:$E$24)</f>
        <v>10</v>
      </c>
      <c r="B12" s="123" t="s">
        <v>0</v>
      </c>
      <c r="C12" s="124">
        <v>6782.84</v>
      </c>
      <c r="D12" s="124">
        <v>152.66666666666669</v>
      </c>
      <c r="E12" s="125">
        <f>IF((D12)=0,"-",(C12/D12*1000))</f>
        <v>44429.08296943231</v>
      </c>
      <c r="F12" s="126">
        <f>IF(E12="-","-",(E12*100/$E$25))</f>
        <v>68.75053357682943</v>
      </c>
      <c r="G12" s="127">
        <f>IF(E12="-","-",(E12-$E$25))</f>
        <v>-20194.536161875752</v>
      </c>
    </row>
    <row r="13" spans="1:7" s="60" customFormat="1" ht="15.75">
      <c r="A13" s="116">
        <f t="shared" si="0"/>
        <v>4</v>
      </c>
      <c r="B13" s="128" t="s">
        <v>1</v>
      </c>
      <c r="C13" s="129">
        <v>11013</v>
      </c>
      <c r="D13" s="129">
        <v>153.66666666666669</v>
      </c>
      <c r="E13" s="119">
        <f>IF((D13)=0,"-",(C13/D13*1000))</f>
        <v>71668.11279826463</v>
      </c>
      <c r="F13" s="130">
        <f>IF(E13="-","-",(E13*100/$E$25))</f>
        <v>110.90080339301787</v>
      </c>
      <c r="G13" s="131">
        <f>IF(E13="-","-",(E13-$E$25))</f>
        <v>7044.493666956565</v>
      </c>
    </row>
    <row r="14" spans="1:7" s="60" customFormat="1" ht="15.75">
      <c r="A14" s="122">
        <f t="shared" si="0"/>
        <v>3</v>
      </c>
      <c r="B14" s="123" t="s">
        <v>2</v>
      </c>
      <c r="C14" s="124">
        <v>7374</v>
      </c>
      <c r="D14" s="124">
        <v>73.33333333333333</v>
      </c>
      <c r="E14" s="125">
        <f>IF((D14)=0,"-",(C14/D14*1000))</f>
        <v>100554.54545454546</v>
      </c>
      <c r="F14" s="126">
        <f>IF(E14="-","-",(E14*100/$E$25))</f>
        <v>155.60030033327243</v>
      </c>
      <c r="G14" s="127">
        <f>IF(E14="-","-",(E14-$E$25))</f>
        <v>35930.92632323739</v>
      </c>
    </row>
    <row r="15" spans="1:7" s="60" customFormat="1" ht="15.75">
      <c r="A15" s="116" t="s">
        <v>183</v>
      </c>
      <c r="B15" s="128" t="s">
        <v>3</v>
      </c>
      <c r="C15" s="132">
        <v>0</v>
      </c>
      <c r="D15" s="132">
        <v>0</v>
      </c>
      <c r="E15" s="119" t="str">
        <f>IF((D15)=0,"-",(C15/D15*1000))</f>
        <v>-</v>
      </c>
      <c r="F15" s="130" t="str">
        <f>IF(E15="-","-",(E15*100/$E$25))</f>
        <v>-</v>
      </c>
      <c r="G15" s="131" t="str">
        <f>IF(E15="-","-",(E15-$E$25))</f>
        <v>-</v>
      </c>
    </row>
    <row r="16" spans="1:7" s="60" customFormat="1" ht="15.75">
      <c r="A16" s="122">
        <f t="shared" si="0"/>
        <v>13</v>
      </c>
      <c r="B16" s="123" t="s">
        <v>19</v>
      </c>
      <c r="C16" s="124">
        <v>6825.62</v>
      </c>
      <c r="D16" s="124">
        <v>183</v>
      </c>
      <c r="E16" s="125">
        <f aca="true" t="shared" si="1" ref="E16:E24">IF((D16)=0,"-",(C16/D16*1000))</f>
        <v>37298.469945355195</v>
      </c>
      <c r="F16" s="126">
        <f aca="true" t="shared" si="2" ref="F16:F24">IF(E16="-","-",(E16*100/$E$25))</f>
        <v>57.716467209254894</v>
      </c>
      <c r="G16" s="127">
        <f aca="true" t="shared" si="3" ref="G16:G24">IF(E16="-","-",(E16-$E$25))</f>
        <v>-27325.14918595287</v>
      </c>
    </row>
    <row r="17" spans="1:7" s="60" customFormat="1" ht="15.75">
      <c r="A17" s="116">
        <f t="shared" si="0"/>
        <v>7</v>
      </c>
      <c r="B17" s="128" t="s">
        <v>4</v>
      </c>
      <c r="C17" s="129">
        <v>7982.59</v>
      </c>
      <c r="D17" s="129">
        <v>131.33333333333331</v>
      </c>
      <c r="E17" s="119">
        <f t="shared" si="1"/>
        <v>60781.14213197971</v>
      </c>
      <c r="F17" s="130">
        <f t="shared" si="2"/>
        <v>94.0540671491628</v>
      </c>
      <c r="G17" s="131">
        <f t="shared" si="3"/>
        <v>-3842.4769993283553</v>
      </c>
    </row>
    <row r="18" spans="1:7" s="60" customFormat="1" ht="15.75">
      <c r="A18" s="122">
        <f t="shared" si="0"/>
        <v>9</v>
      </c>
      <c r="B18" s="123" t="s">
        <v>5</v>
      </c>
      <c r="C18" s="124">
        <v>20581.8</v>
      </c>
      <c r="D18" s="124">
        <v>399</v>
      </c>
      <c r="E18" s="125">
        <f t="shared" si="1"/>
        <v>51583.45864661654</v>
      </c>
      <c r="F18" s="126">
        <f t="shared" si="2"/>
        <v>79.82137079293663</v>
      </c>
      <c r="G18" s="127">
        <f t="shared" si="3"/>
        <v>-13040.160484691522</v>
      </c>
    </row>
    <row r="19" spans="1:7" s="60" customFormat="1" ht="15.75">
      <c r="A19" s="116">
        <f t="shared" si="0"/>
        <v>12</v>
      </c>
      <c r="B19" s="128" t="s">
        <v>6</v>
      </c>
      <c r="C19" s="129">
        <v>11353</v>
      </c>
      <c r="D19" s="129">
        <v>259.3333333333333</v>
      </c>
      <c r="E19" s="119">
        <f t="shared" si="1"/>
        <v>43777.634961439595</v>
      </c>
      <c r="F19" s="130">
        <f t="shared" si="2"/>
        <v>67.74246869784292</v>
      </c>
      <c r="G19" s="131">
        <f t="shared" si="3"/>
        <v>-20845.98416986847</v>
      </c>
    </row>
    <row r="20" spans="1:7" s="60" customFormat="1" ht="15.75">
      <c r="A20" s="122">
        <f t="shared" si="0"/>
        <v>11</v>
      </c>
      <c r="B20" s="123" t="s">
        <v>7</v>
      </c>
      <c r="C20" s="124">
        <v>9162</v>
      </c>
      <c r="D20" s="124">
        <v>208.33333333333334</v>
      </c>
      <c r="E20" s="125">
        <f t="shared" si="1"/>
        <v>43977.6</v>
      </c>
      <c r="F20" s="126">
        <f t="shared" si="2"/>
        <v>68.05189896691235</v>
      </c>
      <c r="G20" s="127">
        <f t="shared" si="3"/>
        <v>-20646.019131308065</v>
      </c>
    </row>
    <row r="21" spans="1:7" s="60" customFormat="1" ht="15.75">
      <c r="A21" s="116">
        <f t="shared" si="0"/>
        <v>5</v>
      </c>
      <c r="B21" s="128" t="s">
        <v>8</v>
      </c>
      <c r="C21" s="129">
        <v>27007</v>
      </c>
      <c r="D21" s="129">
        <v>384.6666666666667</v>
      </c>
      <c r="E21" s="119">
        <f t="shared" si="1"/>
        <v>70208.83882149046</v>
      </c>
      <c r="F21" s="130">
        <f t="shared" si="2"/>
        <v>108.64269096231494</v>
      </c>
      <c r="G21" s="131">
        <f t="shared" si="3"/>
        <v>5585.219690182392</v>
      </c>
    </row>
    <row r="22" spans="1:7" s="60" customFormat="1" ht="15.75">
      <c r="A22" s="122">
        <f t="shared" si="0"/>
        <v>6</v>
      </c>
      <c r="B22" s="123" t="s">
        <v>9</v>
      </c>
      <c r="C22" s="124">
        <v>17642.4</v>
      </c>
      <c r="D22" s="124">
        <v>284</v>
      </c>
      <c r="E22" s="125">
        <f t="shared" si="1"/>
        <v>62121.126760563384</v>
      </c>
      <c r="F22" s="126">
        <f t="shared" si="2"/>
        <v>96.12758863650163</v>
      </c>
      <c r="G22" s="127">
        <f t="shared" si="3"/>
        <v>-2502.4923707446796</v>
      </c>
    </row>
    <row r="23" spans="1:7" s="60" customFormat="1" ht="15.75">
      <c r="A23" s="116">
        <f>RANK(E23,$E$11:$E$24)</f>
        <v>8</v>
      </c>
      <c r="B23" s="133" t="s">
        <v>10</v>
      </c>
      <c r="C23" s="129">
        <v>8099</v>
      </c>
      <c r="D23" s="129">
        <v>154.33333333333331</v>
      </c>
      <c r="E23" s="119">
        <f t="shared" si="1"/>
        <v>52477.321814254865</v>
      </c>
      <c r="F23" s="130">
        <f t="shared" si="2"/>
        <v>81.20455418571767</v>
      </c>
      <c r="G23" s="131">
        <f t="shared" si="3"/>
        <v>-12146.297317053199</v>
      </c>
    </row>
    <row r="24" spans="1:8" s="60" customFormat="1" ht="16.5" thickBot="1">
      <c r="A24" s="122">
        <f t="shared" si="0"/>
        <v>2</v>
      </c>
      <c r="B24" s="123" t="s">
        <v>11</v>
      </c>
      <c r="C24" s="134">
        <v>7270</v>
      </c>
      <c r="D24" s="134">
        <v>68.66666666666666</v>
      </c>
      <c r="E24" s="135">
        <f t="shared" si="1"/>
        <v>105873.786407767</v>
      </c>
      <c r="F24" s="136">
        <f t="shared" si="2"/>
        <v>163.83140998748948</v>
      </c>
      <c r="G24" s="137">
        <f t="shared" si="3"/>
        <v>41250.16727645893</v>
      </c>
      <c r="H24" s="138"/>
    </row>
    <row r="25" spans="1:7" s="36" customFormat="1" ht="16.5" thickBot="1">
      <c r="A25" s="10" t="s">
        <v>40</v>
      </c>
      <c r="B25" s="11" t="s">
        <v>20</v>
      </c>
      <c r="C25" s="14">
        <f>SUM(C11:C24)</f>
        <v>171597.25</v>
      </c>
      <c r="D25" s="14">
        <f>SUM(D11:D24)</f>
        <v>2655.333333333333</v>
      </c>
      <c r="E25" s="15">
        <f>C25/D25*1000</f>
        <v>64623.61913130806</v>
      </c>
      <c r="F25" s="16" t="s">
        <v>21</v>
      </c>
      <c r="G25" s="17" t="s">
        <v>21</v>
      </c>
    </row>
    <row r="26" s="46" customFormat="1" ht="12.75">
      <c r="G26" s="47"/>
    </row>
    <row r="27" s="43" customFormat="1" ht="12.75">
      <c r="A27" s="40" t="s">
        <v>22</v>
      </c>
    </row>
    <row r="28" spans="1:7" s="43" customFormat="1" ht="12.75" customHeight="1">
      <c r="A28" s="303" t="s">
        <v>79</v>
      </c>
      <c r="B28" s="303"/>
      <c r="C28" s="303"/>
      <c r="D28" s="303"/>
      <c r="E28" s="303"/>
      <c r="F28" s="303"/>
      <c r="G28" s="303"/>
    </row>
    <row r="29" s="43" customFormat="1" ht="12.75"/>
    <row r="30" s="43" customFormat="1" ht="12.75"/>
    <row r="31" s="43" customFormat="1" ht="12.75"/>
    <row r="32" ht="12.75">
      <c r="G32" s="41" t="s">
        <v>121</v>
      </c>
    </row>
    <row r="72" spans="1:7" ht="14.25" customHeight="1">
      <c r="A72" s="299"/>
      <c r="B72" s="300"/>
      <c r="C72" s="300"/>
      <c r="D72" s="300"/>
      <c r="E72" s="300"/>
      <c r="F72" s="300"/>
      <c r="G72" s="300"/>
    </row>
    <row r="73" spans="2:7" ht="12.75" customHeight="1">
      <c r="B73" s="12"/>
      <c r="C73" s="12"/>
      <c r="D73" s="12"/>
      <c r="E73" s="12"/>
      <c r="F73" s="12"/>
      <c r="G73" s="12"/>
    </row>
  </sheetData>
  <sheetProtection/>
  <mergeCells count="9">
    <mergeCell ref="A72:G72"/>
    <mergeCell ref="A9:A10"/>
    <mergeCell ref="B9:B10"/>
    <mergeCell ref="F9:F10"/>
    <mergeCell ref="A28:G28"/>
    <mergeCell ref="A2:G2"/>
    <mergeCell ref="A3:G3"/>
    <mergeCell ref="A5:G5"/>
    <mergeCell ref="A7:G7"/>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29.xml><?xml version="1.0" encoding="utf-8"?>
<worksheet xmlns="http://schemas.openxmlformats.org/spreadsheetml/2006/main" xmlns:r="http://schemas.openxmlformats.org/officeDocument/2006/relationships">
  <sheetPr>
    <tabColor indexed="41"/>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136</v>
      </c>
      <c r="B2" s="279"/>
      <c r="C2" s="279"/>
      <c r="D2" s="279"/>
      <c r="E2" s="279"/>
      <c r="F2" s="279"/>
      <c r="G2" s="279"/>
    </row>
    <row r="3" spans="1:7" s="36" customFormat="1" ht="18">
      <c r="A3" s="285" t="s">
        <v>137</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216</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33</v>
      </c>
      <c r="E10" s="44" t="s">
        <v>17</v>
      </c>
      <c r="F10" s="295"/>
      <c r="G10" s="39" t="s">
        <v>17</v>
      </c>
    </row>
    <row r="11" spans="1:7" s="36" customFormat="1" ht="15.75">
      <c r="A11" s="140">
        <f>RANK(E11,$E$11:$E$24)</f>
        <v>12</v>
      </c>
      <c r="B11" s="6" t="s">
        <v>18</v>
      </c>
      <c r="C11" s="141">
        <v>46991</v>
      </c>
      <c r="D11" s="141">
        <v>2125.666666666667</v>
      </c>
      <c r="E11" s="142">
        <f>C11/D11*1000</f>
        <v>22106.476399560917</v>
      </c>
      <c r="F11" s="143">
        <f>E11*100/E25</f>
        <v>93.22775335620084</v>
      </c>
      <c r="G11" s="144">
        <f>(E11-E25)</f>
        <v>-1605.857753872322</v>
      </c>
    </row>
    <row r="12" spans="1:7" s="36" customFormat="1" ht="15.75">
      <c r="A12" s="145">
        <f aca="true" t="shared" si="0" ref="A12:A24">RANK(E12,$E$11:$E$24)</f>
        <v>2</v>
      </c>
      <c r="B12" s="7" t="s">
        <v>0</v>
      </c>
      <c r="C12" s="146">
        <v>96499.89</v>
      </c>
      <c r="D12" s="146">
        <v>3695</v>
      </c>
      <c r="E12" s="147">
        <f aca="true" t="shared" si="1" ref="E12:E25">C12/D12*1000</f>
        <v>26116.343707713124</v>
      </c>
      <c r="F12" s="148">
        <f>E12*100/E25</f>
        <v>110.13822400917799</v>
      </c>
      <c r="G12" s="149">
        <f>E12-E25</f>
        <v>2404.0095542798845</v>
      </c>
    </row>
    <row r="13" spans="1:7" s="36" customFormat="1" ht="15.75">
      <c r="A13" s="140">
        <f t="shared" si="0"/>
        <v>10</v>
      </c>
      <c r="B13" s="8" t="s">
        <v>1</v>
      </c>
      <c r="C13" s="150">
        <v>134800</v>
      </c>
      <c r="D13" s="150">
        <v>5959.333333333334</v>
      </c>
      <c r="E13" s="142">
        <f t="shared" si="1"/>
        <v>22619.97986351941</v>
      </c>
      <c r="F13" s="151">
        <f>E13*100/E25</f>
        <v>95.39330762275179</v>
      </c>
      <c r="G13" s="152">
        <f>E13-E25</f>
        <v>-1092.3542899138301</v>
      </c>
    </row>
    <row r="14" spans="1:7" s="36" customFormat="1" ht="15.75">
      <c r="A14" s="145">
        <f t="shared" si="0"/>
        <v>14</v>
      </c>
      <c r="B14" s="7" t="s">
        <v>2</v>
      </c>
      <c r="C14" s="146">
        <v>51936</v>
      </c>
      <c r="D14" s="146">
        <v>2819</v>
      </c>
      <c r="E14" s="147">
        <f t="shared" si="1"/>
        <v>18423.55445193331</v>
      </c>
      <c r="F14" s="148">
        <f>E14*100/E25</f>
        <v>77.69608142632309</v>
      </c>
      <c r="G14" s="149">
        <f>E14-E25</f>
        <v>-5288.7797014999305</v>
      </c>
    </row>
    <row r="15" spans="1:7" s="36" customFormat="1" ht="15.75">
      <c r="A15" s="140">
        <f t="shared" si="0"/>
        <v>1</v>
      </c>
      <c r="B15" s="8" t="s">
        <v>3</v>
      </c>
      <c r="C15" s="150">
        <v>50821.05</v>
      </c>
      <c r="D15" s="150">
        <v>1506</v>
      </c>
      <c r="E15" s="142">
        <f t="shared" si="1"/>
        <v>33745.717131474106</v>
      </c>
      <c r="F15" s="151">
        <f>E15*100/E25</f>
        <v>142.31292842416428</v>
      </c>
      <c r="G15" s="152">
        <f>E15-E25</f>
        <v>10033.382978040867</v>
      </c>
    </row>
    <row r="16" spans="1:7" s="36" customFormat="1" ht="15.75">
      <c r="A16" s="145">
        <f t="shared" si="0"/>
        <v>3</v>
      </c>
      <c r="B16" s="7" t="s">
        <v>19</v>
      </c>
      <c r="C16" s="146">
        <v>58361.7</v>
      </c>
      <c r="D16" s="146">
        <v>2240.3333333333335</v>
      </c>
      <c r="E16" s="147">
        <f t="shared" si="1"/>
        <v>26050.453801517626</v>
      </c>
      <c r="F16" s="148">
        <f>E16*100/E25</f>
        <v>109.86035213975701</v>
      </c>
      <c r="G16" s="149">
        <f>E16-E25</f>
        <v>2338.1196480843864</v>
      </c>
    </row>
    <row r="17" spans="1:7" s="36" customFormat="1" ht="15.75">
      <c r="A17" s="140">
        <f t="shared" si="0"/>
        <v>4</v>
      </c>
      <c r="B17" s="8" t="s">
        <v>4</v>
      </c>
      <c r="C17" s="150">
        <v>43926.62</v>
      </c>
      <c r="D17" s="150">
        <v>1693.6666666666665</v>
      </c>
      <c r="E17" s="142">
        <f t="shared" si="1"/>
        <v>25935.81184806141</v>
      </c>
      <c r="F17" s="151">
        <f>E17*100/E25</f>
        <v>109.37688242853241</v>
      </c>
      <c r="G17" s="152">
        <f>E17-E25</f>
        <v>2223.477694628171</v>
      </c>
    </row>
    <row r="18" spans="1:7" s="36" customFormat="1" ht="15.75">
      <c r="A18" s="145">
        <f t="shared" si="0"/>
        <v>8</v>
      </c>
      <c r="B18" s="7" t="s">
        <v>5</v>
      </c>
      <c r="C18" s="146">
        <v>83102.3</v>
      </c>
      <c r="D18" s="146">
        <v>3552.333333333333</v>
      </c>
      <c r="E18" s="147">
        <f t="shared" si="1"/>
        <v>23393.72243595759</v>
      </c>
      <c r="F18" s="148">
        <f>E18*100/E25</f>
        <v>98.65634603740806</v>
      </c>
      <c r="G18" s="149">
        <f>E18-E25</f>
        <v>-318.61171747565095</v>
      </c>
    </row>
    <row r="19" spans="1:7" s="36" customFormat="1" ht="15.75">
      <c r="A19" s="140">
        <f t="shared" si="0"/>
        <v>11</v>
      </c>
      <c r="B19" s="8" t="s">
        <v>6</v>
      </c>
      <c r="C19" s="150">
        <v>92639</v>
      </c>
      <c r="D19" s="150">
        <v>4119.666666666667</v>
      </c>
      <c r="E19" s="142">
        <f t="shared" si="1"/>
        <v>22487.013512420097</v>
      </c>
      <c r="F19" s="151">
        <f>E19*100/E25</f>
        <v>94.8325599956353</v>
      </c>
      <c r="G19" s="152">
        <f>E19-E25</f>
        <v>-1225.3206410131424</v>
      </c>
    </row>
    <row r="20" spans="1:7" s="36" customFormat="1" ht="15.75">
      <c r="A20" s="145">
        <f t="shared" si="0"/>
        <v>13</v>
      </c>
      <c r="B20" s="7" t="s">
        <v>7</v>
      </c>
      <c r="C20" s="146">
        <v>65844</v>
      </c>
      <c r="D20" s="146">
        <v>3097.3333333333335</v>
      </c>
      <c r="E20" s="147">
        <f t="shared" si="1"/>
        <v>21258.28669823504</v>
      </c>
      <c r="F20" s="148">
        <f>E20*100/E25</f>
        <v>89.65075542829729</v>
      </c>
      <c r="G20" s="149">
        <f>E20-E25</f>
        <v>-2454.0474551982006</v>
      </c>
    </row>
    <row r="21" spans="1:7" s="36" customFormat="1" ht="15.75">
      <c r="A21" s="140">
        <f t="shared" si="0"/>
        <v>9</v>
      </c>
      <c r="B21" s="8" t="s">
        <v>8</v>
      </c>
      <c r="C21" s="150">
        <v>116524</v>
      </c>
      <c r="D21" s="150">
        <v>5037</v>
      </c>
      <c r="E21" s="142">
        <f t="shared" si="1"/>
        <v>23133.611276553507</v>
      </c>
      <c r="F21" s="151">
        <f>E21*100/E25</f>
        <v>97.55940147800278</v>
      </c>
      <c r="G21" s="152">
        <f>E21-E25</f>
        <v>-578.7228768797322</v>
      </c>
    </row>
    <row r="22" spans="1:7" s="36" customFormat="1" ht="15.75">
      <c r="A22" s="145">
        <f t="shared" si="0"/>
        <v>6</v>
      </c>
      <c r="B22" s="7" t="s">
        <v>9</v>
      </c>
      <c r="C22" s="146">
        <v>76658.9</v>
      </c>
      <c r="D22" s="146">
        <v>3116</v>
      </c>
      <c r="E22" s="147">
        <f t="shared" si="1"/>
        <v>24601.700898587933</v>
      </c>
      <c r="F22" s="148">
        <f>E22*100/E25</f>
        <v>103.75065035521155</v>
      </c>
      <c r="G22" s="149">
        <f>E22-E25</f>
        <v>889.3667451546935</v>
      </c>
    </row>
    <row r="23" spans="1:7" s="36" customFormat="1" ht="15.75">
      <c r="A23" s="140">
        <f>RANK(E23,$E$11:$E$24)</f>
        <v>7</v>
      </c>
      <c r="B23" s="9" t="s">
        <v>10</v>
      </c>
      <c r="C23" s="150">
        <v>73256</v>
      </c>
      <c r="D23" s="150">
        <v>3078</v>
      </c>
      <c r="E23" s="142">
        <f t="shared" si="1"/>
        <v>23799.87004548408</v>
      </c>
      <c r="F23" s="151">
        <f>E23*100/E25</f>
        <v>100.36915763536575</v>
      </c>
      <c r="G23" s="152">
        <f>E23-E25</f>
        <v>87.53589205084063</v>
      </c>
    </row>
    <row r="24" spans="1:8" s="36" customFormat="1" ht="16.5" thickBot="1">
      <c r="A24" s="145">
        <f t="shared" si="0"/>
        <v>5</v>
      </c>
      <c r="B24" s="7" t="s">
        <v>11</v>
      </c>
      <c r="C24" s="153">
        <v>68818</v>
      </c>
      <c r="D24" s="153">
        <v>2670.6666666666665</v>
      </c>
      <c r="E24" s="154">
        <f t="shared" si="1"/>
        <v>25768.097853220173</v>
      </c>
      <c r="F24" s="155">
        <f>E24*100/E25</f>
        <v>108.66959653353774</v>
      </c>
      <c r="G24" s="156">
        <f>E24-E25</f>
        <v>2055.763699786934</v>
      </c>
      <c r="H24" s="48"/>
    </row>
    <row r="25" spans="1:8" s="36" customFormat="1" ht="16.5" thickBot="1">
      <c r="A25" s="10" t="s">
        <v>40</v>
      </c>
      <c r="B25" s="11" t="s">
        <v>20</v>
      </c>
      <c r="C25" s="14">
        <f>SUM(C11:C24)</f>
        <v>1060178.46</v>
      </c>
      <c r="D25" s="14">
        <f>SUM(D11:D24)</f>
        <v>44709.99999999999</v>
      </c>
      <c r="E25" s="15">
        <f t="shared" si="1"/>
        <v>23712.33415343324</v>
      </c>
      <c r="F25" s="16" t="s">
        <v>21</v>
      </c>
      <c r="G25" s="17" t="s">
        <v>21</v>
      </c>
      <c r="H25" s="45"/>
    </row>
    <row r="26" s="46" customFormat="1" ht="12.75">
      <c r="G26" s="47"/>
    </row>
    <row r="27" s="43" customFormat="1" ht="12.75">
      <c r="A27" s="40" t="s">
        <v>22</v>
      </c>
    </row>
    <row r="28" s="43" customFormat="1" ht="12.75">
      <c r="A28" s="49" t="s">
        <v>74</v>
      </c>
    </row>
    <row r="29" s="43" customFormat="1" ht="12.75"/>
    <row r="30" s="43" customFormat="1" ht="12.75"/>
    <row r="32" ht="12.75">
      <c r="G32" s="41" t="s">
        <v>217</v>
      </c>
    </row>
    <row r="72" spans="1:7" ht="19.5" customHeight="1">
      <c r="A72" s="299"/>
      <c r="B72" s="300"/>
      <c r="C72" s="300"/>
      <c r="D72" s="300"/>
      <c r="E72" s="300"/>
      <c r="F72" s="300"/>
      <c r="G72" s="300"/>
    </row>
    <row r="73" ht="12.75" customHeight="1"/>
    <row r="74" ht="15.75">
      <c r="A74" s="13"/>
    </row>
    <row r="75" ht="15.75">
      <c r="A75" s="13"/>
    </row>
  </sheetData>
  <sheetProtection/>
  <mergeCells count="8">
    <mergeCell ref="A72:G72"/>
    <mergeCell ref="A2:G2"/>
    <mergeCell ref="A3:G3"/>
    <mergeCell ref="A5:G5"/>
    <mergeCell ref="A7:G7"/>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3.xml><?xml version="1.0" encoding="utf-8"?>
<worksheet xmlns="http://schemas.openxmlformats.org/spreadsheetml/2006/main" xmlns:r="http://schemas.openxmlformats.org/officeDocument/2006/relationships">
  <sheetPr>
    <tabColor indexed="53"/>
  </sheetPr>
  <dimension ref="A1:L49"/>
  <sheetViews>
    <sheetView zoomScale="68" zoomScaleNormal="68" zoomScalePageLayoutView="0" workbookViewId="0" topLeftCell="B1">
      <selection activeCell="L4" sqref="L4"/>
    </sheetView>
  </sheetViews>
  <sheetFormatPr defaultColWidth="9.140625" defaultRowHeight="12.75"/>
  <cols>
    <col min="1" max="1" width="21.57421875" style="23" customWidth="1"/>
    <col min="2" max="2" width="74.421875" style="23" customWidth="1"/>
    <col min="3" max="4" width="17.7109375" style="23" customWidth="1"/>
    <col min="5" max="5" width="17.7109375" style="24" customWidth="1"/>
    <col min="6" max="6" width="17.7109375" style="25" customWidth="1"/>
    <col min="7" max="8" width="15.7109375" style="25" customWidth="1"/>
    <col min="9" max="9" width="15.8515625" style="25" customWidth="1"/>
    <col min="10" max="10" width="15.7109375" style="25" customWidth="1"/>
    <col min="11" max="11" width="15.8515625" style="23" customWidth="1"/>
    <col min="12" max="12" width="15.7109375" style="23" customWidth="1"/>
    <col min="13" max="16384" width="9.140625" style="23" customWidth="1"/>
  </cols>
  <sheetData>
    <row r="1" ht="22.5" customHeight="1">
      <c r="L1" s="235" t="s">
        <v>324</v>
      </c>
    </row>
    <row r="2" spans="5:12" ht="15.75">
      <c r="E2" s="23"/>
      <c r="L2" s="236" t="s">
        <v>198</v>
      </c>
    </row>
    <row r="3" spans="1:12" ht="47.25" customHeight="1">
      <c r="A3" s="262" t="s">
        <v>279</v>
      </c>
      <c r="B3" s="262"/>
      <c r="C3" s="262"/>
      <c r="D3" s="262"/>
      <c r="E3" s="262"/>
      <c r="F3" s="262"/>
      <c r="G3" s="262"/>
      <c r="H3" s="262"/>
      <c r="I3" s="262"/>
      <c r="J3" s="262"/>
      <c r="K3" s="262"/>
      <c r="L3" s="262"/>
    </row>
    <row r="4" spans="1:5" ht="23.25">
      <c r="A4" s="22"/>
      <c r="B4" s="22"/>
      <c r="C4" s="22"/>
      <c r="D4" s="22"/>
      <c r="E4" s="26"/>
    </row>
    <row r="5" spans="1:12" ht="23.25" customHeight="1">
      <c r="A5" s="265" t="s">
        <v>12</v>
      </c>
      <c r="B5" s="265"/>
      <c r="C5" s="265"/>
      <c r="D5" s="265"/>
      <c r="E5" s="265"/>
      <c r="F5" s="265"/>
      <c r="G5" s="265"/>
      <c r="H5" s="265"/>
      <c r="I5" s="265"/>
      <c r="J5" s="265"/>
      <c r="K5" s="265"/>
      <c r="L5" s="265"/>
    </row>
    <row r="6" spans="1:5" ht="16.5" thickBot="1">
      <c r="A6" s="27"/>
      <c r="B6" s="27"/>
      <c r="C6" s="27"/>
      <c r="D6" s="27"/>
      <c r="E6" s="28"/>
    </row>
    <row r="7" spans="1:12" ht="54" customHeight="1">
      <c r="A7" s="266" t="s">
        <v>225</v>
      </c>
      <c r="B7" s="267"/>
      <c r="C7" s="271" t="s">
        <v>187</v>
      </c>
      <c r="D7" s="272"/>
      <c r="E7" s="272"/>
      <c r="F7" s="273"/>
      <c r="G7" s="270" t="s">
        <v>280</v>
      </c>
      <c r="H7" s="264"/>
      <c r="I7" s="270" t="s">
        <v>190</v>
      </c>
      <c r="J7" s="264"/>
      <c r="K7" s="263" t="s">
        <v>191</v>
      </c>
      <c r="L7" s="264"/>
    </row>
    <row r="8" spans="1:12" ht="54" customHeight="1" thickBot="1">
      <c r="A8" s="268"/>
      <c r="B8" s="269"/>
      <c r="C8" s="233" t="s">
        <v>278</v>
      </c>
      <c r="D8" s="221" t="s">
        <v>184</v>
      </c>
      <c r="E8" s="221" t="s">
        <v>185</v>
      </c>
      <c r="F8" s="222" t="s">
        <v>186</v>
      </c>
      <c r="G8" s="72" t="s">
        <v>188</v>
      </c>
      <c r="H8" s="70" t="s">
        <v>189</v>
      </c>
      <c r="I8" s="72" t="s">
        <v>188</v>
      </c>
      <c r="J8" s="70" t="s">
        <v>189</v>
      </c>
      <c r="K8" s="71" t="s">
        <v>188</v>
      </c>
      <c r="L8" s="70" t="s">
        <v>189</v>
      </c>
    </row>
    <row r="9" spans="1:12" ht="21" customHeight="1">
      <c r="A9" s="249">
        <v>3111</v>
      </c>
      <c r="B9" s="250" t="s">
        <v>143</v>
      </c>
      <c r="C9" s="218">
        <v>8751951.37</v>
      </c>
      <c r="D9" s="223">
        <v>8312092.52</v>
      </c>
      <c r="E9" s="223">
        <v>7813945.97</v>
      </c>
      <c r="F9" s="224">
        <v>7479221.93</v>
      </c>
      <c r="G9" s="76">
        <f>IF(OR(D9=0,C9=0),"-",(C9/D9*100-100))</f>
        <v>5.291794442153289</v>
      </c>
      <c r="H9" s="89">
        <f>IF(OR(C9=0,D9=0),"-",(C9-D9))</f>
        <v>439858.8499999996</v>
      </c>
      <c r="I9" s="76">
        <f aca="true" t="shared" si="0" ref="I9:I18">IF(OR(E9=0,D9=0),"-",(D9/E9*100-100))</f>
        <v>6.375095910728447</v>
      </c>
      <c r="J9" s="89">
        <f>IF(OR(D9=0,E9=0),"-",(D9-E9))</f>
        <v>498146.5499999998</v>
      </c>
      <c r="K9" s="77">
        <f aca="true" t="shared" si="1" ref="K9:K17">IF(OR(F9=0,E9=0),"-",(E9/F9*100-100))</f>
        <v>4.475385850731129</v>
      </c>
      <c r="L9" s="89">
        <f aca="true" t="shared" si="2" ref="L9:L17">IF(OR(E9=0,F9=0),"-",(E9-F9))</f>
        <v>334724.04000000004</v>
      </c>
    </row>
    <row r="10" spans="1:12" ht="21" customHeight="1">
      <c r="A10" s="251">
        <v>3112</v>
      </c>
      <c r="B10" s="174" t="s">
        <v>206</v>
      </c>
      <c r="C10" s="219">
        <v>285861.56</v>
      </c>
      <c r="D10" s="225">
        <v>304326.4</v>
      </c>
      <c r="E10" s="225">
        <v>267918.32</v>
      </c>
      <c r="F10" s="226">
        <v>266162.45</v>
      </c>
      <c r="G10" s="78">
        <f aca="true" t="shared" si="3" ref="G10:G33">IF(OR(D10=0,C10=0),"-",(C10/D10*100-100))</f>
        <v>-6.067446005341637</v>
      </c>
      <c r="H10" s="90">
        <f aca="true" t="shared" si="4" ref="H10:H33">IF(OR(C10=0,D10=0),"-",(C10-D10))</f>
        <v>-18464.840000000026</v>
      </c>
      <c r="I10" s="78">
        <f t="shared" si="0"/>
        <v>13.58924615532078</v>
      </c>
      <c r="J10" s="90">
        <f aca="true" t="shared" si="5" ref="J10:J17">IF(OR(D10=0,E10=0),"-",(D10-E10))</f>
        <v>36408.080000000016</v>
      </c>
      <c r="K10" s="79">
        <f t="shared" si="1"/>
        <v>0.6596986163901022</v>
      </c>
      <c r="L10" s="90">
        <f t="shared" si="2"/>
        <v>1755.8699999999953</v>
      </c>
    </row>
    <row r="11" spans="1:12" ht="21" customHeight="1">
      <c r="A11" s="252" t="s">
        <v>160</v>
      </c>
      <c r="B11" s="180" t="s">
        <v>316</v>
      </c>
      <c r="C11" s="220">
        <v>25526792.39</v>
      </c>
      <c r="D11" s="227">
        <v>25668135.45</v>
      </c>
      <c r="E11" s="227">
        <v>24711080.02</v>
      </c>
      <c r="F11" s="228">
        <v>24085964.16</v>
      </c>
      <c r="G11" s="80">
        <f t="shared" si="3"/>
        <v>-0.5506557353000119</v>
      </c>
      <c r="H11" s="89">
        <f t="shared" si="4"/>
        <v>-141343.05999999866</v>
      </c>
      <c r="I11" s="80">
        <f t="shared" si="0"/>
        <v>3.872980983532102</v>
      </c>
      <c r="J11" s="89">
        <f t="shared" si="5"/>
        <v>957055.4299999997</v>
      </c>
      <c r="K11" s="81">
        <f t="shared" si="1"/>
        <v>2.5953532764868044</v>
      </c>
      <c r="L11" s="89">
        <f t="shared" si="2"/>
        <v>625115.8599999994</v>
      </c>
    </row>
    <row r="12" spans="1:12" ht="21" customHeight="1">
      <c r="A12" s="251">
        <v>3114</v>
      </c>
      <c r="B12" s="174" t="s">
        <v>145</v>
      </c>
      <c r="C12" s="219">
        <v>2893163.26</v>
      </c>
      <c r="D12" s="225">
        <v>2837446.96</v>
      </c>
      <c r="E12" s="225">
        <v>2485659.72</v>
      </c>
      <c r="F12" s="226">
        <v>2397930.34</v>
      </c>
      <c r="G12" s="78">
        <f t="shared" si="3"/>
        <v>1.9636067487936373</v>
      </c>
      <c r="H12" s="90">
        <f t="shared" si="4"/>
        <v>55716.299999999814</v>
      </c>
      <c r="I12" s="78">
        <f t="shared" si="0"/>
        <v>14.152670905412563</v>
      </c>
      <c r="J12" s="90">
        <f t="shared" si="5"/>
        <v>351787.23999999976</v>
      </c>
      <c r="K12" s="79">
        <f t="shared" si="1"/>
        <v>3.6585458108011863</v>
      </c>
      <c r="L12" s="90">
        <f t="shared" si="2"/>
        <v>87729.38000000035</v>
      </c>
    </row>
    <row r="13" spans="1:12" ht="21" customHeight="1">
      <c r="A13" s="252" t="s">
        <v>162</v>
      </c>
      <c r="B13" s="180" t="s">
        <v>317</v>
      </c>
      <c r="C13" s="220">
        <v>4698692.91</v>
      </c>
      <c r="D13" s="227">
        <v>4549310.78</v>
      </c>
      <c r="E13" s="227">
        <v>4213105.11</v>
      </c>
      <c r="F13" s="228">
        <v>3954502.11</v>
      </c>
      <c r="G13" s="80">
        <f t="shared" si="3"/>
        <v>3.283621129088914</v>
      </c>
      <c r="H13" s="89">
        <f t="shared" si="4"/>
        <v>149382.1299999999</v>
      </c>
      <c r="I13" s="80">
        <f t="shared" si="0"/>
        <v>7.979997204484661</v>
      </c>
      <c r="J13" s="89">
        <f t="shared" si="5"/>
        <v>336205.6699999999</v>
      </c>
      <c r="K13" s="81">
        <f t="shared" si="1"/>
        <v>6.539457883864941</v>
      </c>
      <c r="L13" s="89">
        <f t="shared" si="2"/>
        <v>258603.00000000047</v>
      </c>
    </row>
    <row r="14" spans="1:12" ht="21" customHeight="1">
      <c r="A14" s="251" t="s">
        <v>161</v>
      </c>
      <c r="B14" s="174" t="s">
        <v>318</v>
      </c>
      <c r="C14" s="219">
        <v>7745974.5</v>
      </c>
      <c r="D14" s="225">
        <v>7579078.03</v>
      </c>
      <c r="E14" s="225">
        <v>7185566.73</v>
      </c>
      <c r="F14" s="226">
        <v>6612824.23</v>
      </c>
      <c r="G14" s="78">
        <f t="shared" si="3"/>
        <v>2.202068237579553</v>
      </c>
      <c r="H14" s="90">
        <f t="shared" si="4"/>
        <v>166896.46999999974</v>
      </c>
      <c r="I14" s="78">
        <f t="shared" si="0"/>
        <v>5.476412853520316</v>
      </c>
      <c r="J14" s="90">
        <f t="shared" si="5"/>
        <v>393511.2999999998</v>
      </c>
      <c r="K14" s="79">
        <f t="shared" si="1"/>
        <v>8.661087609159097</v>
      </c>
      <c r="L14" s="90">
        <f t="shared" si="2"/>
        <v>572742.5</v>
      </c>
    </row>
    <row r="15" spans="1:12" ht="21" customHeight="1">
      <c r="A15" s="252">
        <v>3123</v>
      </c>
      <c r="B15" s="180" t="s">
        <v>148</v>
      </c>
      <c r="C15" s="220">
        <v>6787081.21</v>
      </c>
      <c r="D15" s="227">
        <v>6912199.26</v>
      </c>
      <c r="E15" s="227">
        <v>6444353.18</v>
      </c>
      <c r="F15" s="228">
        <v>6504760.500000001</v>
      </c>
      <c r="G15" s="80">
        <f t="shared" si="3"/>
        <v>-1.8101047914524315</v>
      </c>
      <c r="H15" s="89">
        <f t="shared" si="4"/>
        <v>-125118.04999999981</v>
      </c>
      <c r="I15" s="80">
        <f t="shared" si="0"/>
        <v>7.259783362773419</v>
      </c>
      <c r="J15" s="89">
        <f t="shared" si="5"/>
        <v>467846.0800000001</v>
      </c>
      <c r="K15" s="81">
        <f t="shared" si="1"/>
        <v>-0.928663245941209</v>
      </c>
      <c r="L15" s="89">
        <f t="shared" si="2"/>
        <v>-60407.32000000123</v>
      </c>
    </row>
    <row r="16" spans="1:12" ht="21" customHeight="1">
      <c r="A16" s="251">
        <v>3124</v>
      </c>
      <c r="B16" s="174" t="s">
        <v>319</v>
      </c>
      <c r="C16" s="219">
        <v>904626.56</v>
      </c>
      <c r="D16" s="225">
        <v>908023.37</v>
      </c>
      <c r="E16" s="225">
        <v>978840.41</v>
      </c>
      <c r="F16" s="226">
        <v>928624.69</v>
      </c>
      <c r="G16" s="78">
        <f t="shared" si="3"/>
        <v>-0.3740883893770217</v>
      </c>
      <c r="H16" s="90">
        <f t="shared" si="4"/>
        <v>-3396.8099999999395</v>
      </c>
      <c r="I16" s="78">
        <f t="shared" si="0"/>
        <v>-7.234789172629277</v>
      </c>
      <c r="J16" s="90">
        <f t="shared" si="5"/>
        <v>-70817.04000000004</v>
      </c>
      <c r="K16" s="79">
        <f t="shared" si="1"/>
        <v>5.407536601250612</v>
      </c>
      <c r="L16" s="90">
        <f t="shared" si="2"/>
        <v>50215.72000000009</v>
      </c>
    </row>
    <row r="17" spans="1:12" ht="21" customHeight="1">
      <c r="A17" s="252">
        <v>3125</v>
      </c>
      <c r="B17" s="180" t="s">
        <v>320</v>
      </c>
      <c r="C17" s="220">
        <v>0</v>
      </c>
      <c r="D17" s="227">
        <v>0</v>
      </c>
      <c r="E17" s="227">
        <v>837</v>
      </c>
      <c r="F17" s="228">
        <v>777</v>
      </c>
      <c r="G17" s="80" t="str">
        <f t="shared" si="3"/>
        <v>-</v>
      </c>
      <c r="H17" s="89" t="str">
        <f t="shared" si="4"/>
        <v>-</v>
      </c>
      <c r="I17" s="80" t="str">
        <f t="shared" si="0"/>
        <v>-</v>
      </c>
      <c r="J17" s="89" t="str">
        <f t="shared" si="5"/>
        <v>-</v>
      </c>
      <c r="K17" s="81">
        <f t="shared" si="1"/>
        <v>7.7220077220077314</v>
      </c>
      <c r="L17" s="89">
        <f t="shared" si="2"/>
        <v>60</v>
      </c>
    </row>
    <row r="18" spans="1:12" ht="21" customHeight="1">
      <c r="A18" s="251">
        <v>3129</v>
      </c>
      <c r="B18" s="174" t="s">
        <v>204</v>
      </c>
      <c r="C18" s="219">
        <v>0</v>
      </c>
      <c r="D18" s="225">
        <v>0</v>
      </c>
      <c r="E18" s="225">
        <v>219.56</v>
      </c>
      <c r="F18" s="226">
        <v>0</v>
      </c>
      <c r="G18" s="82" t="str">
        <f t="shared" si="3"/>
        <v>-</v>
      </c>
      <c r="H18" s="90" t="str">
        <f t="shared" si="4"/>
        <v>-</v>
      </c>
      <c r="I18" s="82" t="str">
        <f t="shared" si="0"/>
        <v>-</v>
      </c>
      <c r="J18" s="90" t="str">
        <f>IF(OR(D18=0,E18=0),"-",(D18-E18))</f>
        <v>-</v>
      </c>
      <c r="K18" s="83" t="str">
        <f>IF(OR(F18=0,E18=0),"-",(E18/F18*100-100))</f>
        <v>-</v>
      </c>
      <c r="L18" s="90" t="str">
        <f>IF(OR(E18=0,F18=0),"-",(E18-F18))</f>
        <v>-</v>
      </c>
    </row>
    <row r="19" spans="1:12" ht="21" customHeight="1">
      <c r="A19" s="252">
        <v>3131</v>
      </c>
      <c r="B19" s="180" t="s">
        <v>205</v>
      </c>
      <c r="C19" s="220">
        <v>0</v>
      </c>
      <c r="D19" s="227">
        <v>0</v>
      </c>
      <c r="E19" s="227">
        <v>23962</v>
      </c>
      <c r="F19" s="228">
        <v>20765</v>
      </c>
      <c r="G19" s="80" t="str">
        <f t="shared" si="3"/>
        <v>-</v>
      </c>
      <c r="H19" s="89" t="str">
        <f t="shared" si="4"/>
        <v>-</v>
      </c>
      <c r="I19" s="80" t="str">
        <f aca="true" t="shared" si="6" ref="I19:I33">IF(OR(E19=0,D19=0),"-",(D19/E19*100-100))</f>
        <v>-</v>
      </c>
      <c r="J19" s="89" t="str">
        <f aca="true" t="shared" si="7" ref="J19:J33">IF(OR(D19=0,E19=0),"-",(D19-E19))</f>
        <v>-</v>
      </c>
      <c r="K19" s="81">
        <f aca="true" t="shared" si="8" ref="K19:K33">IF(OR(F19=0,E19=0),"-",(E19/F19*100-100))</f>
        <v>15.396099205393682</v>
      </c>
      <c r="L19" s="89">
        <f aca="true" t="shared" si="9" ref="L19:L33">IF(OR(E19=0,F19=0),"-",(E19-F19))</f>
        <v>3197</v>
      </c>
    </row>
    <row r="20" spans="1:12" ht="21" customHeight="1">
      <c r="A20" s="251">
        <v>3141</v>
      </c>
      <c r="B20" s="174" t="s">
        <v>207</v>
      </c>
      <c r="C20" s="219">
        <v>4008313.36</v>
      </c>
      <c r="D20" s="225">
        <v>3864882.73</v>
      </c>
      <c r="E20" s="225">
        <v>3719974.69</v>
      </c>
      <c r="F20" s="226">
        <v>3200720.41</v>
      </c>
      <c r="G20" s="78">
        <f t="shared" si="3"/>
        <v>3.7111250203444115</v>
      </c>
      <c r="H20" s="90">
        <f t="shared" si="4"/>
        <v>143430.6299999999</v>
      </c>
      <c r="I20" s="78">
        <f t="shared" si="6"/>
        <v>3.895403922761645</v>
      </c>
      <c r="J20" s="90">
        <f t="shared" si="7"/>
        <v>144908.04000000004</v>
      </c>
      <c r="K20" s="79">
        <f t="shared" si="8"/>
        <v>16.223043986525525</v>
      </c>
      <c r="L20" s="90">
        <f t="shared" si="9"/>
        <v>519254.2799999998</v>
      </c>
    </row>
    <row r="21" spans="1:12" ht="21" customHeight="1">
      <c r="A21" s="252">
        <v>3142</v>
      </c>
      <c r="B21" s="180" t="s">
        <v>151</v>
      </c>
      <c r="C21" s="220">
        <v>795546.93</v>
      </c>
      <c r="D21" s="227">
        <v>812173.4</v>
      </c>
      <c r="E21" s="227">
        <v>698454.97</v>
      </c>
      <c r="F21" s="228">
        <v>475904.66</v>
      </c>
      <c r="G21" s="80">
        <f t="shared" si="3"/>
        <v>-2.047157663622073</v>
      </c>
      <c r="H21" s="89">
        <f t="shared" si="4"/>
        <v>-16626.469999999972</v>
      </c>
      <c r="I21" s="80">
        <f t="shared" si="6"/>
        <v>16.28142613116492</v>
      </c>
      <c r="J21" s="89">
        <f t="shared" si="7"/>
        <v>113718.43000000005</v>
      </c>
      <c r="K21" s="81">
        <f t="shared" si="8"/>
        <v>46.76363328738995</v>
      </c>
      <c r="L21" s="89">
        <f t="shared" si="9"/>
        <v>222550.31</v>
      </c>
    </row>
    <row r="22" spans="1:12" ht="21" customHeight="1">
      <c r="A22" s="251">
        <v>3143</v>
      </c>
      <c r="B22" s="174" t="s">
        <v>152</v>
      </c>
      <c r="C22" s="219">
        <v>2274212.57</v>
      </c>
      <c r="D22" s="225">
        <v>2145190.56</v>
      </c>
      <c r="E22" s="225">
        <v>2019701.47</v>
      </c>
      <c r="F22" s="226">
        <v>1676778.48</v>
      </c>
      <c r="G22" s="78">
        <f t="shared" si="3"/>
        <v>6.014477800051466</v>
      </c>
      <c r="H22" s="90">
        <f t="shared" si="4"/>
        <v>129022.00999999978</v>
      </c>
      <c r="I22" s="78">
        <f t="shared" si="6"/>
        <v>6.213249426411522</v>
      </c>
      <c r="J22" s="90">
        <f t="shared" si="7"/>
        <v>125489.09000000008</v>
      </c>
      <c r="K22" s="79">
        <f t="shared" si="8"/>
        <v>20.45129956581981</v>
      </c>
      <c r="L22" s="90">
        <f t="shared" si="9"/>
        <v>342922.99</v>
      </c>
    </row>
    <row r="23" spans="1:12" ht="21" customHeight="1">
      <c r="A23" s="252">
        <v>3145</v>
      </c>
      <c r="B23" s="180" t="s">
        <v>321</v>
      </c>
      <c r="C23" s="220">
        <v>171597.25</v>
      </c>
      <c r="D23" s="227">
        <v>163873.41</v>
      </c>
      <c r="E23" s="227">
        <v>529637.17</v>
      </c>
      <c r="F23" s="228">
        <v>488509.39</v>
      </c>
      <c r="G23" s="80">
        <f t="shared" si="3"/>
        <v>4.713296684312596</v>
      </c>
      <c r="H23" s="89">
        <f t="shared" si="4"/>
        <v>7723.8399999999965</v>
      </c>
      <c r="I23" s="80">
        <f t="shared" si="6"/>
        <v>-69.05930714794809</v>
      </c>
      <c r="J23" s="89">
        <f t="shared" si="7"/>
        <v>-365763.76</v>
      </c>
      <c r="K23" s="81">
        <f t="shared" si="8"/>
        <v>8.419035711882628</v>
      </c>
      <c r="L23" s="89">
        <f t="shared" si="9"/>
        <v>41127.78000000003</v>
      </c>
    </row>
    <row r="24" spans="1:12" ht="21" customHeight="1">
      <c r="A24" s="251">
        <v>3146</v>
      </c>
      <c r="B24" s="174" t="s">
        <v>208</v>
      </c>
      <c r="C24" s="219">
        <v>500596.8</v>
      </c>
      <c r="D24" s="225">
        <v>489339.09</v>
      </c>
      <c r="E24" s="225">
        <v>424724.65</v>
      </c>
      <c r="F24" s="226">
        <v>387763.65</v>
      </c>
      <c r="G24" s="78">
        <f t="shared" si="3"/>
        <v>2.300594869704753</v>
      </c>
      <c r="H24" s="90">
        <f t="shared" si="4"/>
        <v>11257.709999999963</v>
      </c>
      <c r="I24" s="78">
        <f t="shared" si="6"/>
        <v>15.21325404588596</v>
      </c>
      <c r="J24" s="90">
        <f t="shared" si="7"/>
        <v>64614.44</v>
      </c>
      <c r="K24" s="79">
        <f t="shared" si="8"/>
        <v>9.531837241577449</v>
      </c>
      <c r="L24" s="90">
        <f t="shared" si="9"/>
        <v>36961</v>
      </c>
    </row>
    <row r="25" spans="1:12" ht="21" customHeight="1">
      <c r="A25" s="252">
        <v>3147</v>
      </c>
      <c r="B25" s="180" t="s">
        <v>322</v>
      </c>
      <c r="C25" s="220">
        <v>1060178.46</v>
      </c>
      <c r="D25" s="227">
        <v>1121105.24</v>
      </c>
      <c r="E25" s="227">
        <v>1156850.79</v>
      </c>
      <c r="F25" s="228">
        <v>1230254.17</v>
      </c>
      <c r="G25" s="80">
        <f t="shared" si="3"/>
        <v>-5.434528162583561</v>
      </c>
      <c r="H25" s="89">
        <f t="shared" si="4"/>
        <v>-60926.78000000003</v>
      </c>
      <c r="I25" s="80">
        <f t="shared" si="6"/>
        <v>-3.0899015075228533</v>
      </c>
      <c r="J25" s="89">
        <f t="shared" si="7"/>
        <v>-35745.55000000005</v>
      </c>
      <c r="K25" s="81">
        <f t="shared" si="8"/>
        <v>-5.966521535952197</v>
      </c>
      <c r="L25" s="89">
        <f t="shared" si="9"/>
        <v>-73403.37999999989</v>
      </c>
    </row>
    <row r="26" spans="1:12" ht="21" customHeight="1">
      <c r="A26" s="251">
        <v>3149</v>
      </c>
      <c r="B26" s="174" t="s">
        <v>209</v>
      </c>
      <c r="C26" s="219">
        <v>810</v>
      </c>
      <c r="D26" s="225">
        <v>0</v>
      </c>
      <c r="E26" s="225">
        <v>30707.78</v>
      </c>
      <c r="F26" s="226">
        <v>45752.11</v>
      </c>
      <c r="G26" s="78" t="str">
        <f t="shared" si="3"/>
        <v>-</v>
      </c>
      <c r="H26" s="90" t="str">
        <f t="shared" si="4"/>
        <v>-</v>
      </c>
      <c r="I26" s="78" t="str">
        <f t="shared" si="6"/>
        <v>-</v>
      </c>
      <c r="J26" s="90" t="str">
        <f t="shared" si="7"/>
        <v>-</v>
      </c>
      <c r="K26" s="79">
        <f t="shared" si="8"/>
        <v>-32.882264883521216</v>
      </c>
      <c r="L26" s="90">
        <f t="shared" si="9"/>
        <v>-15044.330000000002</v>
      </c>
    </row>
    <row r="27" spans="1:12" ht="21" customHeight="1">
      <c r="A27" s="252">
        <v>3150</v>
      </c>
      <c r="B27" s="180" t="s">
        <v>155</v>
      </c>
      <c r="C27" s="220">
        <v>597825.84</v>
      </c>
      <c r="D27" s="227">
        <v>584543.09</v>
      </c>
      <c r="E27" s="227">
        <v>593544.48</v>
      </c>
      <c r="F27" s="228">
        <v>588398.71</v>
      </c>
      <c r="G27" s="80">
        <f t="shared" si="3"/>
        <v>2.2723303426613057</v>
      </c>
      <c r="H27" s="89">
        <f t="shared" si="4"/>
        <v>13282.75</v>
      </c>
      <c r="I27" s="80">
        <f t="shared" si="6"/>
        <v>-1.5165485154541472</v>
      </c>
      <c r="J27" s="89">
        <f t="shared" si="7"/>
        <v>-9001.390000000014</v>
      </c>
      <c r="K27" s="81">
        <f t="shared" si="8"/>
        <v>0.8745379472364903</v>
      </c>
      <c r="L27" s="89">
        <f t="shared" si="9"/>
        <v>5145.770000000019</v>
      </c>
    </row>
    <row r="28" spans="1:12" ht="21" customHeight="1">
      <c r="A28" s="251">
        <v>3231</v>
      </c>
      <c r="B28" s="174" t="s">
        <v>156</v>
      </c>
      <c r="C28" s="219">
        <v>3068757.02</v>
      </c>
      <c r="D28" s="225">
        <v>2940847.14</v>
      </c>
      <c r="E28" s="225">
        <v>2805466.21</v>
      </c>
      <c r="F28" s="226">
        <v>2688602.36</v>
      </c>
      <c r="G28" s="78">
        <f t="shared" si="3"/>
        <v>4.349422935324682</v>
      </c>
      <c r="H28" s="90">
        <f t="shared" si="4"/>
        <v>127909.87999999989</v>
      </c>
      <c r="I28" s="78">
        <f t="shared" si="6"/>
        <v>4.825612567260265</v>
      </c>
      <c r="J28" s="90">
        <f t="shared" si="7"/>
        <v>135380.93000000017</v>
      </c>
      <c r="K28" s="79">
        <f t="shared" si="8"/>
        <v>4.346639419002813</v>
      </c>
      <c r="L28" s="90">
        <f t="shared" si="9"/>
        <v>116863.8500000001</v>
      </c>
    </row>
    <row r="29" spans="1:12" ht="21" customHeight="1">
      <c r="A29" s="252">
        <v>3239</v>
      </c>
      <c r="B29" s="180" t="s">
        <v>210</v>
      </c>
      <c r="C29" s="220">
        <v>0</v>
      </c>
      <c r="D29" s="227">
        <v>2918.32</v>
      </c>
      <c r="E29" s="227">
        <v>2232.02</v>
      </c>
      <c r="F29" s="228">
        <v>1673.03</v>
      </c>
      <c r="G29" s="80" t="str">
        <f t="shared" si="3"/>
        <v>-</v>
      </c>
      <c r="H29" s="89" t="str">
        <f t="shared" si="4"/>
        <v>-</v>
      </c>
      <c r="I29" s="80">
        <f t="shared" si="6"/>
        <v>30.747932366197432</v>
      </c>
      <c r="J29" s="89">
        <f t="shared" si="7"/>
        <v>686.3000000000002</v>
      </c>
      <c r="K29" s="81">
        <f t="shared" si="8"/>
        <v>33.41183361924175</v>
      </c>
      <c r="L29" s="89">
        <f t="shared" si="9"/>
        <v>558.99</v>
      </c>
    </row>
    <row r="30" spans="1:12" ht="21" customHeight="1">
      <c r="A30" s="251">
        <v>3299</v>
      </c>
      <c r="B30" s="174" t="s">
        <v>211</v>
      </c>
      <c r="C30" s="219">
        <v>0.91</v>
      </c>
      <c r="D30" s="225">
        <v>0.8</v>
      </c>
      <c r="E30" s="225">
        <v>2472.73</v>
      </c>
      <c r="F30" s="226">
        <v>15967.22</v>
      </c>
      <c r="G30" s="78">
        <f>IF(OR(D30=0,C30=0),"-",(C30/D30*100-100))</f>
        <v>13.75</v>
      </c>
      <c r="H30" s="90">
        <f t="shared" si="4"/>
        <v>0.10999999999999999</v>
      </c>
      <c r="I30" s="78">
        <f t="shared" si="6"/>
        <v>-99.96764709450689</v>
      </c>
      <c r="J30" s="90">
        <f t="shared" si="7"/>
        <v>-2471.93</v>
      </c>
      <c r="K30" s="79">
        <f t="shared" si="8"/>
        <v>-84.51370996328728</v>
      </c>
      <c r="L30" s="90">
        <f t="shared" si="9"/>
        <v>-13494.49</v>
      </c>
    </row>
    <row r="31" spans="1:12" ht="21" customHeight="1">
      <c r="A31" s="252">
        <v>3421</v>
      </c>
      <c r="B31" s="180" t="s">
        <v>157</v>
      </c>
      <c r="C31" s="220">
        <v>850426.72</v>
      </c>
      <c r="D31" s="227">
        <v>821259.56</v>
      </c>
      <c r="E31" s="227">
        <v>770494.99</v>
      </c>
      <c r="F31" s="228">
        <v>731219.99</v>
      </c>
      <c r="G31" s="80">
        <f t="shared" si="3"/>
        <v>3.5515154307610004</v>
      </c>
      <c r="H31" s="89">
        <f t="shared" si="4"/>
        <v>29167.159999999916</v>
      </c>
      <c r="I31" s="80">
        <f t="shared" si="6"/>
        <v>6.588565877631481</v>
      </c>
      <c r="J31" s="89">
        <f t="shared" si="7"/>
        <v>50764.570000000065</v>
      </c>
      <c r="K31" s="81">
        <f t="shared" si="8"/>
        <v>5.371160599698598</v>
      </c>
      <c r="L31" s="89">
        <f t="shared" si="9"/>
        <v>39275</v>
      </c>
    </row>
    <row r="32" spans="1:12" ht="21" customHeight="1" thickBot="1">
      <c r="A32" s="253">
        <v>4322</v>
      </c>
      <c r="B32" s="254" t="s">
        <v>158</v>
      </c>
      <c r="C32" s="248">
        <v>1098260.45</v>
      </c>
      <c r="D32" s="229">
        <v>1063797.09</v>
      </c>
      <c r="E32" s="229">
        <v>984976.21</v>
      </c>
      <c r="F32" s="230">
        <v>925459.51</v>
      </c>
      <c r="G32" s="84">
        <f t="shared" si="3"/>
        <v>3.2396554121049377</v>
      </c>
      <c r="H32" s="90">
        <f t="shared" si="4"/>
        <v>34463.35999999987</v>
      </c>
      <c r="I32" s="84">
        <f t="shared" si="6"/>
        <v>8.002313071094378</v>
      </c>
      <c r="J32" s="90">
        <f t="shared" si="7"/>
        <v>78820.88000000012</v>
      </c>
      <c r="K32" s="85">
        <f t="shared" si="8"/>
        <v>6.431043104198039</v>
      </c>
      <c r="L32" s="90">
        <f t="shared" si="9"/>
        <v>59516.69999999995</v>
      </c>
    </row>
    <row r="33" spans="1:12" ht="21" customHeight="1" thickBot="1">
      <c r="A33" s="255"/>
      <c r="B33" s="188" t="s">
        <v>69</v>
      </c>
      <c r="C33" s="231">
        <f>SUM(C9:C32)</f>
        <v>72020670.07</v>
      </c>
      <c r="D33" s="231">
        <f>SUM(D9:D32)</f>
        <v>71080543.19999999</v>
      </c>
      <c r="E33" s="231">
        <f>SUM(E9:E32)</f>
        <v>67864726.17999999</v>
      </c>
      <c r="F33" s="232">
        <f>SUM(F9:F32)</f>
        <v>64708536.09999999</v>
      </c>
      <c r="G33" s="86">
        <f t="shared" si="3"/>
        <v>1.322621954864303</v>
      </c>
      <c r="H33" s="87">
        <f t="shared" si="4"/>
        <v>940126.8700000048</v>
      </c>
      <c r="I33" s="86">
        <f t="shared" si="6"/>
        <v>4.738569211154811</v>
      </c>
      <c r="J33" s="87">
        <f t="shared" si="7"/>
        <v>3215817.019999996</v>
      </c>
      <c r="K33" s="88">
        <f t="shared" si="8"/>
        <v>4.877548265228043</v>
      </c>
      <c r="L33" s="87">
        <f t="shared" si="9"/>
        <v>3156190.0800000057</v>
      </c>
    </row>
    <row r="34" spans="1:10" ht="9.75" customHeight="1">
      <c r="A34" s="105"/>
      <c r="B34" s="105"/>
      <c r="C34" s="105"/>
      <c r="E34" s="27"/>
      <c r="F34" s="27"/>
      <c r="G34" s="29"/>
      <c r="H34" s="29"/>
      <c r="I34" s="29"/>
      <c r="J34" s="31"/>
    </row>
    <row r="35" spans="1:10" ht="7.5" customHeight="1">
      <c r="A35" s="105"/>
      <c r="B35" s="105"/>
      <c r="C35" s="105"/>
      <c r="E35" s="31"/>
      <c r="J35" s="31"/>
    </row>
    <row r="36" spans="1:4" ht="15.75">
      <c r="A36" s="197" t="s">
        <v>308</v>
      </c>
      <c r="B36" s="110"/>
      <c r="C36" s="110"/>
      <c r="D36" s="30"/>
    </row>
    <row r="37" spans="1:5" ht="15" customHeight="1">
      <c r="A37" s="105"/>
      <c r="B37" s="105"/>
      <c r="C37" s="105"/>
      <c r="E37" s="28"/>
    </row>
    <row r="38" spans="1:10" s="73" customFormat="1" ht="15">
      <c r="A38" s="217" t="s">
        <v>159</v>
      </c>
      <c r="B38" s="217" t="s">
        <v>224</v>
      </c>
      <c r="C38" s="111"/>
      <c r="F38" s="91"/>
      <c r="G38" s="91"/>
      <c r="H38" s="91"/>
      <c r="I38" s="91"/>
      <c r="J38" s="91"/>
    </row>
    <row r="39" spans="1:10" s="73" customFormat="1" ht="16.5">
      <c r="A39" s="217"/>
      <c r="B39" s="246" t="s">
        <v>309</v>
      </c>
      <c r="C39" s="112"/>
      <c r="F39" s="91"/>
      <c r="G39" s="91"/>
      <c r="H39" s="91"/>
      <c r="I39" s="91"/>
      <c r="J39" s="91"/>
    </row>
    <row r="40" spans="1:10" s="73" customFormat="1" ht="16.5">
      <c r="A40" s="217"/>
      <c r="B40" s="246" t="s">
        <v>310</v>
      </c>
      <c r="C40" s="112"/>
      <c r="F40" s="91"/>
      <c r="G40" s="91"/>
      <c r="H40" s="91"/>
      <c r="I40" s="91"/>
      <c r="J40" s="91"/>
    </row>
    <row r="41" spans="1:10" s="73" customFormat="1" ht="16.5">
      <c r="A41" s="217"/>
      <c r="B41" s="246" t="s">
        <v>311</v>
      </c>
      <c r="C41" s="112"/>
      <c r="F41" s="91"/>
      <c r="G41" s="91"/>
      <c r="H41" s="91"/>
      <c r="I41" s="91"/>
      <c r="J41" s="91"/>
    </row>
    <row r="42" spans="1:10" s="73" customFormat="1" ht="16.5">
      <c r="A42" s="217"/>
      <c r="B42" s="246" t="s">
        <v>312</v>
      </c>
      <c r="C42" s="112"/>
      <c r="F42" s="91"/>
      <c r="G42" s="91"/>
      <c r="H42" s="91"/>
      <c r="I42" s="91"/>
      <c r="J42" s="91"/>
    </row>
    <row r="43" spans="1:10" s="73" customFormat="1" ht="16.5">
      <c r="A43" s="217"/>
      <c r="B43" s="246" t="s">
        <v>313</v>
      </c>
      <c r="C43" s="112"/>
      <c r="F43" s="91"/>
      <c r="G43" s="91"/>
      <c r="H43" s="91"/>
      <c r="I43" s="91"/>
      <c r="J43" s="91"/>
    </row>
    <row r="44" spans="1:10" s="73" customFormat="1" ht="16.5">
      <c r="A44" s="217"/>
      <c r="B44" s="246" t="s">
        <v>314</v>
      </c>
      <c r="C44" s="112"/>
      <c r="F44" s="91"/>
      <c r="G44" s="91"/>
      <c r="H44" s="91"/>
      <c r="I44" s="91"/>
      <c r="J44" s="91"/>
    </row>
    <row r="45" spans="1:10" s="73" customFormat="1" ht="16.5">
      <c r="A45" s="217"/>
      <c r="B45" s="246" t="s">
        <v>315</v>
      </c>
      <c r="C45" s="112"/>
      <c r="F45" s="91"/>
      <c r="G45" s="91"/>
      <c r="H45" s="91"/>
      <c r="I45" s="91"/>
      <c r="J45" s="91"/>
    </row>
    <row r="46" spans="1:3" ht="15.75">
      <c r="A46" s="105"/>
      <c r="B46" s="105"/>
      <c r="C46" s="105"/>
    </row>
    <row r="47" spans="1:3" ht="15.75">
      <c r="A47" s="105"/>
      <c r="B47" s="105"/>
      <c r="C47" s="105"/>
    </row>
    <row r="49" spans="2:3" ht="18.75">
      <c r="B49" s="58"/>
      <c r="C49" s="58"/>
    </row>
  </sheetData>
  <sheetProtection/>
  <mergeCells count="7">
    <mergeCell ref="K7:L7"/>
    <mergeCell ref="A3:L3"/>
    <mergeCell ref="A5:L5"/>
    <mergeCell ref="A7:B8"/>
    <mergeCell ref="I7:J7"/>
    <mergeCell ref="C7:F7"/>
    <mergeCell ref="G7:H7"/>
  </mergeCells>
  <printOptions horizontalCentered="1"/>
  <pageMargins left="0.3937007874015748" right="0.3937007874015748" top="0.5905511811023623" bottom="0.3937007874015748" header="0.5118110236220472" footer="0.5118110236220472"/>
  <pageSetup orientation="landscape" paperSize="9" scale="54" r:id="rId2"/>
  <drawing r:id="rId1"/>
</worksheet>
</file>

<file path=xl/worksheets/sheet30.xml><?xml version="1.0" encoding="utf-8"?>
<worksheet xmlns="http://schemas.openxmlformats.org/spreadsheetml/2006/main" xmlns:r="http://schemas.openxmlformats.org/officeDocument/2006/relationships">
  <sheetPr>
    <tabColor indexed="47"/>
  </sheetPr>
  <dimension ref="A1:H73"/>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 r="A2" s="279" t="s">
        <v>77</v>
      </c>
      <c r="B2" s="279"/>
      <c r="C2" s="279"/>
      <c r="D2" s="279"/>
      <c r="E2" s="279"/>
      <c r="F2" s="279"/>
      <c r="G2" s="279"/>
    </row>
    <row r="3" spans="1:7" s="36" customFormat="1" ht="18">
      <c r="A3" s="285" t="s">
        <v>78</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219</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37</v>
      </c>
      <c r="E10" s="44" t="s">
        <v>17</v>
      </c>
      <c r="F10" s="295"/>
      <c r="G10" s="39" t="s">
        <v>17</v>
      </c>
    </row>
    <row r="11" spans="1:7" s="36" customFormat="1" ht="15.75">
      <c r="A11" s="140">
        <f>RANK(E11,$E$11:$E$24)</f>
        <v>6</v>
      </c>
      <c r="B11" s="6" t="s">
        <v>18</v>
      </c>
      <c r="C11" s="141">
        <v>66999</v>
      </c>
      <c r="D11" s="141">
        <v>26130.333333333332</v>
      </c>
      <c r="E11" s="142">
        <f>C11/D11*1000</f>
        <v>2564.0315852585118</v>
      </c>
      <c r="F11" s="143">
        <f>E11*100/E25</f>
        <v>102.24760204540078</v>
      </c>
      <c r="G11" s="144">
        <f>(E11-E25)</f>
        <v>56.362423374392165</v>
      </c>
    </row>
    <row r="12" spans="1:7" s="36" customFormat="1" ht="15.75">
      <c r="A12" s="145">
        <f aca="true" t="shared" si="0" ref="A12:A24">RANK(E12,$E$11:$E$24)</f>
        <v>5</v>
      </c>
      <c r="B12" s="7" t="s">
        <v>0</v>
      </c>
      <c r="C12" s="146">
        <v>43751.67</v>
      </c>
      <c r="D12" s="146">
        <v>16641.333333333332</v>
      </c>
      <c r="E12" s="147">
        <f aca="true" t="shared" si="1" ref="E12:E25">C12/D12*1000</f>
        <v>2629.096426568384</v>
      </c>
      <c r="F12" s="148">
        <f>E12*100/E25</f>
        <v>104.8422362299591</v>
      </c>
      <c r="G12" s="149">
        <f>E12-E25</f>
        <v>121.42726468426417</v>
      </c>
    </row>
    <row r="13" spans="1:7" s="36" customFormat="1" ht="15.75">
      <c r="A13" s="140">
        <f t="shared" si="0"/>
        <v>1</v>
      </c>
      <c r="B13" s="8" t="s">
        <v>1</v>
      </c>
      <c r="C13" s="150">
        <v>30793</v>
      </c>
      <c r="D13" s="150">
        <v>8263</v>
      </c>
      <c r="E13" s="142">
        <f t="shared" si="1"/>
        <v>3726.6126104320465</v>
      </c>
      <c r="F13" s="151">
        <f>E13*100/E25</f>
        <v>148.6086229824704</v>
      </c>
      <c r="G13" s="152">
        <f>E13-E25</f>
        <v>1218.943448547927</v>
      </c>
    </row>
    <row r="14" spans="1:7" s="36" customFormat="1" ht="15.75">
      <c r="A14" s="145">
        <f t="shared" si="0"/>
        <v>11</v>
      </c>
      <c r="B14" s="7" t="s">
        <v>2</v>
      </c>
      <c r="C14" s="146">
        <v>24571</v>
      </c>
      <c r="D14" s="146">
        <v>11101</v>
      </c>
      <c r="E14" s="147">
        <f t="shared" si="1"/>
        <v>2213.404197820016</v>
      </c>
      <c r="F14" s="148">
        <f>E14*100/E25</f>
        <v>88.2653992585286</v>
      </c>
      <c r="G14" s="149">
        <f>E14-E25</f>
        <v>-294.2649640641034</v>
      </c>
    </row>
    <row r="15" spans="1:7" s="36" customFormat="1" ht="15.75">
      <c r="A15" s="140">
        <f t="shared" si="0"/>
        <v>10</v>
      </c>
      <c r="B15" s="8" t="s">
        <v>3</v>
      </c>
      <c r="C15" s="150">
        <v>14173.25</v>
      </c>
      <c r="D15" s="150">
        <v>6315.666666666667</v>
      </c>
      <c r="E15" s="142">
        <f t="shared" si="1"/>
        <v>2244.1415527524146</v>
      </c>
      <c r="F15" s="151">
        <f>E15*100/E25</f>
        <v>89.49113331466319</v>
      </c>
      <c r="G15" s="152">
        <f>E15-E25</f>
        <v>-263.52760913170505</v>
      </c>
    </row>
    <row r="16" spans="1:7" s="36" customFormat="1" ht="15.75">
      <c r="A16" s="145">
        <f t="shared" si="0"/>
        <v>7</v>
      </c>
      <c r="B16" s="7" t="s">
        <v>19</v>
      </c>
      <c r="C16" s="146">
        <v>44216.14</v>
      </c>
      <c r="D16" s="146">
        <v>17366</v>
      </c>
      <c r="E16" s="147">
        <f t="shared" si="1"/>
        <v>2546.132673039272</v>
      </c>
      <c r="F16" s="148">
        <f>E16*100/E25</f>
        <v>101.53383515416576</v>
      </c>
      <c r="G16" s="149">
        <f>E16-E25</f>
        <v>38.463511155152446</v>
      </c>
    </row>
    <row r="17" spans="1:7" s="36" customFormat="1" ht="15.75">
      <c r="A17" s="140">
        <f t="shared" si="0"/>
        <v>9</v>
      </c>
      <c r="B17" s="8" t="s">
        <v>4</v>
      </c>
      <c r="C17" s="150">
        <v>19916.04</v>
      </c>
      <c r="D17" s="150">
        <v>8676.666666666666</v>
      </c>
      <c r="E17" s="142">
        <f t="shared" si="1"/>
        <v>2295.3561275451407</v>
      </c>
      <c r="F17" s="151">
        <f>E17*100/E25</f>
        <v>91.53345115990264</v>
      </c>
      <c r="G17" s="152">
        <f>E17-E25</f>
        <v>-212.31303433897892</v>
      </c>
    </row>
    <row r="18" spans="1:7" s="36" customFormat="1" ht="15.75">
      <c r="A18" s="145">
        <f t="shared" si="0"/>
        <v>13</v>
      </c>
      <c r="B18" s="7" t="s">
        <v>5</v>
      </c>
      <c r="C18" s="146">
        <v>27471</v>
      </c>
      <c r="D18" s="146">
        <v>15601.333333333332</v>
      </c>
      <c r="E18" s="147">
        <f t="shared" si="1"/>
        <v>1760.8110417913</v>
      </c>
      <c r="F18" s="148">
        <f>E18*100/E25</f>
        <v>70.2170393349786</v>
      </c>
      <c r="G18" s="149">
        <f>E18-E25</f>
        <v>-746.8581200928195</v>
      </c>
    </row>
    <row r="19" spans="1:7" s="36" customFormat="1" ht="15.75">
      <c r="A19" s="140">
        <f t="shared" si="0"/>
        <v>14</v>
      </c>
      <c r="B19" s="8" t="s">
        <v>6</v>
      </c>
      <c r="C19" s="150">
        <v>21327</v>
      </c>
      <c r="D19" s="150">
        <v>12235.666666666668</v>
      </c>
      <c r="E19" s="142">
        <f t="shared" si="1"/>
        <v>1743.0190426894053</v>
      </c>
      <c r="F19" s="151">
        <f>E19*100/E25</f>
        <v>69.50753588961473</v>
      </c>
      <c r="G19" s="152">
        <f>E19-E25</f>
        <v>-764.6501191947143</v>
      </c>
    </row>
    <row r="20" spans="1:7" s="36" customFormat="1" ht="15.75">
      <c r="A20" s="145">
        <f t="shared" si="0"/>
        <v>4</v>
      </c>
      <c r="B20" s="7" t="s">
        <v>7</v>
      </c>
      <c r="C20" s="146">
        <v>24700</v>
      </c>
      <c r="D20" s="146">
        <v>9227.666666666666</v>
      </c>
      <c r="E20" s="147">
        <f t="shared" si="1"/>
        <v>2676.7330130404944</v>
      </c>
      <c r="F20" s="148">
        <f>E20*100/E25</f>
        <v>106.74187224240337</v>
      </c>
      <c r="G20" s="149">
        <f>E20-E25</f>
        <v>169.06385115637477</v>
      </c>
    </row>
    <row r="21" spans="1:7" s="36" customFormat="1" ht="15.75">
      <c r="A21" s="140">
        <f t="shared" si="0"/>
        <v>8</v>
      </c>
      <c r="B21" s="8" t="s">
        <v>8</v>
      </c>
      <c r="C21" s="150">
        <v>56747</v>
      </c>
      <c r="D21" s="150">
        <v>22938</v>
      </c>
      <c r="E21" s="142">
        <f t="shared" si="1"/>
        <v>2473.929723602755</v>
      </c>
      <c r="F21" s="151">
        <f>E21*100/E25</f>
        <v>98.65454985872161</v>
      </c>
      <c r="G21" s="152">
        <f>E21-E25</f>
        <v>-33.73943828136453</v>
      </c>
    </row>
    <row r="22" spans="1:7" s="36" customFormat="1" ht="15.75">
      <c r="A22" s="145">
        <f t="shared" si="0"/>
        <v>12</v>
      </c>
      <c r="B22" s="7" t="s">
        <v>9</v>
      </c>
      <c r="C22" s="146">
        <v>30719.7</v>
      </c>
      <c r="D22" s="146">
        <v>14628</v>
      </c>
      <c r="E22" s="147">
        <f t="shared" si="1"/>
        <v>2100.0615258408534</v>
      </c>
      <c r="F22" s="148">
        <f>E22*100/E25</f>
        <v>83.74555773788704</v>
      </c>
      <c r="G22" s="149">
        <f>E22-E25</f>
        <v>-407.6076360432662</v>
      </c>
    </row>
    <row r="23" spans="1:7" s="36" customFormat="1" ht="15.75">
      <c r="A23" s="140">
        <f>RANK(E23,$E$11:$E$24)</f>
        <v>3</v>
      </c>
      <c r="B23" s="9" t="s">
        <v>10</v>
      </c>
      <c r="C23" s="150">
        <v>24620</v>
      </c>
      <c r="D23" s="150">
        <v>7898.333333333333</v>
      </c>
      <c r="E23" s="142">
        <f t="shared" si="1"/>
        <v>3117.1133150453684</v>
      </c>
      <c r="F23" s="151">
        <f>E23*100/E25</f>
        <v>124.30321201953718</v>
      </c>
      <c r="G23" s="152">
        <f>E23-E25</f>
        <v>609.4441531612488</v>
      </c>
    </row>
    <row r="24" spans="1:8" s="36" customFormat="1" ht="16.5" thickBot="1">
      <c r="A24" s="145">
        <f t="shared" si="0"/>
        <v>2</v>
      </c>
      <c r="B24" s="7" t="s">
        <v>11</v>
      </c>
      <c r="C24" s="153">
        <v>70592</v>
      </c>
      <c r="D24" s="153">
        <v>22603.333333333336</v>
      </c>
      <c r="E24" s="154">
        <f t="shared" si="1"/>
        <v>3123.0791918596074</v>
      </c>
      <c r="F24" s="155">
        <f>E24*100/E25</f>
        <v>124.54111727852903</v>
      </c>
      <c r="G24" s="156">
        <f>E24-E25</f>
        <v>615.4100299754878</v>
      </c>
      <c r="H24" s="48"/>
    </row>
    <row r="25" spans="1:8" s="36" customFormat="1" ht="16.5" thickBot="1">
      <c r="A25" s="10" t="s">
        <v>40</v>
      </c>
      <c r="B25" s="11" t="s">
        <v>20</v>
      </c>
      <c r="C25" s="14">
        <f>SUM(C11:C24)</f>
        <v>500596.8</v>
      </c>
      <c r="D25" s="14">
        <f>SUM(D11:D24)</f>
        <v>199626.33333333334</v>
      </c>
      <c r="E25" s="15">
        <f t="shared" si="1"/>
        <v>2507.6691618841196</v>
      </c>
      <c r="F25" s="16" t="s">
        <v>21</v>
      </c>
      <c r="G25" s="17" t="s">
        <v>21</v>
      </c>
      <c r="H25" s="45"/>
    </row>
    <row r="26" s="46" customFormat="1" ht="12.75">
      <c r="G26" s="47"/>
    </row>
    <row r="27" s="43" customFormat="1" ht="12.75">
      <c r="A27" s="40" t="s">
        <v>22</v>
      </c>
    </row>
    <row r="28" spans="1:7" s="43" customFormat="1" ht="25.5" customHeight="1">
      <c r="A28" s="303" t="s">
        <v>229</v>
      </c>
      <c r="B28" s="303"/>
      <c r="C28" s="303"/>
      <c r="D28" s="303"/>
      <c r="E28" s="303"/>
      <c r="F28" s="303"/>
      <c r="G28" s="303"/>
    </row>
    <row r="29" s="43" customFormat="1" ht="12.75"/>
    <row r="30" s="43" customFormat="1" ht="12.75"/>
    <row r="32" ht="12.75">
      <c r="G32" s="41" t="s">
        <v>218</v>
      </c>
    </row>
    <row r="72" spans="1:7" ht="14.25" customHeight="1">
      <c r="A72" s="299"/>
      <c r="B72" s="300"/>
      <c r="C72" s="300"/>
      <c r="D72" s="300"/>
      <c r="E72" s="300"/>
      <c r="F72" s="300"/>
      <c r="G72" s="300"/>
    </row>
    <row r="73" spans="2:7" ht="12.75" customHeight="1">
      <c r="B73" s="12"/>
      <c r="C73" s="12"/>
      <c r="D73" s="12"/>
      <c r="E73" s="12"/>
      <c r="F73" s="12"/>
      <c r="G73" s="12"/>
    </row>
  </sheetData>
  <sheetProtection/>
  <mergeCells count="9">
    <mergeCell ref="A9:A10"/>
    <mergeCell ref="B9:B10"/>
    <mergeCell ref="F9:F10"/>
    <mergeCell ref="A72:G72"/>
    <mergeCell ref="A28:G28"/>
    <mergeCell ref="A2:G2"/>
    <mergeCell ref="A3:G3"/>
    <mergeCell ref="A5:G5"/>
    <mergeCell ref="A7:G7"/>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31.xml><?xml version="1.0" encoding="utf-8"?>
<worksheet xmlns="http://schemas.openxmlformats.org/spreadsheetml/2006/main" xmlns:r="http://schemas.openxmlformats.org/officeDocument/2006/relationships">
  <sheetPr>
    <tabColor indexed="49"/>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28</v>
      </c>
      <c r="B2" s="279"/>
      <c r="C2" s="279"/>
      <c r="D2" s="279"/>
      <c r="E2" s="279"/>
      <c r="F2" s="279"/>
      <c r="G2" s="279"/>
    </row>
    <row r="3" spans="1:7" s="36" customFormat="1" ht="18">
      <c r="A3" s="285" t="s">
        <v>35</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221</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23</v>
      </c>
      <c r="E10" s="44" t="s">
        <v>17</v>
      </c>
      <c r="F10" s="295"/>
      <c r="G10" s="39" t="s">
        <v>17</v>
      </c>
    </row>
    <row r="11" spans="1:7" s="36" customFormat="1" ht="15.75">
      <c r="A11" s="140">
        <f>RANK(E11,$E$11:$E$24)</f>
        <v>3</v>
      </c>
      <c r="B11" s="6" t="s">
        <v>18</v>
      </c>
      <c r="C11" s="141">
        <v>318475</v>
      </c>
      <c r="D11" s="141">
        <v>20838.333333333332</v>
      </c>
      <c r="E11" s="142">
        <f>C11/D11*1000</f>
        <v>15283.132048308406</v>
      </c>
      <c r="F11" s="143">
        <f>E11*100/E25</f>
        <v>105.4865299674183</v>
      </c>
      <c r="G11" s="144">
        <f>(E11-E25)</f>
        <v>794.9011310254918</v>
      </c>
    </row>
    <row r="12" spans="1:7" s="36" customFormat="1" ht="15.75">
      <c r="A12" s="145">
        <f aca="true" t="shared" si="0" ref="A12:A24">RANK(E12,$E$11:$E$24)</f>
        <v>9</v>
      </c>
      <c r="B12" s="7" t="s">
        <v>0</v>
      </c>
      <c r="C12" s="146">
        <v>314226.06</v>
      </c>
      <c r="D12" s="146">
        <v>22369.333333333332</v>
      </c>
      <c r="E12" s="147">
        <f aca="true" t="shared" si="1" ref="E12:E25">C12/D12*1000</f>
        <v>14047.180365977232</v>
      </c>
      <c r="F12" s="148">
        <f>E12*100/E25</f>
        <v>96.95580120289527</v>
      </c>
      <c r="G12" s="149">
        <f>E12-E25</f>
        <v>-441.05055130568144</v>
      </c>
    </row>
    <row r="13" spans="1:7" s="36" customFormat="1" ht="15.75">
      <c r="A13" s="140">
        <f t="shared" si="0"/>
        <v>4</v>
      </c>
      <c r="B13" s="8" t="s">
        <v>1</v>
      </c>
      <c r="C13" s="150">
        <v>186317</v>
      </c>
      <c r="D13" s="150">
        <v>12341.333333333332</v>
      </c>
      <c r="E13" s="142">
        <f t="shared" si="1"/>
        <v>15096.991140881591</v>
      </c>
      <c r="F13" s="151">
        <f>E13*100/E25</f>
        <v>104.2017567712321</v>
      </c>
      <c r="G13" s="152">
        <f>E13-E25</f>
        <v>608.7602235986778</v>
      </c>
    </row>
    <row r="14" spans="1:7" s="36" customFormat="1" ht="15.75">
      <c r="A14" s="145">
        <f t="shared" si="0"/>
        <v>11</v>
      </c>
      <c r="B14" s="7" t="s">
        <v>2</v>
      </c>
      <c r="C14" s="146">
        <v>181881</v>
      </c>
      <c r="D14" s="146">
        <v>13168.333333333334</v>
      </c>
      <c r="E14" s="147">
        <f t="shared" si="1"/>
        <v>13811.99848120491</v>
      </c>
      <c r="F14" s="148">
        <f>E14*100/E25</f>
        <v>95.33253963207247</v>
      </c>
      <c r="G14" s="149">
        <f>E14-E25</f>
        <v>-676.232436078004</v>
      </c>
    </row>
    <row r="15" spans="1:7" s="36" customFormat="1" ht="15.75">
      <c r="A15" s="140">
        <f t="shared" si="0"/>
        <v>8</v>
      </c>
      <c r="B15" s="8" t="s">
        <v>3</v>
      </c>
      <c r="C15" s="150">
        <v>126800.72</v>
      </c>
      <c r="D15" s="150">
        <v>8975</v>
      </c>
      <c r="E15" s="142">
        <f t="shared" si="1"/>
        <v>14128.2139275766</v>
      </c>
      <c r="F15" s="151">
        <f>E15*100/E25</f>
        <v>97.51510731874896</v>
      </c>
      <c r="G15" s="152">
        <f>E15-E25</f>
        <v>-360.0169897063133</v>
      </c>
    </row>
    <row r="16" spans="1:7" s="36" customFormat="1" ht="15.75">
      <c r="A16" s="145">
        <f t="shared" si="0"/>
        <v>6</v>
      </c>
      <c r="B16" s="7" t="s">
        <v>19</v>
      </c>
      <c r="C16" s="146">
        <v>185501.22</v>
      </c>
      <c r="D16" s="146">
        <v>12990.333333333332</v>
      </c>
      <c r="E16" s="147">
        <f t="shared" si="1"/>
        <v>14279.943034564165</v>
      </c>
      <c r="F16" s="148">
        <f>E16*100/E25</f>
        <v>98.56236497121066</v>
      </c>
      <c r="G16" s="149">
        <f>E16-E25</f>
        <v>-208.28788271874873</v>
      </c>
    </row>
    <row r="17" spans="1:7" s="36" customFormat="1" ht="15.75">
      <c r="A17" s="140">
        <f t="shared" si="0"/>
        <v>13</v>
      </c>
      <c r="B17" s="8" t="s">
        <v>4</v>
      </c>
      <c r="C17" s="150">
        <v>120823.12</v>
      </c>
      <c r="D17" s="150">
        <v>9054</v>
      </c>
      <c r="E17" s="142">
        <f t="shared" si="1"/>
        <v>13344.722774464324</v>
      </c>
      <c r="F17" s="151">
        <f>E17*100/E25</f>
        <v>92.10733077525356</v>
      </c>
      <c r="G17" s="152">
        <f>E17-E25</f>
        <v>-1143.5081428185895</v>
      </c>
    </row>
    <row r="18" spans="1:7" s="36" customFormat="1" ht="15.75">
      <c r="A18" s="145">
        <f t="shared" si="0"/>
        <v>14</v>
      </c>
      <c r="B18" s="7" t="s">
        <v>5</v>
      </c>
      <c r="C18" s="146">
        <v>177247.9</v>
      </c>
      <c r="D18" s="146">
        <v>13576.666666666668</v>
      </c>
      <c r="E18" s="147">
        <f t="shared" si="1"/>
        <v>13055.33267861527</v>
      </c>
      <c r="F18" s="148">
        <f>E18*100/E25</f>
        <v>90.10991578717626</v>
      </c>
      <c r="G18" s="149">
        <f>E18-E25</f>
        <v>-1432.8982386676435</v>
      </c>
    </row>
    <row r="19" spans="1:7" s="36" customFormat="1" ht="15.75">
      <c r="A19" s="140">
        <f t="shared" si="0"/>
        <v>10</v>
      </c>
      <c r="B19" s="8" t="s">
        <v>6</v>
      </c>
      <c r="C19" s="150">
        <v>185167</v>
      </c>
      <c r="D19" s="150">
        <v>13331.666666666668</v>
      </c>
      <c r="E19" s="142">
        <f t="shared" si="1"/>
        <v>13889.261157644703</v>
      </c>
      <c r="F19" s="151">
        <f>E19*100/E25</f>
        <v>95.86581851809316</v>
      </c>
      <c r="G19" s="152">
        <f>E19-E25</f>
        <v>-598.9697596382102</v>
      </c>
    </row>
    <row r="20" spans="1:7" s="36" customFormat="1" ht="15.75">
      <c r="A20" s="145">
        <f t="shared" si="0"/>
        <v>7</v>
      </c>
      <c r="B20" s="7" t="s">
        <v>7</v>
      </c>
      <c r="C20" s="146">
        <v>149282</v>
      </c>
      <c r="D20" s="146">
        <v>10476</v>
      </c>
      <c r="E20" s="147">
        <f t="shared" si="1"/>
        <v>14249.904543718976</v>
      </c>
      <c r="F20" s="148">
        <f>E20*100/E25</f>
        <v>98.35503468349859</v>
      </c>
      <c r="G20" s="149">
        <f>E20-E25</f>
        <v>-238.32637356393752</v>
      </c>
    </row>
    <row r="21" spans="1:7" s="36" customFormat="1" ht="15.75">
      <c r="A21" s="140">
        <f t="shared" si="0"/>
        <v>5</v>
      </c>
      <c r="B21" s="8" t="s">
        <v>8</v>
      </c>
      <c r="C21" s="150">
        <v>351882</v>
      </c>
      <c r="D21" s="150">
        <v>24301</v>
      </c>
      <c r="E21" s="142">
        <f t="shared" si="1"/>
        <v>14480.144850006172</v>
      </c>
      <c r="F21" s="151">
        <f>E21*100/E25</f>
        <v>99.94418871894777</v>
      </c>
      <c r="G21" s="152">
        <f>E21-E25</f>
        <v>-8.086067276741232</v>
      </c>
    </row>
    <row r="22" spans="1:7" s="36" customFormat="1" ht="15.75">
      <c r="A22" s="145">
        <f t="shared" si="0"/>
        <v>2</v>
      </c>
      <c r="B22" s="7" t="s">
        <v>9</v>
      </c>
      <c r="C22" s="146">
        <v>189165</v>
      </c>
      <c r="D22" s="146">
        <v>12219.333333333332</v>
      </c>
      <c r="E22" s="147">
        <f t="shared" si="1"/>
        <v>15480.795460745268</v>
      </c>
      <c r="F22" s="148">
        <f>E22*100/E25</f>
        <v>106.85083326687133</v>
      </c>
      <c r="G22" s="149">
        <f>E22-E25</f>
        <v>992.5645434623548</v>
      </c>
    </row>
    <row r="23" spans="1:7" s="36" customFormat="1" ht="15.75">
      <c r="A23" s="140">
        <f>RANK(E23,$E$11:$E$24)</f>
        <v>12</v>
      </c>
      <c r="B23" s="9" t="s">
        <v>10</v>
      </c>
      <c r="C23" s="150">
        <v>188632</v>
      </c>
      <c r="D23" s="150">
        <v>14117.666666666666</v>
      </c>
      <c r="E23" s="142">
        <f t="shared" si="1"/>
        <v>13361.414775812811</v>
      </c>
      <c r="F23" s="151">
        <f>E23*100/E25</f>
        <v>92.22254153800151</v>
      </c>
      <c r="G23" s="152">
        <f>E23-E25</f>
        <v>-1126.8161414701026</v>
      </c>
    </row>
    <row r="24" spans="1:8" s="36" customFormat="1" ht="16.5" thickBot="1">
      <c r="A24" s="145">
        <f t="shared" si="0"/>
        <v>1</v>
      </c>
      <c r="B24" s="7" t="s">
        <v>11</v>
      </c>
      <c r="C24" s="153">
        <v>393357</v>
      </c>
      <c r="D24" s="153">
        <v>24051.333333333332</v>
      </c>
      <c r="E24" s="154">
        <f t="shared" si="1"/>
        <v>16354.893699586995</v>
      </c>
      <c r="F24" s="155">
        <f>E24*100/E25</f>
        <v>112.8839938634423</v>
      </c>
      <c r="G24" s="156">
        <f>E24-E25</f>
        <v>1866.6627823040817</v>
      </c>
      <c r="H24" s="48"/>
    </row>
    <row r="25" spans="1:8" s="36" customFormat="1" ht="16.5" thickBot="1">
      <c r="A25" s="10" t="s">
        <v>40</v>
      </c>
      <c r="B25" s="11" t="s">
        <v>20</v>
      </c>
      <c r="C25" s="14">
        <f>SUM(C11:C24)</f>
        <v>3068757.02</v>
      </c>
      <c r="D25" s="14">
        <f>SUM(D11:D24)</f>
        <v>211810.33333333334</v>
      </c>
      <c r="E25" s="15">
        <f t="shared" si="1"/>
        <v>14488.230917282914</v>
      </c>
      <c r="F25" s="16" t="s">
        <v>21</v>
      </c>
      <c r="G25" s="17" t="s">
        <v>21</v>
      </c>
      <c r="H25" s="45"/>
    </row>
    <row r="26" s="46" customFormat="1" ht="12.75">
      <c r="G26" s="47"/>
    </row>
    <row r="27" s="43" customFormat="1" ht="12.75">
      <c r="A27" s="40" t="s">
        <v>22</v>
      </c>
    </row>
    <row r="28" s="43" customFormat="1" ht="12.75">
      <c r="A28" s="40" t="s">
        <v>36</v>
      </c>
    </row>
    <row r="29" s="43" customFormat="1" ht="12.75"/>
    <row r="30" s="43" customFormat="1" ht="12.75"/>
    <row r="32" ht="12.75">
      <c r="G32" s="41" t="s">
        <v>220</v>
      </c>
    </row>
    <row r="72" spans="1:7" ht="16.5" customHeight="1">
      <c r="A72" s="299"/>
      <c r="B72" s="300"/>
      <c r="C72" s="300"/>
      <c r="D72" s="300"/>
      <c r="E72" s="300"/>
      <c r="F72" s="300"/>
      <c r="G72" s="300"/>
    </row>
    <row r="73" ht="12.75" customHeight="1"/>
    <row r="74" ht="15.75">
      <c r="A74" s="13"/>
    </row>
    <row r="75" ht="15.75">
      <c r="A75" s="13"/>
    </row>
  </sheetData>
  <sheetProtection/>
  <mergeCells count="8">
    <mergeCell ref="A72:G72"/>
    <mergeCell ref="A2:G2"/>
    <mergeCell ref="A3:G3"/>
    <mergeCell ref="A5:G5"/>
    <mergeCell ref="A7:G7"/>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32.xml><?xml version="1.0" encoding="utf-8"?>
<worksheet xmlns="http://schemas.openxmlformats.org/spreadsheetml/2006/main" xmlns:r="http://schemas.openxmlformats.org/officeDocument/2006/relationships">
  <sheetPr>
    <tabColor indexed="50"/>
  </sheetPr>
  <dimension ref="A1:H73"/>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 r="A2" s="279" t="s">
        <v>31</v>
      </c>
      <c r="B2" s="279"/>
      <c r="C2" s="279"/>
      <c r="D2" s="279"/>
      <c r="E2" s="279"/>
      <c r="F2" s="279"/>
      <c r="G2" s="279"/>
    </row>
    <row r="3" spans="1:7" s="36" customFormat="1" ht="18">
      <c r="A3" s="285" t="s">
        <v>139</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223</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37</v>
      </c>
      <c r="E10" s="44" t="s">
        <v>17</v>
      </c>
      <c r="F10" s="295"/>
      <c r="G10" s="39" t="s">
        <v>17</v>
      </c>
    </row>
    <row r="11" spans="1:7" s="60" customFormat="1" ht="15.75">
      <c r="A11" s="116">
        <f>RANK(E11,$E$11:$E$24)</f>
        <v>1</v>
      </c>
      <c r="B11" s="117" t="s">
        <v>18</v>
      </c>
      <c r="C11" s="118">
        <v>103844</v>
      </c>
      <c r="D11" s="118">
        <v>18642.666666666668</v>
      </c>
      <c r="E11" s="119">
        <f>C11/D11*1000</f>
        <v>5570.233156916035</v>
      </c>
      <c r="F11" s="120">
        <f>E11*100/E25</f>
        <v>147.20743188466875</v>
      </c>
      <c r="G11" s="121">
        <f>(E11-E25)</f>
        <v>1786.2984155776398</v>
      </c>
    </row>
    <row r="12" spans="1:7" s="60" customFormat="1" ht="15.75">
      <c r="A12" s="122">
        <f aca="true" t="shared" si="0" ref="A12:A24">RANK(E12,$E$11:$E$24)</f>
        <v>3</v>
      </c>
      <c r="B12" s="123" t="s">
        <v>0</v>
      </c>
      <c r="C12" s="124">
        <v>68033.94</v>
      </c>
      <c r="D12" s="124">
        <v>14452</v>
      </c>
      <c r="E12" s="125">
        <f aca="true" t="shared" si="1" ref="E12:E25">C12/D12*1000</f>
        <v>4707.579573761417</v>
      </c>
      <c r="F12" s="126">
        <f>E12*100/E25</f>
        <v>124.40963958316902</v>
      </c>
      <c r="G12" s="127">
        <f>E12-E25</f>
        <v>923.6448324230219</v>
      </c>
    </row>
    <row r="13" spans="1:7" s="60" customFormat="1" ht="15.75">
      <c r="A13" s="116">
        <f t="shared" si="0"/>
        <v>6</v>
      </c>
      <c r="B13" s="128" t="s">
        <v>1</v>
      </c>
      <c r="C13" s="129">
        <v>46493</v>
      </c>
      <c r="D13" s="129">
        <v>11464</v>
      </c>
      <c r="E13" s="119">
        <f t="shared" si="1"/>
        <v>4055.565247732031</v>
      </c>
      <c r="F13" s="130">
        <f>E13*100/E25</f>
        <v>107.17851984671275</v>
      </c>
      <c r="G13" s="131">
        <f>E13-E25</f>
        <v>271.63050639363564</v>
      </c>
    </row>
    <row r="14" spans="1:7" s="60" customFormat="1" ht="15.75">
      <c r="A14" s="122">
        <f t="shared" si="0"/>
        <v>10</v>
      </c>
      <c r="B14" s="123" t="s">
        <v>2</v>
      </c>
      <c r="C14" s="124">
        <v>50277</v>
      </c>
      <c r="D14" s="124">
        <v>16810.666666666664</v>
      </c>
      <c r="E14" s="125">
        <f t="shared" si="1"/>
        <v>2990.779663705584</v>
      </c>
      <c r="F14" s="126">
        <f>E14*100/E25</f>
        <v>79.03888064009612</v>
      </c>
      <c r="G14" s="127">
        <f>E14-E25</f>
        <v>-793.1550776328113</v>
      </c>
    </row>
    <row r="15" spans="1:7" s="60" customFormat="1" ht="15.75">
      <c r="A15" s="116">
        <f t="shared" si="0"/>
        <v>11</v>
      </c>
      <c r="B15" s="128" t="s">
        <v>3</v>
      </c>
      <c r="C15" s="129">
        <v>33585.5</v>
      </c>
      <c r="D15" s="129">
        <v>11395</v>
      </c>
      <c r="E15" s="119">
        <f t="shared" si="1"/>
        <v>2947.389205792014</v>
      </c>
      <c r="F15" s="130">
        <f>E15*100/E25</f>
        <v>77.89217857254876</v>
      </c>
      <c r="G15" s="131">
        <f>E15-E25</f>
        <v>-836.5455355463814</v>
      </c>
    </row>
    <row r="16" spans="1:7" s="60" customFormat="1" ht="15.75">
      <c r="A16" s="122">
        <f t="shared" si="0"/>
        <v>4</v>
      </c>
      <c r="B16" s="123" t="s">
        <v>19</v>
      </c>
      <c r="C16" s="124">
        <v>69565.96</v>
      </c>
      <c r="D16" s="124">
        <v>15273.333333333332</v>
      </c>
      <c r="E16" s="125">
        <f t="shared" si="1"/>
        <v>4554.73330423396</v>
      </c>
      <c r="F16" s="126">
        <f>E16*100/E25</f>
        <v>120.37029218487339</v>
      </c>
      <c r="G16" s="127">
        <f>E16-E25</f>
        <v>770.7985628955644</v>
      </c>
    </row>
    <row r="17" spans="1:7" s="60" customFormat="1" ht="15.75">
      <c r="A17" s="116">
        <f t="shared" si="0"/>
        <v>5</v>
      </c>
      <c r="B17" s="128" t="s">
        <v>4</v>
      </c>
      <c r="C17" s="129">
        <v>32069.42</v>
      </c>
      <c r="D17" s="129">
        <v>7810.666666666666</v>
      </c>
      <c r="E17" s="119">
        <f t="shared" si="1"/>
        <v>4105.849265961079</v>
      </c>
      <c r="F17" s="130">
        <f>E17*100/E25</f>
        <v>108.50740159722791</v>
      </c>
      <c r="G17" s="131">
        <f>E17-E25</f>
        <v>321.914524622684</v>
      </c>
    </row>
    <row r="18" spans="1:7" s="60" customFormat="1" ht="15.75">
      <c r="A18" s="122">
        <f t="shared" si="0"/>
        <v>8</v>
      </c>
      <c r="B18" s="123" t="s">
        <v>5</v>
      </c>
      <c r="C18" s="124">
        <v>47145.7</v>
      </c>
      <c r="D18" s="124">
        <v>13429</v>
      </c>
      <c r="E18" s="125">
        <f t="shared" si="1"/>
        <v>3510.7379551716435</v>
      </c>
      <c r="F18" s="126">
        <f>E18*100/E25</f>
        <v>92.78008726783378</v>
      </c>
      <c r="G18" s="127">
        <f>E18-E25</f>
        <v>-273.19678616675174</v>
      </c>
    </row>
    <row r="19" spans="1:7" s="60" customFormat="1" ht="15.75">
      <c r="A19" s="116">
        <f t="shared" si="0"/>
        <v>14</v>
      </c>
      <c r="B19" s="128" t="s">
        <v>6</v>
      </c>
      <c r="C19" s="129">
        <v>36344</v>
      </c>
      <c r="D19" s="129">
        <v>12738.333333333332</v>
      </c>
      <c r="E19" s="119">
        <f t="shared" si="1"/>
        <v>2853.120502420516</v>
      </c>
      <c r="F19" s="130">
        <f>E19*100/E25</f>
        <v>75.40089080424664</v>
      </c>
      <c r="G19" s="131">
        <f>E19-E25</f>
        <v>-930.8142389178793</v>
      </c>
    </row>
    <row r="20" spans="1:7" s="60" customFormat="1" ht="15.75">
      <c r="A20" s="122">
        <f t="shared" si="0"/>
        <v>13</v>
      </c>
      <c r="B20" s="123" t="s">
        <v>7</v>
      </c>
      <c r="C20" s="124">
        <v>41519</v>
      </c>
      <c r="D20" s="124">
        <v>14424.333333333334</v>
      </c>
      <c r="E20" s="125">
        <f t="shared" si="1"/>
        <v>2878.3999260508863</v>
      </c>
      <c r="F20" s="126">
        <f>E20*100/E25</f>
        <v>76.06896320396855</v>
      </c>
      <c r="G20" s="127">
        <f>E20-E25</f>
        <v>-905.534815287509</v>
      </c>
    </row>
    <row r="21" spans="1:7" s="60" customFormat="1" ht="15.75">
      <c r="A21" s="116">
        <f t="shared" si="0"/>
        <v>9</v>
      </c>
      <c r="B21" s="128" t="s">
        <v>8</v>
      </c>
      <c r="C21" s="129">
        <v>104217</v>
      </c>
      <c r="D21" s="129">
        <v>33632.333333333336</v>
      </c>
      <c r="E21" s="119">
        <f t="shared" si="1"/>
        <v>3098.7145306599796</v>
      </c>
      <c r="F21" s="130">
        <f>E21*100/E25</f>
        <v>81.8913311798805</v>
      </c>
      <c r="G21" s="131">
        <f>E21-E25</f>
        <v>-685.2202106784157</v>
      </c>
    </row>
    <row r="22" spans="1:7" s="60" customFormat="1" ht="15.75">
      <c r="A22" s="122">
        <f t="shared" si="0"/>
        <v>7</v>
      </c>
      <c r="B22" s="123" t="s">
        <v>9</v>
      </c>
      <c r="C22" s="124">
        <v>60069.2</v>
      </c>
      <c r="D22" s="124">
        <v>15155.333333333332</v>
      </c>
      <c r="E22" s="125">
        <f t="shared" si="1"/>
        <v>3963.5683807680466</v>
      </c>
      <c r="F22" s="126">
        <f>E22*100/E25</f>
        <v>104.74727107386937</v>
      </c>
      <c r="G22" s="127">
        <f>E22-E25</f>
        <v>179.63363942965134</v>
      </c>
    </row>
    <row r="23" spans="1:7" s="60" customFormat="1" ht="15.75">
      <c r="A23" s="116">
        <f>RANK(E23,$E$11:$E$24)</f>
        <v>12</v>
      </c>
      <c r="B23" s="133" t="s">
        <v>10</v>
      </c>
      <c r="C23" s="129">
        <v>48202</v>
      </c>
      <c r="D23" s="129">
        <v>16551.333333333336</v>
      </c>
      <c r="E23" s="119">
        <f t="shared" si="1"/>
        <v>2912.2729286663707</v>
      </c>
      <c r="F23" s="130">
        <f>E23*100/E25</f>
        <v>76.96414255908351</v>
      </c>
      <c r="G23" s="131">
        <f>E23-E25</f>
        <v>-871.6618126720246</v>
      </c>
    </row>
    <row r="24" spans="1:8" s="60" customFormat="1" ht="16.5" thickBot="1">
      <c r="A24" s="122">
        <f t="shared" si="0"/>
        <v>2</v>
      </c>
      <c r="B24" s="123" t="s">
        <v>11</v>
      </c>
      <c r="C24" s="134">
        <v>109061</v>
      </c>
      <c r="D24" s="134">
        <v>22967.666666666668</v>
      </c>
      <c r="E24" s="135">
        <f t="shared" si="1"/>
        <v>4748.457977156292</v>
      </c>
      <c r="F24" s="136">
        <f>E24*100/E25</f>
        <v>125.48995428702189</v>
      </c>
      <c r="G24" s="137">
        <f>E24-E25</f>
        <v>964.5232358178969</v>
      </c>
      <c r="H24" s="139"/>
    </row>
    <row r="25" spans="1:8" s="36" customFormat="1" ht="16.5" thickBot="1">
      <c r="A25" s="10" t="s">
        <v>40</v>
      </c>
      <c r="B25" s="11" t="s">
        <v>20</v>
      </c>
      <c r="C25" s="14">
        <f>SUM(C11:C24)</f>
        <v>850426.72</v>
      </c>
      <c r="D25" s="14">
        <f>SUM(D11:D24)</f>
        <v>224746.6666666667</v>
      </c>
      <c r="E25" s="15">
        <f t="shared" si="1"/>
        <v>3783.9347413383953</v>
      </c>
      <c r="F25" s="16" t="s">
        <v>21</v>
      </c>
      <c r="G25" s="17" t="s">
        <v>21</v>
      </c>
      <c r="H25" s="45"/>
    </row>
    <row r="26" s="46" customFormat="1" ht="12.75">
      <c r="G26" s="47"/>
    </row>
    <row r="27" s="43" customFormat="1" ht="12.75">
      <c r="A27" s="40" t="s">
        <v>22</v>
      </c>
    </row>
    <row r="28" s="43" customFormat="1" ht="12.75">
      <c r="A28" s="40" t="s">
        <v>140</v>
      </c>
    </row>
    <row r="29" s="43" customFormat="1" ht="12.75"/>
    <row r="30" s="43" customFormat="1" ht="12.75"/>
    <row r="31" s="43" customFormat="1" ht="12.75"/>
    <row r="32" ht="12.75">
      <c r="G32" s="41" t="s">
        <v>222</v>
      </c>
    </row>
    <row r="72" spans="1:7" ht="14.25" customHeight="1">
      <c r="A72" s="299"/>
      <c r="B72" s="300"/>
      <c r="C72" s="300"/>
      <c r="D72" s="300"/>
      <c r="E72" s="300"/>
      <c r="F72" s="300"/>
      <c r="G72" s="300"/>
    </row>
    <row r="73" spans="2:7" ht="12.75" customHeight="1">
      <c r="B73" s="12"/>
      <c r="C73" s="12"/>
      <c r="D73" s="12"/>
      <c r="E73" s="12"/>
      <c r="F73" s="12"/>
      <c r="G73" s="12"/>
    </row>
  </sheetData>
  <sheetProtection/>
  <mergeCells count="8">
    <mergeCell ref="A2:G2"/>
    <mergeCell ref="A3:G3"/>
    <mergeCell ref="A5:G5"/>
    <mergeCell ref="A7:G7"/>
    <mergeCell ref="A72:G72"/>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colBreaks count="1" manualBreakCount="1">
    <brk id="7" max="65535" man="1"/>
  </colBreaks>
  <drawing r:id="rId1"/>
</worksheet>
</file>

<file path=xl/worksheets/sheet33.xml><?xml version="1.0" encoding="utf-8"?>
<worksheet xmlns="http://schemas.openxmlformats.org/spreadsheetml/2006/main" xmlns:r="http://schemas.openxmlformats.org/officeDocument/2006/relationships">
  <sheetPr>
    <tabColor indexed="20"/>
  </sheetPr>
  <dimension ref="A1:H75"/>
  <sheetViews>
    <sheetView zoomScalePageLayoutView="0" workbookViewId="0" topLeftCell="A1">
      <selection activeCell="I6" sqref="I6"/>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29</v>
      </c>
      <c r="B2" s="279"/>
      <c r="C2" s="279"/>
      <c r="D2" s="279"/>
      <c r="E2" s="279"/>
      <c r="F2" s="279"/>
      <c r="G2" s="279"/>
    </row>
    <row r="3" spans="1:7" s="36" customFormat="1" ht="18">
      <c r="A3" s="285" t="s">
        <v>38</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303</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39</v>
      </c>
      <c r="E10" s="44" t="s">
        <v>17</v>
      </c>
      <c r="F10" s="295"/>
      <c r="G10" s="39" t="s">
        <v>17</v>
      </c>
    </row>
    <row r="11" spans="1:7" s="60" customFormat="1" ht="15.75">
      <c r="A11" s="116">
        <f>RANK(E11,$E$11:$E$24)</f>
        <v>13</v>
      </c>
      <c r="B11" s="117" t="s">
        <v>18</v>
      </c>
      <c r="C11" s="118">
        <v>20400</v>
      </c>
      <c r="D11" s="118">
        <v>105.33333333333333</v>
      </c>
      <c r="E11" s="119">
        <f>C11/D11*1000</f>
        <v>193670.88607594935</v>
      </c>
      <c r="F11" s="120">
        <f>E11*100/E25</f>
        <v>89.75286810742907</v>
      </c>
      <c r="G11" s="121">
        <f>(E11-E25)</f>
        <v>-22111.50635315536</v>
      </c>
    </row>
    <row r="12" spans="1:7" s="60" customFormat="1" ht="15.75">
      <c r="A12" s="122">
        <f aca="true" t="shared" si="0" ref="A12:A24">RANK(E12,$E$11:$E$24)</f>
        <v>12</v>
      </c>
      <c r="B12" s="123" t="s">
        <v>0</v>
      </c>
      <c r="C12" s="124">
        <v>102959.83</v>
      </c>
      <c r="D12" s="124">
        <v>525.3333333333334</v>
      </c>
      <c r="E12" s="125">
        <f aca="true" t="shared" si="1" ref="E12:E25">C12/D12*1000</f>
        <v>195989.5241116751</v>
      </c>
      <c r="F12" s="126">
        <f>E12*100/E25</f>
        <v>90.82739416566041</v>
      </c>
      <c r="G12" s="127">
        <f>E12-E25</f>
        <v>-19792.868317429617</v>
      </c>
    </row>
    <row r="13" spans="1:7" s="60" customFormat="1" ht="15.75">
      <c r="A13" s="116">
        <f t="shared" si="0"/>
        <v>14</v>
      </c>
      <c r="B13" s="128" t="s">
        <v>1</v>
      </c>
      <c r="C13" s="129">
        <v>55046</v>
      </c>
      <c r="D13" s="129">
        <v>299.3333333333333</v>
      </c>
      <c r="E13" s="119">
        <f t="shared" si="1"/>
        <v>183895.3229398664</v>
      </c>
      <c r="F13" s="130">
        <f>E13*100/E25</f>
        <v>85.22258042916323</v>
      </c>
      <c r="G13" s="131">
        <f>E13-E25</f>
        <v>-31887.069489238318</v>
      </c>
    </row>
    <row r="14" spans="1:7" s="60" customFormat="1" ht="15.75">
      <c r="A14" s="122">
        <f t="shared" si="0"/>
        <v>1</v>
      </c>
      <c r="B14" s="123" t="s">
        <v>2</v>
      </c>
      <c r="C14" s="124">
        <v>74039</v>
      </c>
      <c r="D14" s="124">
        <v>286</v>
      </c>
      <c r="E14" s="125">
        <f t="shared" si="1"/>
        <v>258877.6223776224</v>
      </c>
      <c r="F14" s="126">
        <f>E14*100/E25</f>
        <v>119.9716156000433</v>
      </c>
      <c r="G14" s="127">
        <f>E14-E25</f>
        <v>43095.22994851769</v>
      </c>
    </row>
    <row r="15" spans="1:7" s="60" customFormat="1" ht="15.75">
      <c r="A15" s="116">
        <f t="shared" si="0"/>
        <v>3</v>
      </c>
      <c r="B15" s="128" t="s">
        <v>3</v>
      </c>
      <c r="C15" s="129">
        <v>66713.03</v>
      </c>
      <c r="D15" s="129">
        <v>285.3333333333333</v>
      </c>
      <c r="E15" s="119">
        <f t="shared" si="1"/>
        <v>233807.34813084113</v>
      </c>
      <c r="F15" s="130">
        <f>E15*100/E25</f>
        <v>108.35330237042326</v>
      </c>
      <c r="G15" s="131">
        <f>E15-E25</f>
        <v>18024.955701736413</v>
      </c>
    </row>
    <row r="16" spans="1:7" s="60" customFormat="1" ht="15.75">
      <c r="A16" s="122">
        <f t="shared" si="0"/>
        <v>11</v>
      </c>
      <c r="B16" s="123" t="s">
        <v>19</v>
      </c>
      <c r="C16" s="124">
        <v>162660.13</v>
      </c>
      <c r="D16" s="124">
        <v>804.6666666666666</v>
      </c>
      <c r="E16" s="125">
        <f t="shared" si="1"/>
        <v>202145.97763048884</v>
      </c>
      <c r="F16" s="126">
        <f>E16*100/E25</f>
        <v>93.68047844631432</v>
      </c>
      <c r="G16" s="127">
        <f>E16-E25</f>
        <v>-13636.414798615879</v>
      </c>
    </row>
    <row r="17" spans="1:7" s="60" customFormat="1" ht="15.75">
      <c r="A17" s="116">
        <f t="shared" si="0"/>
        <v>9</v>
      </c>
      <c r="B17" s="128" t="s">
        <v>4</v>
      </c>
      <c r="C17" s="129">
        <v>52554.96</v>
      </c>
      <c r="D17" s="129">
        <v>256</v>
      </c>
      <c r="E17" s="119">
        <f t="shared" si="1"/>
        <v>205292.8125</v>
      </c>
      <c r="F17" s="130">
        <f>E17*100/E25</f>
        <v>95.13881563225736</v>
      </c>
      <c r="G17" s="131">
        <f>E17-E25</f>
        <v>-10489.579929104715</v>
      </c>
    </row>
    <row r="18" spans="1:7" s="60" customFormat="1" ht="15.75">
      <c r="A18" s="122">
        <f t="shared" si="0"/>
        <v>8</v>
      </c>
      <c r="B18" s="123" t="s">
        <v>5</v>
      </c>
      <c r="C18" s="124">
        <v>63586.5</v>
      </c>
      <c r="D18" s="124">
        <v>308.6666666666667</v>
      </c>
      <c r="E18" s="125">
        <f t="shared" si="1"/>
        <v>206003.77969762418</v>
      </c>
      <c r="F18" s="126">
        <f>E18*100/E25</f>
        <v>95.46829904822133</v>
      </c>
      <c r="G18" s="127">
        <f>E18-E25</f>
        <v>-9778.612731480534</v>
      </c>
    </row>
    <row r="19" spans="1:7" s="60" customFormat="1" ht="15.75">
      <c r="A19" s="116">
        <f t="shared" si="0"/>
        <v>10</v>
      </c>
      <c r="B19" s="128" t="s">
        <v>6</v>
      </c>
      <c r="C19" s="129">
        <v>35910</v>
      </c>
      <c r="D19" s="129">
        <v>177</v>
      </c>
      <c r="E19" s="119">
        <f t="shared" si="1"/>
        <v>202881.35593220338</v>
      </c>
      <c r="F19" s="130">
        <f>E19*100/E25</f>
        <v>94.02127469638656</v>
      </c>
      <c r="G19" s="131">
        <f>E19-E25</f>
        <v>-12901.036496901332</v>
      </c>
    </row>
    <row r="20" spans="1:7" s="60" customFormat="1" ht="15.75">
      <c r="A20" s="122">
        <f t="shared" si="0"/>
        <v>7</v>
      </c>
      <c r="B20" s="123" t="s">
        <v>7</v>
      </c>
      <c r="C20" s="124">
        <v>52379</v>
      </c>
      <c r="D20" s="124">
        <v>250</v>
      </c>
      <c r="E20" s="125">
        <f t="shared" si="1"/>
        <v>209516</v>
      </c>
      <c r="F20" s="126">
        <f>E20*100/E25</f>
        <v>97.09596674753547</v>
      </c>
      <c r="G20" s="127">
        <f>E20-E25</f>
        <v>-6266.392429104715</v>
      </c>
    </row>
    <row r="21" spans="1:7" s="60" customFormat="1" ht="15.75">
      <c r="A21" s="116">
        <f t="shared" si="0"/>
        <v>6</v>
      </c>
      <c r="B21" s="128" t="s">
        <v>8</v>
      </c>
      <c r="C21" s="129">
        <v>87776</v>
      </c>
      <c r="D21" s="129">
        <v>397</v>
      </c>
      <c r="E21" s="119">
        <f t="shared" si="1"/>
        <v>221098.23677581863</v>
      </c>
      <c r="F21" s="130">
        <f>E21*100/E25</f>
        <v>102.46352090496003</v>
      </c>
      <c r="G21" s="131">
        <f>E21-E25</f>
        <v>5315.844346713915</v>
      </c>
    </row>
    <row r="22" spans="1:7" s="60" customFormat="1" ht="15.75">
      <c r="A22" s="122">
        <f t="shared" si="0"/>
        <v>5</v>
      </c>
      <c r="B22" s="123" t="s">
        <v>9</v>
      </c>
      <c r="C22" s="124">
        <v>85043</v>
      </c>
      <c r="D22" s="124">
        <v>373.3333333333333</v>
      </c>
      <c r="E22" s="125">
        <f t="shared" si="1"/>
        <v>227793.75000000003</v>
      </c>
      <c r="F22" s="126">
        <f>E22*100/E25</f>
        <v>105.56642153962662</v>
      </c>
      <c r="G22" s="127">
        <f>E22-E25</f>
        <v>12011.357570895314</v>
      </c>
    </row>
    <row r="23" spans="1:8" s="60" customFormat="1" ht="15.75">
      <c r="A23" s="116">
        <f>RANK(E23,$E$11:$E$24)</f>
        <v>2</v>
      </c>
      <c r="B23" s="133" t="s">
        <v>10</v>
      </c>
      <c r="C23" s="129">
        <v>69706</v>
      </c>
      <c r="D23" s="129">
        <v>292</v>
      </c>
      <c r="E23" s="119">
        <f t="shared" si="1"/>
        <v>238719.17808219176</v>
      </c>
      <c r="F23" s="130">
        <f>E23*100/E25</f>
        <v>110.62959094803017</v>
      </c>
      <c r="G23" s="131">
        <f>E23-E25</f>
        <v>22936.78565308705</v>
      </c>
      <c r="H23" s="139"/>
    </row>
    <row r="24" spans="1:8" s="60" customFormat="1" ht="16.5" thickBot="1">
      <c r="A24" s="122">
        <f t="shared" si="0"/>
        <v>4</v>
      </c>
      <c r="B24" s="123" t="s">
        <v>11</v>
      </c>
      <c r="C24" s="134">
        <v>169487</v>
      </c>
      <c r="D24" s="134">
        <v>729.6666666666667</v>
      </c>
      <c r="E24" s="135">
        <f t="shared" si="1"/>
        <v>232280.03654636818</v>
      </c>
      <c r="F24" s="136">
        <f>E24*100/E25</f>
        <v>107.64550060435712</v>
      </c>
      <c r="G24" s="137">
        <f>E24-E25</f>
        <v>16497.644117263466</v>
      </c>
      <c r="H24" s="138"/>
    </row>
    <row r="25" spans="1:7" s="36" customFormat="1" ht="16.5" thickBot="1">
      <c r="A25" s="10" t="s">
        <v>40</v>
      </c>
      <c r="B25" s="11" t="s">
        <v>20</v>
      </c>
      <c r="C25" s="14">
        <f>SUM(C11:C24)</f>
        <v>1098260.45</v>
      </c>
      <c r="D25" s="14">
        <f>SUM(D11:D24)</f>
        <v>5089.666666666667</v>
      </c>
      <c r="E25" s="15">
        <f t="shared" si="1"/>
        <v>215782.39242910472</v>
      </c>
      <c r="F25" s="16" t="s">
        <v>21</v>
      </c>
      <c r="G25" s="17" t="s">
        <v>21</v>
      </c>
    </row>
    <row r="26" s="46" customFormat="1" ht="12.75">
      <c r="G26" s="47"/>
    </row>
    <row r="27" s="43" customFormat="1" ht="12.75">
      <c r="A27" s="40" t="s">
        <v>22</v>
      </c>
    </row>
    <row r="28" spans="1:8" s="43" customFormat="1" ht="12.75">
      <c r="A28" s="304" t="s">
        <v>73</v>
      </c>
      <c r="B28" s="304"/>
      <c r="C28" s="304"/>
      <c r="D28" s="304"/>
      <c r="E28" s="304"/>
      <c r="F28" s="304"/>
      <c r="G28" s="304"/>
      <c r="H28" s="50"/>
    </row>
    <row r="29" s="43" customFormat="1" ht="12.75"/>
    <row r="30" s="43" customFormat="1" ht="12.75"/>
    <row r="32" ht="12.75">
      <c r="G32" s="41" t="s">
        <v>302</v>
      </c>
    </row>
    <row r="72" spans="1:7" ht="18" customHeight="1">
      <c r="A72" s="299"/>
      <c r="B72" s="299"/>
      <c r="C72" s="299"/>
      <c r="D72" s="299"/>
      <c r="E72" s="299"/>
      <c r="F72" s="299"/>
      <c r="G72" s="299"/>
    </row>
    <row r="73" ht="12.75" customHeight="1"/>
    <row r="74" ht="15.75">
      <c r="A74" s="13"/>
    </row>
    <row r="75" ht="15.75">
      <c r="A75" s="13"/>
    </row>
  </sheetData>
  <sheetProtection/>
  <mergeCells count="9">
    <mergeCell ref="A72:G72"/>
    <mergeCell ref="A28:G28"/>
    <mergeCell ref="A2:G2"/>
    <mergeCell ref="A3:G3"/>
    <mergeCell ref="A5:G5"/>
    <mergeCell ref="A7:G7"/>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4.xml><?xml version="1.0" encoding="utf-8"?>
<worksheet xmlns="http://schemas.openxmlformats.org/spreadsheetml/2006/main" xmlns:r="http://schemas.openxmlformats.org/officeDocument/2006/relationships">
  <sheetPr>
    <tabColor indexed="12"/>
  </sheetPr>
  <dimension ref="A1:S35"/>
  <sheetViews>
    <sheetView zoomScale="68" zoomScaleNormal="68" zoomScalePageLayoutView="0" workbookViewId="0" topLeftCell="A1">
      <selection activeCell="N33" sqref="N33"/>
    </sheetView>
  </sheetViews>
  <sheetFormatPr defaultColWidth="9.140625" defaultRowHeight="12.75"/>
  <cols>
    <col min="1" max="1" width="12.28125" style="0" customWidth="1"/>
    <col min="2" max="2" width="63.140625" style="0" customWidth="1"/>
    <col min="3" max="16" width="12.00390625" style="0" customWidth="1"/>
    <col min="17" max="17" width="14.28125" style="0" customWidth="1"/>
  </cols>
  <sheetData>
    <row r="1" ht="21.75" customHeight="1">
      <c r="Q1" s="235" t="s">
        <v>324</v>
      </c>
    </row>
    <row r="2" ht="15.75">
      <c r="Q2" s="236" t="s">
        <v>197</v>
      </c>
    </row>
    <row r="3" spans="1:17" ht="23.25">
      <c r="A3" s="276" t="s">
        <v>274</v>
      </c>
      <c r="B3" s="276"/>
      <c r="C3" s="276"/>
      <c r="D3" s="276"/>
      <c r="E3" s="276"/>
      <c r="F3" s="276"/>
      <c r="G3" s="276"/>
      <c r="H3" s="276"/>
      <c r="I3" s="276"/>
      <c r="J3" s="276"/>
      <c r="K3" s="276"/>
      <c r="L3" s="276"/>
      <c r="M3" s="276"/>
      <c r="N3" s="276"/>
      <c r="O3" s="276"/>
      <c r="P3" s="276"/>
      <c r="Q3" s="276"/>
    </row>
    <row r="4" spans="1:17" ht="24" thickBot="1">
      <c r="A4" s="32"/>
      <c r="B4" s="32"/>
      <c r="C4" s="32"/>
      <c r="D4" s="32"/>
      <c r="E4" s="32"/>
      <c r="F4" s="32"/>
      <c r="G4" s="32"/>
      <c r="H4" s="32"/>
      <c r="I4" s="32"/>
      <c r="J4" s="32"/>
      <c r="K4" s="32"/>
      <c r="L4" s="32"/>
      <c r="M4" s="32"/>
      <c r="N4" s="32"/>
      <c r="O4" s="32"/>
      <c r="P4" s="32"/>
      <c r="Q4" s="32"/>
    </row>
    <row r="5" spans="1:17" s="60" customFormat="1" ht="108.75" thickBot="1">
      <c r="A5" s="259" t="s">
        <v>65</v>
      </c>
      <c r="B5" s="260"/>
      <c r="C5" s="69" t="s">
        <v>66</v>
      </c>
      <c r="D5" s="66" t="s">
        <v>0</v>
      </c>
      <c r="E5" s="66" t="s">
        <v>1</v>
      </c>
      <c r="F5" s="66" t="s">
        <v>2</v>
      </c>
      <c r="G5" s="66" t="s">
        <v>3</v>
      </c>
      <c r="H5" s="66" t="s">
        <v>67</v>
      </c>
      <c r="I5" s="66" t="s">
        <v>4</v>
      </c>
      <c r="J5" s="66" t="s">
        <v>5</v>
      </c>
      <c r="K5" s="66" t="s">
        <v>6</v>
      </c>
      <c r="L5" s="66" t="s">
        <v>7</v>
      </c>
      <c r="M5" s="66" t="s">
        <v>8</v>
      </c>
      <c r="N5" s="66" t="s">
        <v>9</v>
      </c>
      <c r="O5" s="66" t="s">
        <v>10</v>
      </c>
      <c r="P5" s="67" t="s">
        <v>11</v>
      </c>
      <c r="Q5" s="68" t="s">
        <v>68</v>
      </c>
    </row>
    <row r="6" spans="1:19" ht="21" customHeight="1">
      <c r="A6" s="211">
        <v>3111</v>
      </c>
      <c r="B6" s="168" t="s">
        <v>143</v>
      </c>
      <c r="C6" s="169">
        <v>28964.166666666664</v>
      </c>
      <c r="D6" s="170">
        <v>32634.166666666664</v>
      </c>
      <c r="E6" s="170">
        <v>18118.833333333332</v>
      </c>
      <c r="F6" s="170">
        <v>14895.833333333332</v>
      </c>
      <c r="G6" s="170">
        <v>7738.333333333334</v>
      </c>
      <c r="H6" s="170">
        <v>21746.833333333336</v>
      </c>
      <c r="I6" s="170">
        <v>12362.333333333334</v>
      </c>
      <c r="J6" s="170">
        <v>15836</v>
      </c>
      <c r="K6" s="170">
        <v>15343</v>
      </c>
      <c r="L6" s="170">
        <v>14451.333333333332</v>
      </c>
      <c r="M6" s="170">
        <v>30355.5</v>
      </c>
      <c r="N6" s="170">
        <v>17875</v>
      </c>
      <c r="O6" s="170">
        <v>16350.666666666668</v>
      </c>
      <c r="P6" s="171">
        <v>32316</v>
      </c>
      <c r="Q6" s="201">
        <v>278988</v>
      </c>
      <c r="S6" s="209"/>
    </row>
    <row r="7" spans="1:19" ht="21" customHeight="1">
      <c r="A7" s="212">
        <v>3112</v>
      </c>
      <c r="B7" s="174" t="s">
        <v>206</v>
      </c>
      <c r="C7" s="175">
        <v>776.8333333333333</v>
      </c>
      <c r="D7" s="176">
        <v>299.8333333333333</v>
      </c>
      <c r="E7" s="176">
        <v>146.16666666666666</v>
      </c>
      <c r="F7" s="176">
        <v>161.16666666666669</v>
      </c>
      <c r="G7" s="176">
        <v>114</v>
      </c>
      <c r="H7" s="176">
        <v>305.8333333333333</v>
      </c>
      <c r="I7" s="176">
        <v>294.8333333333333</v>
      </c>
      <c r="J7" s="176">
        <v>410.6666666666667</v>
      </c>
      <c r="K7" s="176">
        <v>108</v>
      </c>
      <c r="L7" s="176">
        <v>58.5</v>
      </c>
      <c r="M7" s="176">
        <v>624</v>
      </c>
      <c r="N7" s="176">
        <v>275.1666666666667</v>
      </c>
      <c r="O7" s="176">
        <v>97.16666666666666</v>
      </c>
      <c r="P7" s="177">
        <v>574.5</v>
      </c>
      <c r="Q7" s="202">
        <v>4246.666666666666</v>
      </c>
      <c r="S7" s="209"/>
    </row>
    <row r="8" spans="1:19" ht="21" customHeight="1">
      <c r="A8" s="179"/>
      <c r="B8" s="180" t="s">
        <v>192</v>
      </c>
      <c r="C8" s="181">
        <v>72506.25</v>
      </c>
      <c r="D8" s="182">
        <v>92285.41666666666</v>
      </c>
      <c r="E8" s="182">
        <v>50022.458333333336</v>
      </c>
      <c r="F8" s="182">
        <v>42110.25</v>
      </c>
      <c r="G8" s="182">
        <v>24139.375</v>
      </c>
      <c r="H8" s="182">
        <v>67629.375</v>
      </c>
      <c r="I8" s="182">
        <v>35084.41666666667</v>
      </c>
      <c r="J8" s="182">
        <v>43885.208333333336</v>
      </c>
      <c r="K8" s="182">
        <v>41806.666666666664</v>
      </c>
      <c r="L8" s="182">
        <v>43425</v>
      </c>
      <c r="M8" s="182">
        <v>86740.66666666667</v>
      </c>
      <c r="N8" s="182">
        <v>49415.208333333336</v>
      </c>
      <c r="O8" s="182">
        <v>46613.041666666664</v>
      </c>
      <c r="P8" s="183">
        <v>101094.5</v>
      </c>
      <c r="Q8" s="203">
        <v>796757.8333333334</v>
      </c>
      <c r="S8" s="209"/>
    </row>
    <row r="9" spans="1:19" ht="21" customHeight="1">
      <c r="A9" s="274" t="s">
        <v>295</v>
      </c>
      <c r="B9" s="275"/>
      <c r="C9" s="175">
        <v>69314.91666666666</v>
      </c>
      <c r="D9" s="176">
        <v>84361.41666666667</v>
      </c>
      <c r="E9" s="176">
        <v>46832.875</v>
      </c>
      <c r="F9" s="176">
        <v>37248.333333333336</v>
      </c>
      <c r="G9" s="176">
        <v>23505.875</v>
      </c>
      <c r="H9" s="176">
        <v>64633.04166666667</v>
      </c>
      <c r="I9" s="176">
        <v>31606.25</v>
      </c>
      <c r="J9" s="176">
        <v>40404.29166666667</v>
      </c>
      <c r="K9" s="176">
        <v>37846</v>
      </c>
      <c r="L9" s="176">
        <v>39105.58333333333</v>
      </c>
      <c r="M9" s="176">
        <v>76227.58333333334</v>
      </c>
      <c r="N9" s="176">
        <v>43341.458333333336</v>
      </c>
      <c r="O9" s="176">
        <v>40124.375</v>
      </c>
      <c r="P9" s="177">
        <v>92755.25</v>
      </c>
      <c r="Q9" s="202">
        <v>727307.25</v>
      </c>
      <c r="S9" s="209"/>
    </row>
    <row r="10" spans="1:19" ht="21" customHeight="1">
      <c r="A10" s="277" t="s">
        <v>296</v>
      </c>
      <c r="B10" s="278"/>
      <c r="C10" s="181">
        <v>2714.5833333333335</v>
      </c>
      <c r="D10" s="182">
        <v>7678.166666666666</v>
      </c>
      <c r="E10" s="182">
        <v>3073.916666666667</v>
      </c>
      <c r="F10" s="182">
        <v>3783.1666666666665</v>
      </c>
      <c r="G10" s="182">
        <v>633.5</v>
      </c>
      <c r="H10" s="182">
        <v>2691.9166666666665</v>
      </c>
      <c r="I10" s="182">
        <v>3152.5</v>
      </c>
      <c r="J10" s="182">
        <v>3480.916666666667</v>
      </c>
      <c r="K10" s="182">
        <v>3712.083333333333</v>
      </c>
      <c r="L10" s="182">
        <v>4029.083333333333</v>
      </c>
      <c r="M10" s="182">
        <v>10015.583333333334</v>
      </c>
      <c r="N10" s="182">
        <v>5392.25</v>
      </c>
      <c r="O10" s="182">
        <v>5713</v>
      </c>
      <c r="P10" s="183">
        <v>7624.5</v>
      </c>
      <c r="Q10" s="203">
        <v>63695.16666666667</v>
      </c>
      <c r="S10" s="209"/>
    </row>
    <row r="11" spans="1:19" ht="21" customHeight="1">
      <c r="A11" s="274" t="s">
        <v>297</v>
      </c>
      <c r="B11" s="275"/>
      <c r="C11" s="175">
        <v>476.75</v>
      </c>
      <c r="D11" s="176">
        <v>245.83333333333331</v>
      </c>
      <c r="E11" s="176">
        <v>115.66666666666667</v>
      </c>
      <c r="F11" s="176">
        <v>1078.75</v>
      </c>
      <c r="G11" s="176">
        <v>0</v>
      </c>
      <c r="H11" s="176">
        <v>304.41666666666663</v>
      </c>
      <c r="I11" s="176">
        <v>325.66666666666663</v>
      </c>
      <c r="J11" s="176">
        <v>0</v>
      </c>
      <c r="K11" s="176">
        <v>248.58333333333334</v>
      </c>
      <c r="L11" s="176">
        <v>290.33333333333337</v>
      </c>
      <c r="M11" s="176">
        <v>497.5</v>
      </c>
      <c r="N11" s="176">
        <v>681.5</v>
      </c>
      <c r="O11" s="176">
        <v>775.6666666666666</v>
      </c>
      <c r="P11" s="177">
        <v>714.75</v>
      </c>
      <c r="Q11" s="202">
        <v>5755.416666666667</v>
      </c>
      <c r="S11" s="209"/>
    </row>
    <row r="12" spans="1:19" ht="21" customHeight="1">
      <c r="A12" s="213">
        <v>3114</v>
      </c>
      <c r="B12" s="214" t="s">
        <v>145</v>
      </c>
      <c r="C12" s="184">
        <v>3149.166666666667</v>
      </c>
      <c r="D12" s="185">
        <v>3510.875</v>
      </c>
      <c r="E12" s="185">
        <v>1763.5</v>
      </c>
      <c r="F12" s="185">
        <v>1939.5833333333333</v>
      </c>
      <c r="G12" s="185">
        <v>1427.1666666666667</v>
      </c>
      <c r="H12" s="185">
        <v>4600.416666666667</v>
      </c>
      <c r="I12" s="185">
        <v>1810.75</v>
      </c>
      <c r="J12" s="185">
        <v>2103.5</v>
      </c>
      <c r="K12" s="185">
        <v>1736.5</v>
      </c>
      <c r="L12" s="185">
        <v>1181.1666666666665</v>
      </c>
      <c r="M12" s="185">
        <v>3112.0416666666665</v>
      </c>
      <c r="N12" s="185">
        <v>2345.8333333333335</v>
      </c>
      <c r="O12" s="185">
        <v>1700.875</v>
      </c>
      <c r="P12" s="186">
        <v>3639.25</v>
      </c>
      <c r="Q12" s="204">
        <v>34020.625</v>
      </c>
      <c r="S12" s="209"/>
    </row>
    <row r="13" spans="1:19" ht="21" customHeight="1">
      <c r="A13" s="212">
        <v>3121</v>
      </c>
      <c r="B13" s="174" t="s">
        <v>146</v>
      </c>
      <c r="C13" s="175">
        <v>18905</v>
      </c>
      <c r="D13" s="176">
        <v>12213.333333333332</v>
      </c>
      <c r="E13" s="176">
        <v>7371</v>
      </c>
      <c r="F13" s="176">
        <v>5743.75</v>
      </c>
      <c r="G13" s="176">
        <v>3539</v>
      </c>
      <c r="H13" s="176">
        <v>8173.666666666666</v>
      </c>
      <c r="I13" s="176">
        <v>4647</v>
      </c>
      <c r="J13" s="176">
        <v>6516.666666666667</v>
      </c>
      <c r="K13" s="176">
        <v>6631.666666666666</v>
      </c>
      <c r="L13" s="176">
        <v>6065.666666666667</v>
      </c>
      <c r="M13" s="176">
        <v>14265.666666666668</v>
      </c>
      <c r="N13" s="176">
        <v>9544</v>
      </c>
      <c r="O13" s="176">
        <v>7460.666666666666</v>
      </c>
      <c r="P13" s="177">
        <v>15677.25</v>
      </c>
      <c r="Q13" s="202">
        <v>126754.33333333334</v>
      </c>
      <c r="S13" s="209"/>
    </row>
    <row r="14" spans="1:19" ht="21" customHeight="1">
      <c r="A14" s="213">
        <v>3122</v>
      </c>
      <c r="B14" s="214" t="s">
        <v>147</v>
      </c>
      <c r="C14" s="184">
        <v>20940.833333333336</v>
      </c>
      <c r="D14" s="185">
        <v>15607.833333333334</v>
      </c>
      <c r="E14" s="185">
        <v>12507.833333333332</v>
      </c>
      <c r="F14" s="185">
        <v>9295.416666666668</v>
      </c>
      <c r="G14" s="185">
        <v>5193.333333333334</v>
      </c>
      <c r="H14" s="185">
        <v>14569.5</v>
      </c>
      <c r="I14" s="185">
        <v>6857.333333333333</v>
      </c>
      <c r="J14" s="185">
        <v>10090.416666666666</v>
      </c>
      <c r="K14" s="185">
        <v>8610.083333333334</v>
      </c>
      <c r="L14" s="185">
        <v>8900.833333333334</v>
      </c>
      <c r="M14" s="185">
        <v>18784.166666666668</v>
      </c>
      <c r="N14" s="185">
        <v>10668.25</v>
      </c>
      <c r="O14" s="185">
        <v>10542.916666666668</v>
      </c>
      <c r="P14" s="186">
        <v>21876.583333333332</v>
      </c>
      <c r="Q14" s="204">
        <v>174445.3333333333</v>
      </c>
      <c r="S14" s="209"/>
    </row>
    <row r="15" spans="1:19" ht="21" customHeight="1">
      <c r="A15" s="212">
        <v>3123</v>
      </c>
      <c r="B15" s="174" t="s">
        <v>148</v>
      </c>
      <c r="C15" s="175">
        <v>10365.166666666666</v>
      </c>
      <c r="D15" s="176">
        <v>13598</v>
      </c>
      <c r="E15" s="176">
        <v>11131.75</v>
      </c>
      <c r="F15" s="176">
        <v>9182.583333333334</v>
      </c>
      <c r="G15" s="176">
        <v>4732.5</v>
      </c>
      <c r="H15" s="176">
        <v>13610.5</v>
      </c>
      <c r="I15" s="176">
        <v>6911.75</v>
      </c>
      <c r="J15" s="176">
        <v>8528.666666666668</v>
      </c>
      <c r="K15" s="176">
        <v>7525.25</v>
      </c>
      <c r="L15" s="176">
        <v>8300</v>
      </c>
      <c r="M15" s="176">
        <v>17635.25</v>
      </c>
      <c r="N15" s="176">
        <v>10713.416666666668</v>
      </c>
      <c r="O15" s="176">
        <v>9923</v>
      </c>
      <c r="P15" s="177">
        <v>21064.333333333332</v>
      </c>
      <c r="Q15" s="202">
        <v>153222.1666666667</v>
      </c>
      <c r="S15" s="209"/>
    </row>
    <row r="16" spans="1:19" ht="21" customHeight="1">
      <c r="A16" s="213">
        <v>3124</v>
      </c>
      <c r="B16" s="214" t="s">
        <v>149</v>
      </c>
      <c r="C16" s="184">
        <v>1085.6666666666667</v>
      </c>
      <c r="D16" s="185">
        <v>646.6666666666666</v>
      </c>
      <c r="E16" s="185">
        <v>240.66666666666666</v>
      </c>
      <c r="F16" s="185">
        <v>385.6666666666667</v>
      </c>
      <c r="G16" s="185">
        <v>149.33333333333334</v>
      </c>
      <c r="H16" s="185">
        <v>117.33333333333334</v>
      </c>
      <c r="I16" s="185">
        <v>337.66666666666663</v>
      </c>
      <c r="J16" s="185">
        <v>1030.3333333333335</v>
      </c>
      <c r="K16" s="185">
        <v>568.3333333333333</v>
      </c>
      <c r="L16" s="185">
        <v>169</v>
      </c>
      <c r="M16" s="185">
        <v>1054.3333333333333</v>
      </c>
      <c r="N16" s="185">
        <v>657.6666666666666</v>
      </c>
      <c r="O16" s="185">
        <v>430</v>
      </c>
      <c r="P16" s="186">
        <v>454.3333333333333</v>
      </c>
      <c r="Q16" s="204">
        <v>7327</v>
      </c>
      <c r="S16" s="209"/>
    </row>
    <row r="17" spans="1:19" ht="21" customHeight="1">
      <c r="A17" s="212">
        <v>3126</v>
      </c>
      <c r="B17" s="174" t="s">
        <v>150</v>
      </c>
      <c r="C17" s="175">
        <v>1112.6666666666667</v>
      </c>
      <c r="D17" s="176">
        <v>0</v>
      </c>
      <c r="E17" s="176">
        <v>165</v>
      </c>
      <c r="F17" s="176">
        <v>173.25</v>
      </c>
      <c r="G17" s="176">
        <v>0</v>
      </c>
      <c r="H17" s="176">
        <v>178.58333333333334</v>
      </c>
      <c r="I17" s="176">
        <v>0</v>
      </c>
      <c r="J17" s="176">
        <v>0</v>
      </c>
      <c r="K17" s="176">
        <v>178.91666666666666</v>
      </c>
      <c r="L17" s="176">
        <v>0</v>
      </c>
      <c r="M17" s="176">
        <v>522.25</v>
      </c>
      <c r="N17" s="176">
        <v>0</v>
      </c>
      <c r="O17" s="176">
        <v>176.66666666666666</v>
      </c>
      <c r="P17" s="177">
        <v>400.5</v>
      </c>
      <c r="Q17" s="202">
        <v>2907.8333333333335</v>
      </c>
      <c r="S17" s="209"/>
    </row>
    <row r="18" spans="1:19" ht="21" customHeight="1">
      <c r="A18" s="213">
        <v>3141</v>
      </c>
      <c r="B18" s="214" t="s">
        <v>207</v>
      </c>
      <c r="C18" s="184">
        <v>99730</v>
      </c>
      <c r="D18" s="185">
        <v>109212.33333333334</v>
      </c>
      <c r="E18" s="185">
        <v>66265.33333333334</v>
      </c>
      <c r="F18" s="185">
        <v>51404.33333333333</v>
      </c>
      <c r="G18" s="185">
        <v>24890.333333333332</v>
      </c>
      <c r="H18" s="185">
        <v>69615</v>
      </c>
      <c r="I18" s="185">
        <v>39943.33333333333</v>
      </c>
      <c r="J18" s="185">
        <v>52658</v>
      </c>
      <c r="K18" s="185">
        <v>53337.66666666667</v>
      </c>
      <c r="L18" s="185">
        <v>52682.66666666667</v>
      </c>
      <c r="M18" s="185">
        <v>103039.66666666666</v>
      </c>
      <c r="N18" s="185">
        <v>62180.33333333333</v>
      </c>
      <c r="O18" s="185">
        <v>61112.33333333333</v>
      </c>
      <c r="P18" s="186">
        <v>109076.66666666666</v>
      </c>
      <c r="Q18" s="204">
        <v>955147.9999999999</v>
      </c>
      <c r="S18" s="209"/>
    </row>
    <row r="19" spans="1:19" ht="21" customHeight="1">
      <c r="A19" s="212">
        <v>3142</v>
      </c>
      <c r="B19" s="174" t="s">
        <v>151</v>
      </c>
      <c r="C19" s="175">
        <v>28331.333333333336</v>
      </c>
      <c r="D19" s="176">
        <v>21766.666666666668</v>
      </c>
      <c r="E19" s="176">
        <v>23350.333333333332</v>
      </c>
      <c r="F19" s="176">
        <v>13229.333333333334</v>
      </c>
      <c r="G19" s="176">
        <v>4740</v>
      </c>
      <c r="H19" s="176">
        <v>12921.333333333332</v>
      </c>
      <c r="I19" s="176">
        <v>5488.333333333334</v>
      </c>
      <c r="J19" s="176">
        <v>14889</v>
      </c>
      <c r="K19" s="176">
        <v>15643.666666666668</v>
      </c>
      <c r="L19" s="176">
        <v>16913.666666666668</v>
      </c>
      <c r="M19" s="176">
        <v>27759.666666666668</v>
      </c>
      <c r="N19" s="176">
        <v>16148.333333333332</v>
      </c>
      <c r="O19" s="176">
        <v>18189</v>
      </c>
      <c r="P19" s="177">
        <v>23901.666666666664</v>
      </c>
      <c r="Q19" s="202">
        <v>243272.33333333328</v>
      </c>
      <c r="S19" s="209"/>
    </row>
    <row r="20" spans="1:19" ht="21" customHeight="1">
      <c r="A20" s="213">
        <v>3143</v>
      </c>
      <c r="B20" s="214" t="s">
        <v>152</v>
      </c>
      <c r="C20" s="184">
        <v>29167.333333333332</v>
      </c>
      <c r="D20" s="185">
        <v>33019.333333333336</v>
      </c>
      <c r="E20" s="185">
        <v>17599.333333333332</v>
      </c>
      <c r="F20" s="185">
        <v>12152</v>
      </c>
      <c r="G20" s="185">
        <v>6155.666666666666</v>
      </c>
      <c r="H20" s="185">
        <v>19730.333333333336</v>
      </c>
      <c r="I20" s="185">
        <v>11293.333333333334</v>
      </c>
      <c r="J20" s="185">
        <v>14917</v>
      </c>
      <c r="K20" s="185">
        <v>12123</v>
      </c>
      <c r="L20" s="185">
        <v>15194.333333333334</v>
      </c>
      <c r="M20" s="185">
        <v>29619.666666666664</v>
      </c>
      <c r="N20" s="185">
        <v>16476</v>
      </c>
      <c r="O20" s="185">
        <v>17097.666666666668</v>
      </c>
      <c r="P20" s="186">
        <v>27093.333333333336</v>
      </c>
      <c r="Q20" s="204">
        <v>261638.3333333333</v>
      </c>
      <c r="S20" s="209"/>
    </row>
    <row r="21" spans="1:19" ht="21" customHeight="1">
      <c r="A21" s="212">
        <v>3145</v>
      </c>
      <c r="B21" s="174" t="s">
        <v>153</v>
      </c>
      <c r="C21" s="175">
        <v>203</v>
      </c>
      <c r="D21" s="176">
        <v>152.66666666666669</v>
      </c>
      <c r="E21" s="176">
        <v>153.66666666666669</v>
      </c>
      <c r="F21" s="176">
        <v>73.33333333333333</v>
      </c>
      <c r="G21" s="176">
        <v>0</v>
      </c>
      <c r="H21" s="176">
        <v>183</v>
      </c>
      <c r="I21" s="176">
        <v>131.33333333333331</v>
      </c>
      <c r="J21" s="176">
        <v>399</v>
      </c>
      <c r="K21" s="176">
        <v>259.3333333333333</v>
      </c>
      <c r="L21" s="176">
        <v>208.33333333333334</v>
      </c>
      <c r="M21" s="176">
        <v>384.6666666666667</v>
      </c>
      <c r="N21" s="176">
        <v>284</v>
      </c>
      <c r="O21" s="176">
        <v>154.33333333333331</v>
      </c>
      <c r="P21" s="177">
        <v>68.66666666666666</v>
      </c>
      <c r="Q21" s="202">
        <v>2655.333333333333</v>
      </c>
      <c r="S21" s="209"/>
    </row>
    <row r="22" spans="1:19" ht="21" customHeight="1">
      <c r="A22" s="213">
        <v>3146</v>
      </c>
      <c r="B22" s="214" t="s">
        <v>212</v>
      </c>
      <c r="C22" s="184">
        <v>26130.333333333332</v>
      </c>
      <c r="D22" s="185">
        <v>16641.333333333332</v>
      </c>
      <c r="E22" s="185">
        <v>8263</v>
      </c>
      <c r="F22" s="185">
        <v>11101</v>
      </c>
      <c r="G22" s="185">
        <v>6315.666666666667</v>
      </c>
      <c r="H22" s="185">
        <v>17366</v>
      </c>
      <c r="I22" s="185">
        <v>8676.666666666666</v>
      </c>
      <c r="J22" s="185">
        <v>15601.333333333332</v>
      </c>
      <c r="K22" s="185">
        <v>12235.666666666668</v>
      </c>
      <c r="L22" s="185">
        <v>9227.666666666666</v>
      </c>
      <c r="M22" s="185">
        <v>22938</v>
      </c>
      <c r="N22" s="185">
        <v>14628</v>
      </c>
      <c r="O22" s="185">
        <v>7898.333333333333</v>
      </c>
      <c r="P22" s="186">
        <v>22603.333333333336</v>
      </c>
      <c r="Q22" s="204">
        <v>199626.33333333334</v>
      </c>
      <c r="S22" s="209"/>
    </row>
    <row r="23" spans="1:19" ht="21" customHeight="1">
      <c r="A23" s="212">
        <v>3147</v>
      </c>
      <c r="B23" s="174" t="s">
        <v>154</v>
      </c>
      <c r="C23" s="175">
        <v>2125.666666666667</v>
      </c>
      <c r="D23" s="176">
        <v>3695</v>
      </c>
      <c r="E23" s="176">
        <v>5959.333333333334</v>
      </c>
      <c r="F23" s="176">
        <v>2819</v>
      </c>
      <c r="G23" s="176">
        <v>1506</v>
      </c>
      <c r="H23" s="176">
        <v>2240.3333333333335</v>
      </c>
      <c r="I23" s="176">
        <v>1693.6666666666665</v>
      </c>
      <c r="J23" s="176">
        <v>3552.333333333333</v>
      </c>
      <c r="K23" s="176">
        <v>4119.666666666667</v>
      </c>
      <c r="L23" s="176">
        <v>3097.3333333333335</v>
      </c>
      <c r="M23" s="176">
        <v>5037</v>
      </c>
      <c r="N23" s="176">
        <v>3116</v>
      </c>
      <c r="O23" s="176">
        <v>3078</v>
      </c>
      <c r="P23" s="177">
        <v>2670.6666666666665</v>
      </c>
      <c r="Q23" s="202">
        <v>44709.99999999999</v>
      </c>
      <c r="S23" s="209"/>
    </row>
    <row r="24" spans="1:19" ht="21" customHeight="1">
      <c r="A24" s="213">
        <v>3150</v>
      </c>
      <c r="B24" s="214" t="s">
        <v>155</v>
      </c>
      <c r="C24" s="184">
        <v>2527.083333333333</v>
      </c>
      <c r="D24" s="185">
        <v>1219.3333333333335</v>
      </c>
      <c r="E24" s="185">
        <v>1840.75</v>
      </c>
      <c r="F24" s="185">
        <v>833.5833333333334</v>
      </c>
      <c r="G24" s="185">
        <v>296.0833333333333</v>
      </c>
      <c r="H24" s="185">
        <v>1168.6666666666667</v>
      </c>
      <c r="I24" s="185">
        <v>520.3333333333333</v>
      </c>
      <c r="J24" s="185">
        <v>847.8333333333334</v>
      </c>
      <c r="K24" s="185">
        <v>1233.4166666666665</v>
      </c>
      <c r="L24" s="185">
        <v>932.3333333333333</v>
      </c>
      <c r="M24" s="185">
        <v>2118.833333333333</v>
      </c>
      <c r="N24" s="185">
        <v>654.6666666666666</v>
      </c>
      <c r="O24" s="185">
        <v>774.6666666666666</v>
      </c>
      <c r="P24" s="186">
        <v>978.8333333333333</v>
      </c>
      <c r="Q24" s="204">
        <v>15946.416666666666</v>
      </c>
      <c r="S24" s="209"/>
    </row>
    <row r="25" spans="1:19" ht="21" customHeight="1">
      <c r="A25" s="212">
        <v>3231</v>
      </c>
      <c r="B25" s="174" t="s">
        <v>156</v>
      </c>
      <c r="C25" s="175">
        <v>20838.333333333332</v>
      </c>
      <c r="D25" s="176">
        <v>22369.333333333332</v>
      </c>
      <c r="E25" s="176">
        <v>12341.333333333332</v>
      </c>
      <c r="F25" s="176">
        <v>13168.333333333334</v>
      </c>
      <c r="G25" s="176">
        <v>8975</v>
      </c>
      <c r="H25" s="176">
        <v>12990.333333333332</v>
      </c>
      <c r="I25" s="176">
        <v>9054</v>
      </c>
      <c r="J25" s="176">
        <v>13576.666666666668</v>
      </c>
      <c r="K25" s="176">
        <v>13331.666666666668</v>
      </c>
      <c r="L25" s="176">
        <v>10476</v>
      </c>
      <c r="M25" s="176">
        <v>24301</v>
      </c>
      <c r="N25" s="176">
        <v>12219.333333333332</v>
      </c>
      <c r="O25" s="176">
        <v>14117.666666666666</v>
      </c>
      <c r="P25" s="177">
        <v>24051.333333333332</v>
      </c>
      <c r="Q25" s="202">
        <v>211810.33333333334</v>
      </c>
      <c r="S25" s="209"/>
    </row>
    <row r="26" spans="1:19" ht="21" customHeight="1">
      <c r="A26" s="213">
        <v>3421</v>
      </c>
      <c r="B26" s="214" t="s">
        <v>157</v>
      </c>
      <c r="C26" s="184">
        <v>18642.666666666668</v>
      </c>
      <c r="D26" s="185">
        <v>14452</v>
      </c>
      <c r="E26" s="185">
        <v>11464</v>
      </c>
      <c r="F26" s="185">
        <v>16810.666666666664</v>
      </c>
      <c r="G26" s="185">
        <v>11395</v>
      </c>
      <c r="H26" s="185">
        <v>15273.333333333332</v>
      </c>
      <c r="I26" s="185">
        <v>7810.666666666666</v>
      </c>
      <c r="J26" s="185">
        <v>13429</v>
      </c>
      <c r="K26" s="185">
        <v>12738.333333333332</v>
      </c>
      <c r="L26" s="185">
        <v>14424.333333333334</v>
      </c>
      <c r="M26" s="185">
        <v>33632.333333333336</v>
      </c>
      <c r="N26" s="185">
        <v>15155.333333333332</v>
      </c>
      <c r="O26" s="185">
        <v>16551.333333333336</v>
      </c>
      <c r="P26" s="186">
        <v>22967.666666666668</v>
      </c>
      <c r="Q26" s="204">
        <v>224746.6666666667</v>
      </c>
      <c r="S26" s="209"/>
    </row>
    <row r="27" spans="1:19" ht="21" customHeight="1" thickBot="1">
      <c r="A27" s="215">
        <v>4322</v>
      </c>
      <c r="B27" s="216" t="s">
        <v>158</v>
      </c>
      <c r="C27" s="205">
        <v>105.33333333333333</v>
      </c>
      <c r="D27" s="206">
        <v>525.3333333333334</v>
      </c>
      <c r="E27" s="206">
        <v>299.3333333333333</v>
      </c>
      <c r="F27" s="206">
        <v>286</v>
      </c>
      <c r="G27" s="206">
        <v>285.3333333333333</v>
      </c>
      <c r="H27" s="206">
        <v>804.6666666666666</v>
      </c>
      <c r="I27" s="206">
        <v>256</v>
      </c>
      <c r="J27" s="206">
        <v>308.6666666666667</v>
      </c>
      <c r="K27" s="206">
        <v>177</v>
      </c>
      <c r="L27" s="206">
        <v>250</v>
      </c>
      <c r="M27" s="206">
        <v>397</v>
      </c>
      <c r="N27" s="206">
        <v>373.3333333333333</v>
      </c>
      <c r="O27" s="206">
        <v>292</v>
      </c>
      <c r="P27" s="207">
        <v>729.6666666666667</v>
      </c>
      <c r="Q27" s="208">
        <v>5089.666666666667</v>
      </c>
      <c r="S27" s="209"/>
    </row>
    <row r="28" spans="1:17" ht="12.75">
      <c r="A28" s="113"/>
      <c r="B28" s="113"/>
      <c r="C28" s="60"/>
      <c r="D28" s="60"/>
      <c r="E28" s="60"/>
      <c r="F28" s="60"/>
      <c r="G28" s="60"/>
      <c r="H28" s="60"/>
      <c r="I28" s="60"/>
      <c r="J28" s="60"/>
      <c r="K28" s="60"/>
      <c r="L28" s="60"/>
      <c r="M28" s="60"/>
      <c r="N28" s="60"/>
      <c r="O28" s="60"/>
      <c r="P28" s="60"/>
      <c r="Q28" s="61"/>
    </row>
    <row r="29" spans="1:17" s="60" customFormat="1" ht="12.75">
      <c r="A29" s="113"/>
      <c r="B29" s="113"/>
      <c r="Q29" s="61"/>
    </row>
    <row r="30" spans="1:17" s="60" customFormat="1" ht="15">
      <c r="A30" s="197" t="s">
        <v>76</v>
      </c>
      <c r="B30" s="113"/>
      <c r="C30" s="210"/>
      <c r="D30" s="210"/>
      <c r="E30" s="210"/>
      <c r="F30" s="210"/>
      <c r="G30" s="210"/>
      <c r="H30" s="210"/>
      <c r="I30" s="210"/>
      <c r="J30" s="210"/>
      <c r="K30" s="210"/>
      <c r="L30" s="210"/>
      <c r="M30" s="210"/>
      <c r="N30" s="210"/>
      <c r="O30" s="210"/>
      <c r="P30" s="210"/>
      <c r="Q30" s="210"/>
    </row>
    <row r="31" spans="1:2" s="60" customFormat="1" ht="12.75">
      <c r="A31" s="36"/>
      <c r="B31" s="113"/>
    </row>
    <row r="32" spans="1:2" s="60" customFormat="1" ht="14.25">
      <c r="A32" s="217" t="s">
        <v>159</v>
      </c>
      <c r="B32" s="113"/>
    </row>
    <row r="33" spans="1:2" s="60" customFormat="1" ht="14.25">
      <c r="A33" s="217" t="s">
        <v>298</v>
      </c>
      <c r="B33" s="113"/>
    </row>
    <row r="34" spans="1:17" s="60" customFormat="1" ht="14.25">
      <c r="A34" s="217" t="s">
        <v>75</v>
      </c>
      <c r="B34" s="113"/>
      <c r="Q34" s="75"/>
    </row>
    <row r="35" spans="1:2" s="60" customFormat="1" ht="12.75">
      <c r="A35" s="36"/>
      <c r="B35" s="113"/>
    </row>
    <row r="36" s="60" customFormat="1" ht="12.75"/>
    <row r="37" s="60" customFormat="1" ht="12.75"/>
  </sheetData>
  <sheetProtection/>
  <mergeCells count="5">
    <mergeCell ref="A11:B11"/>
    <mergeCell ref="A3:Q3"/>
    <mergeCell ref="A5:B5"/>
    <mergeCell ref="A9:B9"/>
    <mergeCell ref="A10:B10"/>
  </mergeCells>
  <printOptions horizontalCentered="1"/>
  <pageMargins left="0.1968503937007874" right="0.1968503937007874" top="0.7874015748031497" bottom="0.3937007874015748" header="0.5118110236220472" footer="0.5118110236220472"/>
  <pageSetup orientation="landscape" paperSize="9" scale="56" r:id="rId1"/>
</worksheet>
</file>

<file path=xl/worksheets/sheet5.xml><?xml version="1.0" encoding="utf-8"?>
<worksheet xmlns="http://schemas.openxmlformats.org/spreadsheetml/2006/main" xmlns:r="http://schemas.openxmlformats.org/officeDocument/2006/relationships">
  <sheetPr>
    <tabColor indexed="14"/>
  </sheetPr>
  <dimension ref="A1:S43"/>
  <sheetViews>
    <sheetView zoomScale="68" zoomScaleNormal="68" zoomScalePageLayoutView="0" workbookViewId="0" topLeftCell="A1">
      <selection activeCell="K33" sqref="K33"/>
    </sheetView>
  </sheetViews>
  <sheetFormatPr defaultColWidth="9.140625" defaultRowHeight="12.75"/>
  <cols>
    <col min="1" max="1" width="12.421875" style="23" customWidth="1"/>
    <col min="2" max="2" width="62.8515625" style="23" customWidth="1"/>
    <col min="3" max="16" width="12.00390625" style="23" customWidth="1"/>
    <col min="17" max="17" width="14.28125" style="241" customWidth="1"/>
    <col min="18" max="18" width="9.140625" style="23" customWidth="1"/>
    <col min="19" max="19" width="11.7109375" style="23" bestFit="1" customWidth="1"/>
    <col min="20" max="16384" width="9.140625" style="23" customWidth="1"/>
  </cols>
  <sheetData>
    <row r="1" spans="1:17" ht="21.75" customHeight="1">
      <c r="A1" s="245"/>
      <c r="B1" s="245"/>
      <c r="Q1" s="235" t="s">
        <v>324</v>
      </c>
    </row>
    <row r="2" spans="1:17" ht="15.75">
      <c r="A2" s="245"/>
      <c r="B2" s="245"/>
      <c r="Q2" s="241" t="s">
        <v>196</v>
      </c>
    </row>
    <row r="3" spans="1:17" ht="23.25" customHeight="1">
      <c r="A3" s="262" t="s">
        <v>283</v>
      </c>
      <c r="B3" s="262"/>
      <c r="C3" s="262"/>
      <c r="D3" s="262"/>
      <c r="E3" s="262"/>
      <c r="F3" s="262"/>
      <c r="G3" s="262"/>
      <c r="H3" s="262"/>
      <c r="I3" s="262"/>
      <c r="J3" s="262"/>
      <c r="K3" s="262"/>
      <c r="L3" s="262"/>
      <c r="M3" s="262"/>
      <c r="N3" s="262"/>
      <c r="O3" s="262"/>
      <c r="P3" s="262"/>
      <c r="Q3" s="262"/>
    </row>
    <row r="4" spans="1:17" ht="23.25">
      <c r="A4" s="22"/>
      <c r="B4" s="22"/>
      <c r="C4" s="22"/>
      <c r="D4" s="22"/>
      <c r="E4" s="22"/>
      <c r="F4" s="22"/>
      <c r="G4" s="22"/>
      <c r="H4" s="22"/>
      <c r="I4" s="22"/>
      <c r="J4" s="22"/>
      <c r="K4" s="22"/>
      <c r="L4" s="22"/>
      <c r="M4" s="22"/>
      <c r="N4" s="22"/>
      <c r="O4" s="22"/>
      <c r="P4" s="22"/>
      <c r="Q4" s="26"/>
    </row>
    <row r="5" spans="1:17" ht="23.25" customHeight="1">
      <c r="A5" s="261" t="s">
        <v>17</v>
      </c>
      <c r="B5" s="261"/>
      <c r="C5" s="261"/>
      <c r="D5" s="261"/>
      <c r="E5" s="261"/>
      <c r="F5" s="261"/>
      <c r="G5" s="261"/>
      <c r="H5" s="261"/>
      <c r="I5" s="261"/>
      <c r="J5" s="261"/>
      <c r="K5" s="261"/>
      <c r="L5" s="261"/>
      <c r="M5" s="261"/>
      <c r="N5" s="261"/>
      <c r="O5" s="261"/>
      <c r="P5" s="261"/>
      <c r="Q5" s="261"/>
    </row>
    <row r="6" spans="1:17" ht="16.5" thickBot="1">
      <c r="A6" s="27"/>
      <c r="B6" s="27"/>
      <c r="C6" s="27"/>
      <c r="D6" s="27"/>
      <c r="E6" s="27"/>
      <c r="F6" s="27"/>
      <c r="G6" s="27"/>
      <c r="H6" s="27"/>
      <c r="I6" s="27"/>
      <c r="J6" s="27"/>
      <c r="K6" s="27"/>
      <c r="L6" s="27"/>
      <c r="M6" s="27"/>
      <c r="N6" s="27"/>
      <c r="O6" s="27"/>
      <c r="P6" s="27"/>
      <c r="Q6" s="242"/>
    </row>
    <row r="7" spans="1:17" ht="114" customHeight="1" thickBot="1">
      <c r="A7" s="259" t="s">
        <v>65</v>
      </c>
      <c r="B7" s="260"/>
      <c r="C7" s="193" t="s">
        <v>66</v>
      </c>
      <c r="D7" s="194" t="s">
        <v>0</v>
      </c>
      <c r="E7" s="194" t="s">
        <v>1</v>
      </c>
      <c r="F7" s="194" t="s">
        <v>2</v>
      </c>
      <c r="G7" s="194" t="s">
        <v>3</v>
      </c>
      <c r="H7" s="194" t="s">
        <v>67</v>
      </c>
      <c r="I7" s="194" t="s">
        <v>4</v>
      </c>
      <c r="J7" s="194" t="s">
        <v>5</v>
      </c>
      <c r="K7" s="194" t="s">
        <v>6</v>
      </c>
      <c r="L7" s="194" t="s">
        <v>7</v>
      </c>
      <c r="M7" s="194" t="s">
        <v>8</v>
      </c>
      <c r="N7" s="194" t="s">
        <v>9</v>
      </c>
      <c r="O7" s="194" t="s">
        <v>10</v>
      </c>
      <c r="P7" s="195" t="s">
        <v>11</v>
      </c>
      <c r="Q7" s="196" t="s">
        <v>194</v>
      </c>
    </row>
    <row r="8" spans="1:17" ht="21" customHeight="1">
      <c r="A8" s="167">
        <v>3111</v>
      </c>
      <c r="B8" s="168" t="s">
        <v>143</v>
      </c>
      <c r="C8" s="169">
        <v>29666.13919498231</v>
      </c>
      <c r="D8" s="170">
        <v>31629.752968514593</v>
      </c>
      <c r="E8" s="170">
        <v>30176.1702832228</v>
      </c>
      <c r="F8" s="170">
        <v>32164.43076923077</v>
      </c>
      <c r="G8" s="170">
        <v>32263.455093689423</v>
      </c>
      <c r="H8" s="170">
        <v>32549.34128340524</v>
      </c>
      <c r="I8" s="170">
        <v>31196.29277105185</v>
      </c>
      <c r="J8" s="170">
        <v>31013.172518312706</v>
      </c>
      <c r="K8" s="170">
        <v>31394.18627387082</v>
      </c>
      <c r="L8" s="170">
        <v>30960.94939336624</v>
      </c>
      <c r="M8" s="170">
        <v>31169.629885852642</v>
      </c>
      <c r="N8" s="170">
        <v>31523.076923076926</v>
      </c>
      <c r="O8" s="170">
        <v>31859.312566256216</v>
      </c>
      <c r="P8" s="171">
        <v>32202.159920782273</v>
      </c>
      <c r="Q8" s="201">
        <v>31370.350588555775</v>
      </c>
    </row>
    <row r="9" spans="1:17" ht="21" customHeight="1">
      <c r="A9" s="173">
        <v>3112</v>
      </c>
      <c r="B9" s="174" t="s">
        <v>213</v>
      </c>
      <c r="C9" s="175">
        <v>60872.77408281485</v>
      </c>
      <c r="D9" s="176">
        <v>87512.28460255697</v>
      </c>
      <c r="E9" s="176">
        <v>68579.24743443559</v>
      </c>
      <c r="F9" s="176">
        <v>72235.78076525335</v>
      </c>
      <c r="G9" s="176">
        <v>41737.98245614035</v>
      </c>
      <c r="H9" s="176">
        <v>72781.92915531335</v>
      </c>
      <c r="I9" s="176">
        <v>66406.97569248163</v>
      </c>
      <c r="J9" s="176">
        <v>74304.30194805194</v>
      </c>
      <c r="K9" s="176">
        <v>63138.88888888888</v>
      </c>
      <c r="L9" s="176">
        <v>57709.40170940171</v>
      </c>
      <c r="M9" s="176">
        <v>63697.11538461539</v>
      </c>
      <c r="N9" s="176">
        <v>66697.39551786796</v>
      </c>
      <c r="O9" s="176">
        <v>73852.48713550602</v>
      </c>
      <c r="P9" s="177">
        <v>66295.90948651002</v>
      </c>
      <c r="Q9" s="202">
        <v>67314.33908948196</v>
      </c>
    </row>
    <row r="10" spans="1:17" ht="21" customHeight="1">
      <c r="A10" s="179"/>
      <c r="B10" s="180" t="s">
        <v>192</v>
      </c>
      <c r="C10" s="181">
        <v>30254.467718300148</v>
      </c>
      <c r="D10" s="182">
        <v>31990.037718129897</v>
      </c>
      <c r="E10" s="182">
        <v>31648.684465894068</v>
      </c>
      <c r="F10" s="182">
        <v>32331.297012010138</v>
      </c>
      <c r="G10" s="182">
        <v>31406.410480801595</v>
      </c>
      <c r="H10" s="182">
        <v>32512.378829465746</v>
      </c>
      <c r="I10" s="182">
        <v>32721.742559018367</v>
      </c>
      <c r="J10" s="182">
        <v>32240.530550821502</v>
      </c>
      <c r="K10" s="182">
        <v>30581.462286716633</v>
      </c>
      <c r="L10" s="182">
        <v>32998.89464594128</v>
      </c>
      <c r="M10" s="182">
        <v>32594.64457271099</v>
      </c>
      <c r="N10" s="182">
        <v>31755.134763673464</v>
      </c>
      <c r="O10" s="182">
        <v>31976.329943426063</v>
      </c>
      <c r="P10" s="183">
        <v>32820.97443481099</v>
      </c>
      <c r="Q10" s="203">
        <v>32038.332504627604</v>
      </c>
    </row>
    <row r="11" spans="1:17" ht="21" customHeight="1">
      <c r="A11" s="274" t="s">
        <v>193</v>
      </c>
      <c r="B11" s="275"/>
      <c r="C11" s="175">
        <v>30861.12056207238</v>
      </c>
      <c r="D11" s="176">
        <v>31414.977423525957</v>
      </c>
      <c r="E11" s="176">
        <v>31499.8598740735</v>
      </c>
      <c r="F11" s="176">
        <v>33689.37312631437</v>
      </c>
      <c r="G11" s="176">
        <v>30989.679388663477</v>
      </c>
      <c r="H11" s="176">
        <v>32397.674254589852</v>
      </c>
      <c r="I11" s="176">
        <v>32936.31322918726</v>
      </c>
      <c r="J11" s="176">
        <v>35018.1216310561</v>
      </c>
      <c r="K11" s="176">
        <v>30384.294245098557</v>
      </c>
      <c r="L11" s="176">
        <v>32885.22738654114</v>
      </c>
      <c r="M11" s="176">
        <v>32933.08131024312</v>
      </c>
      <c r="N11" s="176">
        <v>31812.969683568943</v>
      </c>
      <c r="O11" s="176">
        <v>32750.890200781945</v>
      </c>
      <c r="P11" s="177">
        <v>32339.937631562636</v>
      </c>
      <c r="Q11" s="202">
        <v>32223.90978503239</v>
      </c>
    </row>
    <row r="12" spans="1:17" ht="21" customHeight="1">
      <c r="A12" s="277" t="s">
        <v>281</v>
      </c>
      <c r="B12" s="278"/>
      <c r="C12" s="181">
        <v>20077.48273215656</v>
      </c>
      <c r="D12" s="182">
        <v>38559.13564435955</v>
      </c>
      <c r="E12" s="182">
        <v>35107.00246699379</v>
      </c>
      <c r="F12" s="182">
        <v>27406.66989735231</v>
      </c>
      <c r="G12" s="182">
        <v>46869.12391475927</v>
      </c>
      <c r="H12" s="182">
        <v>38943.118595796055</v>
      </c>
      <c r="I12" s="182">
        <v>33950.80095162569</v>
      </c>
      <c r="J12" s="244">
        <v>0</v>
      </c>
      <c r="K12" s="182">
        <v>34639.57795487709</v>
      </c>
      <c r="L12" s="182">
        <v>36480.00992781651</v>
      </c>
      <c r="M12" s="182">
        <v>31637.897609558437</v>
      </c>
      <c r="N12" s="182">
        <v>35303.64875515787</v>
      </c>
      <c r="O12" s="182">
        <v>30877.822510064765</v>
      </c>
      <c r="P12" s="183">
        <v>38304.80687258181</v>
      </c>
      <c r="Q12" s="203">
        <v>32262.772790190775</v>
      </c>
    </row>
    <row r="13" spans="1:17" ht="21" customHeight="1">
      <c r="A13" s="274" t="s">
        <v>282</v>
      </c>
      <c r="B13" s="275"/>
      <c r="C13" s="237">
        <v>0</v>
      </c>
      <c r="D13" s="176">
        <v>24156.569491525424</v>
      </c>
      <c r="E13" s="238">
        <v>0</v>
      </c>
      <c r="F13" s="176">
        <v>2708.6906141367326</v>
      </c>
      <c r="G13" s="238" t="s">
        <v>183</v>
      </c>
      <c r="H13" s="238">
        <v>0</v>
      </c>
      <c r="I13" s="238">
        <v>0</v>
      </c>
      <c r="J13" s="238" t="s">
        <v>183</v>
      </c>
      <c r="K13" s="238">
        <v>0</v>
      </c>
      <c r="L13" s="238">
        <v>0</v>
      </c>
      <c r="M13" s="238">
        <v>0</v>
      </c>
      <c r="N13" s="238">
        <v>0</v>
      </c>
      <c r="O13" s="238">
        <v>0</v>
      </c>
      <c r="P13" s="177">
        <v>36748.51346624694</v>
      </c>
      <c r="Q13" s="202">
        <v>6103.205386230362</v>
      </c>
    </row>
    <row r="14" spans="1:17" ht="21" customHeight="1">
      <c r="A14" s="239">
        <v>3114</v>
      </c>
      <c r="B14" s="214" t="s">
        <v>145</v>
      </c>
      <c r="C14" s="184">
        <v>81110.02910822968</v>
      </c>
      <c r="D14" s="185">
        <v>88250.94598924769</v>
      </c>
      <c r="E14" s="185">
        <v>85451.09157924581</v>
      </c>
      <c r="F14" s="185">
        <v>88476.73469387756</v>
      </c>
      <c r="G14" s="185">
        <v>73250.54069835338</v>
      </c>
      <c r="H14" s="185">
        <v>78502.76532922742</v>
      </c>
      <c r="I14" s="185">
        <v>84956.37719177136</v>
      </c>
      <c r="J14" s="185">
        <v>73750.3208937485</v>
      </c>
      <c r="K14" s="185">
        <v>88478.54880506766</v>
      </c>
      <c r="L14" s="185">
        <v>99192.60618033019</v>
      </c>
      <c r="M14" s="185">
        <v>87015.54445768455</v>
      </c>
      <c r="N14" s="185">
        <v>80556.23445825932</v>
      </c>
      <c r="O14" s="185">
        <v>95519.0710663629</v>
      </c>
      <c r="P14" s="186">
        <v>92849.07604588858</v>
      </c>
      <c r="Q14" s="204">
        <v>85041.44941487699</v>
      </c>
    </row>
    <row r="15" spans="1:17" ht="21" customHeight="1">
      <c r="A15" s="173">
        <v>3121</v>
      </c>
      <c r="B15" s="174" t="s">
        <v>146</v>
      </c>
      <c r="C15" s="175">
        <v>35441.15313409151</v>
      </c>
      <c r="D15" s="176">
        <v>37512.60589519652</v>
      </c>
      <c r="E15" s="176">
        <v>37592.321258987926</v>
      </c>
      <c r="F15" s="176">
        <v>39439.73884657236</v>
      </c>
      <c r="G15" s="176">
        <v>37052.07968352642</v>
      </c>
      <c r="H15" s="176">
        <v>39749.66600057095</v>
      </c>
      <c r="I15" s="176">
        <v>37698.77770604691</v>
      </c>
      <c r="J15" s="176">
        <v>36677.4168797954</v>
      </c>
      <c r="K15" s="176">
        <v>35835.787886403625</v>
      </c>
      <c r="L15" s="176">
        <v>37699.730724844754</v>
      </c>
      <c r="M15" s="176">
        <v>36330.5839194336</v>
      </c>
      <c r="N15" s="176">
        <v>37659.828164291706</v>
      </c>
      <c r="O15" s="176">
        <v>35683.674381199184</v>
      </c>
      <c r="P15" s="177">
        <v>37405.53987465914</v>
      </c>
      <c r="Q15" s="202">
        <v>37069.28817686706</v>
      </c>
    </row>
    <row r="16" spans="1:17" ht="21" customHeight="1">
      <c r="A16" s="239">
        <v>3122</v>
      </c>
      <c r="B16" s="214" t="s">
        <v>147</v>
      </c>
      <c r="C16" s="184">
        <v>42938.74010107843</v>
      </c>
      <c r="D16" s="185">
        <v>41575.64962038293</v>
      </c>
      <c r="E16" s="185">
        <v>43420.07008941064</v>
      </c>
      <c r="F16" s="185">
        <v>37769.68936303734</v>
      </c>
      <c r="G16" s="185">
        <v>46654.27471116816</v>
      </c>
      <c r="H16" s="185">
        <v>44304.03926009815</v>
      </c>
      <c r="I16" s="185">
        <v>43265.9031693564</v>
      </c>
      <c r="J16" s="185">
        <v>42250.74286658133</v>
      </c>
      <c r="K16" s="185">
        <v>42804.463758577636</v>
      </c>
      <c r="L16" s="185">
        <v>42308.959835221416</v>
      </c>
      <c r="M16" s="185">
        <v>40427.07954394215</v>
      </c>
      <c r="N16" s="185">
        <v>42756.47833524711</v>
      </c>
      <c r="O16" s="185">
        <v>41089.483460459225</v>
      </c>
      <c r="P16" s="186">
        <v>40598.75285217451</v>
      </c>
      <c r="Q16" s="204">
        <v>42047.991137624784</v>
      </c>
    </row>
    <row r="17" spans="1:17" ht="21" customHeight="1">
      <c r="A17" s="173">
        <v>3123</v>
      </c>
      <c r="B17" s="174" t="s">
        <v>148</v>
      </c>
      <c r="C17" s="175">
        <v>50448.58580823592</v>
      </c>
      <c r="D17" s="176">
        <v>53140.56625974408</v>
      </c>
      <c r="E17" s="176">
        <v>41815.078491701664</v>
      </c>
      <c r="F17" s="176">
        <v>45039.83083917924</v>
      </c>
      <c r="G17" s="176">
        <v>34221.267828843105</v>
      </c>
      <c r="H17" s="176">
        <v>39520.691377980234</v>
      </c>
      <c r="I17" s="176">
        <v>45337.06658950338</v>
      </c>
      <c r="J17" s="176">
        <v>43916.243258031725</v>
      </c>
      <c r="K17" s="176">
        <v>45793.42878974121</v>
      </c>
      <c r="L17" s="176">
        <v>44772.28915662651</v>
      </c>
      <c r="M17" s="176">
        <v>43641.91037836152</v>
      </c>
      <c r="N17" s="176">
        <v>44391.888675414775</v>
      </c>
      <c r="O17" s="176">
        <v>44419.63115993147</v>
      </c>
      <c r="P17" s="177">
        <v>41422.5784501448</v>
      </c>
      <c r="Q17" s="202">
        <v>44295.687482120185</v>
      </c>
    </row>
    <row r="18" spans="1:19" ht="21" customHeight="1">
      <c r="A18" s="239">
        <v>3124</v>
      </c>
      <c r="B18" s="214" t="s">
        <v>149</v>
      </c>
      <c r="C18" s="184">
        <v>85361.37549892538</v>
      </c>
      <c r="D18" s="185">
        <v>12170.242268041236</v>
      </c>
      <c r="E18" s="185">
        <v>198752.0775623269</v>
      </c>
      <c r="F18" s="185">
        <v>38992.22126188418</v>
      </c>
      <c r="G18" s="185">
        <v>223530.9375</v>
      </c>
      <c r="H18" s="185">
        <v>1029810.5113636364</v>
      </c>
      <c r="I18" s="185">
        <v>78846.54491609082</v>
      </c>
      <c r="J18" s="185">
        <v>88983.72694920735</v>
      </c>
      <c r="K18" s="185">
        <v>87297.36070381233</v>
      </c>
      <c r="L18" s="185">
        <v>204798.81656804733</v>
      </c>
      <c r="M18" s="185">
        <v>114110.97059753399</v>
      </c>
      <c r="N18" s="185">
        <v>113756.71566142929</v>
      </c>
      <c r="O18" s="185">
        <v>110539.53488372093</v>
      </c>
      <c r="P18" s="186">
        <v>312129.8606016141</v>
      </c>
      <c r="Q18" s="204">
        <v>123464.79596014741</v>
      </c>
      <c r="S18" s="27"/>
    </row>
    <row r="19" spans="1:17" ht="21" customHeight="1">
      <c r="A19" s="173">
        <v>3126</v>
      </c>
      <c r="B19" s="174" t="s">
        <v>150</v>
      </c>
      <c r="C19" s="175">
        <v>152618.03475134808</v>
      </c>
      <c r="D19" s="238" t="s">
        <v>183</v>
      </c>
      <c r="E19" s="176">
        <v>120103.0303030303</v>
      </c>
      <c r="F19" s="176">
        <v>132727.2727272727</v>
      </c>
      <c r="G19" s="238" t="s">
        <v>183</v>
      </c>
      <c r="H19" s="176">
        <v>138084.94633691086</v>
      </c>
      <c r="I19" s="238" t="s">
        <v>183</v>
      </c>
      <c r="J19" s="238" t="s">
        <v>183</v>
      </c>
      <c r="K19" s="176">
        <v>121749.41779226829</v>
      </c>
      <c r="L19" s="238" t="s">
        <v>183</v>
      </c>
      <c r="M19" s="176">
        <v>128101.48396361896</v>
      </c>
      <c r="N19" s="238" t="s">
        <v>183</v>
      </c>
      <c r="O19" s="176">
        <v>113626.41509433964</v>
      </c>
      <c r="P19" s="177">
        <v>161937.57802746567</v>
      </c>
      <c r="Q19" s="202">
        <v>141307.50386885996</v>
      </c>
    </row>
    <row r="20" spans="1:17" ht="21" customHeight="1">
      <c r="A20" s="239">
        <v>3141</v>
      </c>
      <c r="B20" s="214" t="s">
        <v>207</v>
      </c>
      <c r="C20" s="184">
        <v>4110.2677228517</v>
      </c>
      <c r="D20" s="185">
        <v>4317.372366368877</v>
      </c>
      <c r="E20" s="185">
        <v>4114.911768848467</v>
      </c>
      <c r="F20" s="185">
        <v>3810.495872591805</v>
      </c>
      <c r="G20" s="185">
        <v>3892.8574680933702</v>
      </c>
      <c r="H20" s="185">
        <v>4549.19887955182</v>
      </c>
      <c r="I20" s="185">
        <v>4260.619627806059</v>
      </c>
      <c r="J20" s="185">
        <v>3782.836416119108</v>
      </c>
      <c r="K20" s="185">
        <v>4411.666552092642</v>
      </c>
      <c r="L20" s="185">
        <v>3973.223324559627</v>
      </c>
      <c r="M20" s="185">
        <v>4247.543826164035</v>
      </c>
      <c r="N20" s="185">
        <v>3822.633094065112</v>
      </c>
      <c r="O20" s="185">
        <v>4104.719723787343</v>
      </c>
      <c r="P20" s="186">
        <v>4625.480548849434</v>
      </c>
      <c r="Q20" s="204">
        <v>4196.536411111158</v>
      </c>
    </row>
    <row r="21" spans="1:17" ht="21" customHeight="1">
      <c r="A21" s="173">
        <v>3142</v>
      </c>
      <c r="B21" s="174" t="s">
        <v>151</v>
      </c>
      <c r="C21" s="175">
        <v>2713.9562792667716</v>
      </c>
      <c r="D21" s="176">
        <v>3678.8177641653906</v>
      </c>
      <c r="E21" s="176">
        <v>3206.6351658077688</v>
      </c>
      <c r="F21" s="176">
        <v>3183.682725257004</v>
      </c>
      <c r="G21" s="176">
        <v>4776.73417721519</v>
      </c>
      <c r="H21" s="176">
        <v>3360.5665050046437</v>
      </c>
      <c r="I21" s="176">
        <v>4157.9854236258725</v>
      </c>
      <c r="J21" s="176">
        <v>2755.994358251058</v>
      </c>
      <c r="K21" s="176">
        <v>3902.6016918454748</v>
      </c>
      <c r="L21" s="176">
        <v>3225.9711081768196</v>
      </c>
      <c r="M21" s="176">
        <v>2588.683821851847</v>
      </c>
      <c r="N21" s="176">
        <v>2913.0065022190115</v>
      </c>
      <c r="O21" s="176">
        <v>3583.0446973445487</v>
      </c>
      <c r="P21" s="177">
        <v>3848.309043999722</v>
      </c>
      <c r="Q21" s="202">
        <v>3270.1907327453328</v>
      </c>
    </row>
    <row r="22" spans="1:17" ht="21" customHeight="1">
      <c r="A22" s="239">
        <v>3143</v>
      </c>
      <c r="B22" s="214" t="s">
        <v>152</v>
      </c>
      <c r="C22" s="184">
        <v>9137.345432104408</v>
      </c>
      <c r="D22" s="185">
        <v>8160.291344464859</v>
      </c>
      <c r="E22" s="185">
        <v>9272.680783363008</v>
      </c>
      <c r="F22" s="185">
        <v>9041.721527320606</v>
      </c>
      <c r="G22" s="185">
        <v>9787.653110954678</v>
      </c>
      <c r="H22" s="185">
        <v>8746.044837897653</v>
      </c>
      <c r="I22" s="185">
        <v>9499.407910271544</v>
      </c>
      <c r="J22" s="185">
        <v>9044.606824428503</v>
      </c>
      <c r="K22" s="185">
        <v>9551.51365173637</v>
      </c>
      <c r="L22" s="185">
        <v>7794.748042033214</v>
      </c>
      <c r="M22" s="185">
        <v>7548.585962029733</v>
      </c>
      <c r="N22" s="185">
        <v>8974.769361495508</v>
      </c>
      <c r="O22" s="185">
        <v>7529.389975240286</v>
      </c>
      <c r="P22" s="186">
        <v>9439.812992125982</v>
      </c>
      <c r="Q22" s="204">
        <v>8692.199422867445</v>
      </c>
    </row>
    <row r="23" spans="1:17" ht="21" customHeight="1">
      <c r="A23" s="173">
        <v>3145</v>
      </c>
      <c r="B23" s="174" t="s">
        <v>153</v>
      </c>
      <c r="C23" s="175">
        <v>150266.00985221675</v>
      </c>
      <c r="D23" s="176">
        <v>44429.08296943231</v>
      </c>
      <c r="E23" s="176">
        <v>71668.11279826463</v>
      </c>
      <c r="F23" s="176">
        <v>100554.54545454546</v>
      </c>
      <c r="G23" s="238" t="s">
        <v>183</v>
      </c>
      <c r="H23" s="176">
        <v>37298.469945355195</v>
      </c>
      <c r="I23" s="176">
        <v>60781.14213197971</v>
      </c>
      <c r="J23" s="176">
        <v>51583.45864661654</v>
      </c>
      <c r="K23" s="176">
        <v>43777.634961439595</v>
      </c>
      <c r="L23" s="176">
        <v>43977.6</v>
      </c>
      <c r="M23" s="176">
        <v>70208.83882149046</v>
      </c>
      <c r="N23" s="176">
        <v>62121.126760563384</v>
      </c>
      <c r="O23" s="176">
        <v>52477.321814254865</v>
      </c>
      <c r="P23" s="177">
        <v>105873.786407767</v>
      </c>
      <c r="Q23" s="202">
        <v>64623.61913130806</v>
      </c>
    </row>
    <row r="24" spans="1:17" ht="21" customHeight="1">
      <c r="A24" s="239">
        <v>3146</v>
      </c>
      <c r="B24" s="214" t="s">
        <v>212</v>
      </c>
      <c r="C24" s="184">
        <v>2564.0315852585118</v>
      </c>
      <c r="D24" s="185">
        <v>2629.096426568384</v>
      </c>
      <c r="E24" s="185">
        <v>3726.6126104320465</v>
      </c>
      <c r="F24" s="185">
        <v>2213.404197820016</v>
      </c>
      <c r="G24" s="185">
        <v>2244.1415527524146</v>
      </c>
      <c r="H24" s="185">
        <v>2546.132673039272</v>
      </c>
      <c r="I24" s="185">
        <v>2295.3561275451407</v>
      </c>
      <c r="J24" s="185">
        <v>1760.8110417913</v>
      </c>
      <c r="K24" s="185">
        <v>1743.0190426894053</v>
      </c>
      <c r="L24" s="185">
        <v>2676.7330130404944</v>
      </c>
      <c r="M24" s="185">
        <v>2473.929723602755</v>
      </c>
      <c r="N24" s="185">
        <v>2100.0615258408534</v>
      </c>
      <c r="O24" s="185">
        <v>3117.1133150453684</v>
      </c>
      <c r="P24" s="186">
        <v>3123.0791918596074</v>
      </c>
      <c r="Q24" s="204">
        <v>2507.6691618841196</v>
      </c>
    </row>
    <row r="25" spans="1:17" ht="21" customHeight="1">
      <c r="A25" s="173">
        <v>3147</v>
      </c>
      <c r="B25" s="174" t="s">
        <v>154</v>
      </c>
      <c r="C25" s="175">
        <v>22106.476399560917</v>
      </c>
      <c r="D25" s="176">
        <v>26116.343707713124</v>
      </c>
      <c r="E25" s="176">
        <v>22619.97986351941</v>
      </c>
      <c r="F25" s="176">
        <v>18423.55445193331</v>
      </c>
      <c r="G25" s="176">
        <v>33745.717131474106</v>
      </c>
      <c r="H25" s="176">
        <v>26050.453801517626</v>
      </c>
      <c r="I25" s="176">
        <v>25935.81184806141</v>
      </c>
      <c r="J25" s="176">
        <v>23393.72243595759</v>
      </c>
      <c r="K25" s="176">
        <v>22487.013512420097</v>
      </c>
      <c r="L25" s="176">
        <v>21258.28669823504</v>
      </c>
      <c r="M25" s="176">
        <v>23133.611276553507</v>
      </c>
      <c r="N25" s="176">
        <v>24601.700898587933</v>
      </c>
      <c r="O25" s="176">
        <v>23799.87004548408</v>
      </c>
      <c r="P25" s="177">
        <v>25768.097853220173</v>
      </c>
      <c r="Q25" s="202">
        <v>23712.33415343324</v>
      </c>
    </row>
    <row r="26" spans="1:17" ht="21" customHeight="1">
      <c r="A26" s="239">
        <v>3150</v>
      </c>
      <c r="B26" s="214" t="s">
        <v>155</v>
      </c>
      <c r="C26" s="184">
        <v>43199.60428689201</v>
      </c>
      <c r="D26" s="185">
        <v>42339.989065062866</v>
      </c>
      <c r="E26" s="185">
        <v>33932.90778215401</v>
      </c>
      <c r="F26" s="185">
        <v>31284.214735579328</v>
      </c>
      <c r="G26" s="185">
        <v>43582.49366732339</v>
      </c>
      <c r="H26" s="185">
        <v>32594.820308043352</v>
      </c>
      <c r="I26" s="185">
        <v>42204.38821268418</v>
      </c>
      <c r="J26" s="185">
        <v>41174.01218793001</v>
      </c>
      <c r="K26" s="185">
        <v>29478.278494696307</v>
      </c>
      <c r="L26" s="185">
        <v>36950.30389703254</v>
      </c>
      <c r="M26" s="185">
        <v>38474.00298906631</v>
      </c>
      <c r="N26" s="185">
        <v>34557.58655804481</v>
      </c>
      <c r="O26" s="185">
        <v>36384.68158347676</v>
      </c>
      <c r="P26" s="186">
        <v>38296.61161246382</v>
      </c>
      <c r="Q26" s="204">
        <v>37489.666330471315</v>
      </c>
    </row>
    <row r="27" spans="1:17" ht="21" customHeight="1">
      <c r="A27" s="173">
        <v>3231</v>
      </c>
      <c r="B27" s="174" t="s">
        <v>156</v>
      </c>
      <c r="C27" s="175">
        <v>15283.132048308406</v>
      </c>
      <c r="D27" s="176">
        <v>14047.180365977232</v>
      </c>
      <c r="E27" s="176">
        <v>15096.991140881591</v>
      </c>
      <c r="F27" s="176">
        <v>13811.99848120491</v>
      </c>
      <c r="G27" s="176">
        <v>14128.2139275766</v>
      </c>
      <c r="H27" s="176">
        <v>14279.943034564165</v>
      </c>
      <c r="I27" s="176">
        <v>13344.722774464324</v>
      </c>
      <c r="J27" s="176">
        <v>13055.33267861527</v>
      </c>
      <c r="K27" s="176">
        <v>13889.261157644703</v>
      </c>
      <c r="L27" s="176">
        <v>14249.904543718976</v>
      </c>
      <c r="M27" s="176">
        <v>14480.144850006172</v>
      </c>
      <c r="N27" s="176">
        <v>15480.795460745268</v>
      </c>
      <c r="O27" s="176">
        <v>13361.414775812811</v>
      </c>
      <c r="P27" s="177">
        <v>16354.893699586995</v>
      </c>
      <c r="Q27" s="202">
        <v>14488.230917282914</v>
      </c>
    </row>
    <row r="28" spans="1:17" ht="21" customHeight="1">
      <c r="A28" s="239">
        <v>3421</v>
      </c>
      <c r="B28" s="214" t="s">
        <v>157</v>
      </c>
      <c r="C28" s="184">
        <v>5570.233156916035</v>
      </c>
      <c r="D28" s="185">
        <v>4707.579573761417</v>
      </c>
      <c r="E28" s="185">
        <v>4055.565247732031</v>
      </c>
      <c r="F28" s="185">
        <v>2990.779663705584</v>
      </c>
      <c r="G28" s="185">
        <v>2947.389205792014</v>
      </c>
      <c r="H28" s="185">
        <v>4554.73330423396</v>
      </c>
      <c r="I28" s="185">
        <v>4105.849265961079</v>
      </c>
      <c r="J28" s="185">
        <v>3510.7379551716435</v>
      </c>
      <c r="K28" s="185">
        <v>2853.120502420516</v>
      </c>
      <c r="L28" s="185">
        <v>2878.3999260508863</v>
      </c>
      <c r="M28" s="185">
        <v>3098.7145306599796</v>
      </c>
      <c r="N28" s="185">
        <v>3963.5683807680466</v>
      </c>
      <c r="O28" s="185">
        <v>2912.2729286663707</v>
      </c>
      <c r="P28" s="186">
        <v>4748.457977156292</v>
      </c>
      <c r="Q28" s="204">
        <v>3783.9347413383953</v>
      </c>
    </row>
    <row r="29" spans="1:17" ht="21" customHeight="1" thickBot="1">
      <c r="A29" s="240">
        <v>4322</v>
      </c>
      <c r="B29" s="216" t="s">
        <v>158</v>
      </c>
      <c r="C29" s="205">
        <v>193670.88607594935</v>
      </c>
      <c r="D29" s="206">
        <v>195989.5241116751</v>
      </c>
      <c r="E29" s="206">
        <v>183895.3229398664</v>
      </c>
      <c r="F29" s="206">
        <v>258877.6223776224</v>
      </c>
      <c r="G29" s="206">
        <v>233807.34813084113</v>
      </c>
      <c r="H29" s="206">
        <v>202145.97763048884</v>
      </c>
      <c r="I29" s="206">
        <v>205292.8125</v>
      </c>
      <c r="J29" s="206">
        <v>206003.77969762418</v>
      </c>
      <c r="K29" s="206">
        <v>202881.35593220338</v>
      </c>
      <c r="L29" s="206">
        <v>209516</v>
      </c>
      <c r="M29" s="206">
        <v>221098.23677581863</v>
      </c>
      <c r="N29" s="206">
        <v>227793.75000000003</v>
      </c>
      <c r="O29" s="206">
        <v>238719.17808219176</v>
      </c>
      <c r="P29" s="207">
        <v>232280.03654636818</v>
      </c>
      <c r="Q29" s="208">
        <v>215782.39242910472</v>
      </c>
    </row>
    <row r="32" spans="3:17" ht="15">
      <c r="C32" s="27"/>
      <c r="D32" s="27"/>
      <c r="E32" s="27"/>
      <c r="F32" s="27"/>
      <c r="G32" s="27"/>
      <c r="H32" s="27"/>
      <c r="I32" s="27"/>
      <c r="J32" s="27"/>
      <c r="K32" s="27"/>
      <c r="L32" s="27"/>
      <c r="M32" s="27"/>
      <c r="N32" s="27"/>
      <c r="O32" s="27"/>
      <c r="P32" s="27"/>
      <c r="Q32" s="27"/>
    </row>
    <row r="39" spans="3:17" ht="15.75">
      <c r="C39" s="74"/>
      <c r="D39" s="74"/>
      <c r="E39" s="74"/>
      <c r="F39" s="74"/>
      <c r="G39" s="74"/>
      <c r="H39" s="74"/>
      <c r="I39" s="74"/>
      <c r="J39" s="74"/>
      <c r="K39" s="74"/>
      <c r="L39" s="74"/>
      <c r="M39" s="74"/>
      <c r="N39" s="74"/>
      <c r="O39" s="74"/>
      <c r="P39" s="74"/>
      <c r="Q39" s="243"/>
    </row>
    <row r="40" spans="3:17" ht="15">
      <c r="C40" s="27"/>
      <c r="D40" s="27"/>
      <c r="E40" s="27"/>
      <c r="F40" s="27"/>
      <c r="G40" s="27"/>
      <c r="H40" s="27"/>
      <c r="I40" s="27"/>
      <c r="J40" s="27"/>
      <c r="K40" s="27"/>
      <c r="L40" s="27"/>
      <c r="M40" s="27"/>
      <c r="N40" s="27"/>
      <c r="O40" s="27"/>
      <c r="P40" s="27"/>
      <c r="Q40" s="27"/>
    </row>
    <row r="41" spans="3:17" ht="15">
      <c r="C41" s="74"/>
      <c r="D41" s="74"/>
      <c r="E41" s="74"/>
      <c r="F41" s="74"/>
      <c r="G41" s="74"/>
      <c r="H41" s="74"/>
      <c r="I41" s="74"/>
      <c r="J41" s="74"/>
      <c r="K41" s="74"/>
      <c r="L41" s="74"/>
      <c r="M41" s="74"/>
      <c r="N41" s="74"/>
      <c r="O41" s="74"/>
      <c r="P41" s="74"/>
      <c r="Q41" s="74"/>
    </row>
    <row r="42" spans="3:17" ht="15">
      <c r="C42" s="27"/>
      <c r="D42" s="27"/>
      <c r="E42" s="27"/>
      <c r="F42" s="27"/>
      <c r="G42" s="27"/>
      <c r="H42" s="27"/>
      <c r="I42" s="27"/>
      <c r="J42" s="27"/>
      <c r="K42" s="27"/>
      <c r="L42" s="27"/>
      <c r="M42" s="27"/>
      <c r="N42" s="27"/>
      <c r="O42" s="27"/>
      <c r="P42" s="27"/>
      <c r="Q42" s="27"/>
    </row>
    <row r="43" spans="3:17" ht="15">
      <c r="C43" s="27"/>
      <c r="D43" s="27"/>
      <c r="E43" s="27"/>
      <c r="F43" s="27"/>
      <c r="G43" s="27"/>
      <c r="H43" s="27"/>
      <c r="I43" s="27"/>
      <c r="J43" s="27"/>
      <c r="K43" s="27"/>
      <c r="L43" s="27"/>
      <c r="M43" s="27"/>
      <c r="N43" s="27"/>
      <c r="O43" s="27"/>
      <c r="P43" s="27"/>
      <c r="Q43" s="27"/>
    </row>
  </sheetData>
  <sheetProtection/>
  <mergeCells count="6">
    <mergeCell ref="A12:B12"/>
    <mergeCell ref="A13:B13"/>
    <mergeCell ref="A3:Q3"/>
    <mergeCell ref="A5:Q5"/>
    <mergeCell ref="A7:B7"/>
    <mergeCell ref="A11:B11"/>
  </mergeCells>
  <printOptions horizontalCentered="1"/>
  <pageMargins left="0.1968503937007874" right="0.1968503937007874" top="0.7874015748031497" bottom="0.3937007874015748" header="0.5118110236220472" footer="0.5118110236220472"/>
  <pageSetup orientation="landscape" paperSize="9" scale="56" r:id="rId2"/>
  <drawing r:id="rId1"/>
</worksheet>
</file>

<file path=xl/worksheets/sheet6.xml><?xml version="1.0" encoding="utf-8"?>
<worksheet xmlns="http://schemas.openxmlformats.org/spreadsheetml/2006/main" xmlns:r="http://schemas.openxmlformats.org/officeDocument/2006/relationships">
  <sheetPr>
    <tabColor indexed="43"/>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59</v>
      </c>
      <c r="B2" s="279"/>
      <c r="C2" s="279"/>
      <c r="D2" s="279"/>
      <c r="E2" s="279"/>
      <c r="F2" s="279"/>
      <c r="G2" s="279"/>
      <c r="H2" s="279"/>
    </row>
    <row r="3" spans="1:8" s="36" customFormat="1" ht="18">
      <c r="A3" s="285" t="s">
        <v>81</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82</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57</v>
      </c>
      <c r="E10" s="51" t="s">
        <v>60</v>
      </c>
      <c r="F10" s="44" t="s">
        <v>17</v>
      </c>
      <c r="G10" s="293"/>
      <c r="H10" s="39" t="s">
        <v>17</v>
      </c>
    </row>
    <row r="11" spans="1:8" s="36" customFormat="1" ht="15.75">
      <c r="A11" s="116">
        <f>RANK(F11,$F$11:$F$24)</f>
        <v>14</v>
      </c>
      <c r="B11" s="6" t="s">
        <v>18</v>
      </c>
      <c r="C11" s="141">
        <v>859255</v>
      </c>
      <c r="D11" s="141">
        <v>28964.166666666664</v>
      </c>
      <c r="E11" s="141">
        <v>158.5</v>
      </c>
      <c r="F11" s="158">
        <f>C11/D11*1000</f>
        <v>29666.13919498231</v>
      </c>
      <c r="G11" s="159">
        <f>F11*100/F25</f>
        <v>94.56744549678324</v>
      </c>
      <c r="H11" s="160">
        <f>(F11-F25)</f>
        <v>-1704.2113935734742</v>
      </c>
    </row>
    <row r="12" spans="1:8" s="36" customFormat="1" ht="15.75">
      <c r="A12" s="122">
        <f aca="true" t="shared" si="0" ref="A12:A24">RANK(F12,$F$11:$F$24)</f>
        <v>6</v>
      </c>
      <c r="B12" s="7" t="s">
        <v>0</v>
      </c>
      <c r="C12" s="198">
        <v>1032210.63</v>
      </c>
      <c r="D12" s="198">
        <v>32634.166666666664</v>
      </c>
      <c r="E12" s="198">
        <v>913.5</v>
      </c>
      <c r="F12" s="147">
        <f>C12/D12*1000</f>
        <v>31629.752968514593</v>
      </c>
      <c r="G12" s="162">
        <f>F12*100/F25</f>
        <v>100.82690303134018</v>
      </c>
      <c r="H12" s="149">
        <f>F12-F25</f>
        <v>259.40237995881034</v>
      </c>
    </row>
    <row r="13" spans="1:8" s="36" customFormat="1" ht="15.75">
      <c r="A13" s="116">
        <f t="shared" si="0"/>
        <v>13</v>
      </c>
      <c r="B13" s="8" t="s">
        <v>1</v>
      </c>
      <c r="C13" s="141">
        <v>546757</v>
      </c>
      <c r="D13" s="141">
        <v>18118.833333333332</v>
      </c>
      <c r="E13" s="141">
        <v>633.8333333333334</v>
      </c>
      <c r="F13" s="158">
        <f aca="true" t="shared" si="1" ref="F13:F24">C13/D13*1000</f>
        <v>30176.1702832228</v>
      </c>
      <c r="G13" s="159">
        <f>F13*100/F25</f>
        <v>96.19328352113274</v>
      </c>
      <c r="H13" s="163">
        <f>F13-F25</f>
        <v>-1194.1803053329822</v>
      </c>
    </row>
    <row r="14" spans="1:8" s="36" customFormat="1" ht="15.75">
      <c r="A14" s="122">
        <f t="shared" si="0"/>
        <v>4</v>
      </c>
      <c r="B14" s="7" t="s">
        <v>2</v>
      </c>
      <c r="C14" s="198">
        <v>479116</v>
      </c>
      <c r="D14" s="198">
        <v>14895.833333333332</v>
      </c>
      <c r="E14" s="198">
        <v>486.16666666666663</v>
      </c>
      <c r="F14" s="147">
        <f t="shared" si="1"/>
        <v>32164.43076923077</v>
      </c>
      <c r="G14" s="162">
        <f>F14*100/F25</f>
        <v>102.53130795728077</v>
      </c>
      <c r="H14" s="149">
        <f>F14-F25</f>
        <v>794.0801806749878</v>
      </c>
    </row>
    <row r="15" spans="1:8" s="36" customFormat="1" ht="15.75">
      <c r="A15" s="116">
        <f t="shared" si="0"/>
        <v>2</v>
      </c>
      <c r="B15" s="8" t="s">
        <v>3</v>
      </c>
      <c r="C15" s="141">
        <v>249665.37</v>
      </c>
      <c r="D15" s="141">
        <v>7738.333333333334</v>
      </c>
      <c r="E15" s="141">
        <v>394.33333333333337</v>
      </c>
      <c r="F15" s="158">
        <f t="shared" si="1"/>
        <v>32263.455093689423</v>
      </c>
      <c r="G15" s="159">
        <f>F15*100/F25</f>
        <v>102.84697011151495</v>
      </c>
      <c r="H15" s="163">
        <f>F15-F25</f>
        <v>893.1045051336405</v>
      </c>
    </row>
    <row r="16" spans="1:8" s="36" customFormat="1" ht="15.75">
      <c r="A16" s="122">
        <f t="shared" si="0"/>
        <v>1</v>
      </c>
      <c r="B16" s="7" t="s">
        <v>19</v>
      </c>
      <c r="C16" s="198">
        <v>707845.1</v>
      </c>
      <c r="D16" s="198">
        <v>21746.833333333336</v>
      </c>
      <c r="E16" s="198">
        <v>943.1666666666666</v>
      </c>
      <c r="F16" s="147">
        <f t="shared" si="1"/>
        <v>32549.34128340524</v>
      </c>
      <c r="G16" s="162">
        <f>F16*100/F25</f>
        <v>103.75829620240064</v>
      </c>
      <c r="H16" s="149">
        <f>F16-F25</f>
        <v>1178.9906948494572</v>
      </c>
    </row>
    <row r="17" spans="1:8" s="36" customFormat="1" ht="15.75">
      <c r="A17" s="116">
        <f t="shared" si="0"/>
        <v>9</v>
      </c>
      <c r="B17" s="8" t="s">
        <v>4</v>
      </c>
      <c r="C17" s="141">
        <v>385658.97</v>
      </c>
      <c r="D17" s="141">
        <v>12362.333333333334</v>
      </c>
      <c r="E17" s="199">
        <v>201.66666666666669</v>
      </c>
      <c r="F17" s="158">
        <f t="shared" si="1"/>
        <v>31196.29277105185</v>
      </c>
      <c r="G17" s="164">
        <f>F17*100/F25</f>
        <v>99.44515182572606</v>
      </c>
      <c r="H17" s="163">
        <f>F17-F25</f>
        <v>-174.05781750393362</v>
      </c>
    </row>
    <row r="18" spans="1:8" s="36" customFormat="1" ht="15.75">
      <c r="A18" s="122">
        <f t="shared" si="0"/>
        <v>11</v>
      </c>
      <c r="B18" s="7" t="s">
        <v>5</v>
      </c>
      <c r="C18" s="198">
        <v>491124.6</v>
      </c>
      <c r="D18" s="198">
        <v>15836</v>
      </c>
      <c r="E18" s="198">
        <v>262.6666666666667</v>
      </c>
      <c r="F18" s="147">
        <f t="shared" si="1"/>
        <v>31013.172518312706</v>
      </c>
      <c r="G18" s="162">
        <f>F18*100/F25</f>
        <v>98.861415114776</v>
      </c>
      <c r="H18" s="149">
        <f>F18-F25</f>
        <v>-357.17807024307695</v>
      </c>
    </row>
    <row r="19" spans="1:8" s="36" customFormat="1" ht="15.75">
      <c r="A19" s="116">
        <f t="shared" si="0"/>
        <v>8</v>
      </c>
      <c r="B19" s="8" t="s">
        <v>6</v>
      </c>
      <c r="C19" s="141">
        <v>481681</v>
      </c>
      <c r="D19" s="141">
        <v>15343</v>
      </c>
      <c r="E19" s="141">
        <v>307</v>
      </c>
      <c r="F19" s="158">
        <f t="shared" si="1"/>
        <v>31394.18627387082</v>
      </c>
      <c r="G19" s="159">
        <f>F19*100/F25</f>
        <v>100.07598157134952</v>
      </c>
      <c r="H19" s="163">
        <f>F19-F25</f>
        <v>23.835685315036244</v>
      </c>
    </row>
    <row r="20" spans="1:8" s="36" customFormat="1" ht="15.75">
      <c r="A20" s="122">
        <f t="shared" si="0"/>
        <v>12</v>
      </c>
      <c r="B20" s="7" t="s">
        <v>7</v>
      </c>
      <c r="C20" s="198">
        <v>447427</v>
      </c>
      <c r="D20" s="198">
        <v>14451.333333333332</v>
      </c>
      <c r="E20" s="198">
        <v>575</v>
      </c>
      <c r="F20" s="147">
        <f t="shared" si="1"/>
        <v>30960.94939336624</v>
      </c>
      <c r="G20" s="162">
        <f>F20*100/F25</f>
        <v>98.69494223842402</v>
      </c>
      <c r="H20" s="149">
        <f>F20-F25</f>
        <v>-409.4011951895409</v>
      </c>
    </row>
    <row r="21" spans="1:8" s="36" customFormat="1" ht="15.75">
      <c r="A21" s="116">
        <f t="shared" si="0"/>
        <v>10</v>
      </c>
      <c r="B21" s="8" t="s">
        <v>8</v>
      </c>
      <c r="C21" s="141">
        <v>946169.7</v>
      </c>
      <c r="D21" s="141">
        <v>30355.5</v>
      </c>
      <c r="E21" s="141">
        <v>1346.1666666666667</v>
      </c>
      <c r="F21" s="158">
        <f t="shared" si="1"/>
        <v>31169.629885852642</v>
      </c>
      <c r="G21" s="159">
        <f>F21*100/F25</f>
        <v>99.36015792320676</v>
      </c>
      <c r="H21" s="163">
        <f>F21-F25</f>
        <v>-200.72070270313998</v>
      </c>
    </row>
    <row r="22" spans="1:8" s="36" customFormat="1" ht="15.75">
      <c r="A22" s="122">
        <f t="shared" si="0"/>
        <v>7</v>
      </c>
      <c r="B22" s="7" t="s">
        <v>9</v>
      </c>
      <c r="C22" s="198">
        <v>563475</v>
      </c>
      <c r="D22" s="198">
        <v>17875</v>
      </c>
      <c r="E22" s="198">
        <v>831</v>
      </c>
      <c r="F22" s="147">
        <f t="shared" si="1"/>
        <v>31523.076923076926</v>
      </c>
      <c r="G22" s="162">
        <f>F22*100/F25</f>
        <v>100.48684930724637</v>
      </c>
      <c r="H22" s="149">
        <f>F22-F25</f>
        <v>152.72633452114314</v>
      </c>
    </row>
    <row r="23" spans="1:8" s="36" customFormat="1" ht="15.75">
      <c r="A23" s="116">
        <f t="shared" si="0"/>
        <v>5</v>
      </c>
      <c r="B23" s="9" t="s">
        <v>10</v>
      </c>
      <c r="C23" s="141">
        <v>520921</v>
      </c>
      <c r="D23" s="141">
        <v>16350.666666666668</v>
      </c>
      <c r="E23" s="141">
        <v>528</v>
      </c>
      <c r="F23" s="158">
        <f t="shared" si="1"/>
        <v>31859.312566256216</v>
      </c>
      <c r="G23" s="159">
        <f>F23*100/F25</f>
        <v>101.55867552809184</v>
      </c>
      <c r="H23" s="163">
        <f>F23-F25</f>
        <v>488.96197770043364</v>
      </c>
    </row>
    <row r="24" spans="1:8" s="36" customFormat="1" ht="16.5" thickBot="1">
      <c r="A24" s="122">
        <f t="shared" si="0"/>
        <v>3</v>
      </c>
      <c r="B24" s="7" t="s">
        <v>11</v>
      </c>
      <c r="C24" s="198">
        <v>1040645</v>
      </c>
      <c r="D24" s="198">
        <v>32316</v>
      </c>
      <c r="E24" s="198">
        <v>913</v>
      </c>
      <c r="F24" s="165">
        <f t="shared" si="1"/>
        <v>32202.159920782273</v>
      </c>
      <c r="G24" s="162">
        <f>F24*100/F25</f>
        <v>102.65157805577711</v>
      </c>
      <c r="H24" s="166">
        <f>F24-F25</f>
        <v>831.8093322264904</v>
      </c>
    </row>
    <row r="25" spans="1:8" s="36" customFormat="1" ht="16.5" thickBot="1">
      <c r="A25" s="10" t="s">
        <v>40</v>
      </c>
      <c r="B25" s="11" t="s">
        <v>20</v>
      </c>
      <c r="C25" s="14">
        <f>SUM(C11:C24)</f>
        <v>8751951.370000001</v>
      </c>
      <c r="D25" s="14">
        <f>SUM(D11:D24)</f>
        <v>278988</v>
      </c>
      <c r="E25" s="14">
        <f>SUM(E11:E24)</f>
        <v>8494</v>
      </c>
      <c r="F25" s="53">
        <f>C25/D25*1000</f>
        <v>31370.350588555782</v>
      </c>
      <c r="G25" s="16" t="s">
        <v>21</v>
      </c>
      <c r="H25" s="54" t="s">
        <v>21</v>
      </c>
    </row>
    <row r="26" s="46" customFormat="1" ht="12.75">
      <c r="G26" s="47"/>
    </row>
    <row r="27" spans="1:8" s="43" customFormat="1" ht="12.75">
      <c r="A27" s="40" t="s">
        <v>22</v>
      </c>
      <c r="B27" s="40"/>
      <c r="C27" s="40"/>
      <c r="D27" s="59"/>
      <c r="E27" s="40"/>
      <c r="F27" s="59"/>
      <c r="G27" s="40"/>
      <c r="H27" s="40"/>
    </row>
    <row r="28" spans="1:8" s="43" customFormat="1" ht="12.75" customHeight="1">
      <c r="A28" s="284" t="s">
        <v>164</v>
      </c>
      <c r="B28" s="284"/>
      <c r="C28" s="284"/>
      <c r="D28" s="284"/>
      <c r="E28" s="284"/>
      <c r="F28" s="284"/>
      <c r="G28" s="284"/>
      <c r="H28" s="284"/>
    </row>
    <row r="29" spans="1:8" s="43" customFormat="1" ht="25.5" customHeight="1">
      <c r="A29" s="284" t="s">
        <v>163</v>
      </c>
      <c r="B29" s="284"/>
      <c r="C29" s="284"/>
      <c r="D29" s="284"/>
      <c r="E29" s="284"/>
      <c r="F29" s="284"/>
      <c r="G29" s="284"/>
      <c r="H29" s="284"/>
    </row>
    <row r="30" s="43" customFormat="1" ht="12.75" customHeight="1"/>
    <row r="31" s="43" customFormat="1" ht="12.75"/>
    <row r="32" ht="12.75">
      <c r="H32" s="41" t="s">
        <v>83</v>
      </c>
    </row>
    <row r="72" spans="1:8" ht="14.25" customHeight="1">
      <c r="A72" s="18"/>
      <c r="B72" s="18"/>
      <c r="C72" s="18"/>
      <c r="D72" s="18"/>
      <c r="E72" s="18"/>
      <c r="F72" s="18"/>
      <c r="G72" s="18"/>
      <c r="H72" s="18"/>
    </row>
    <row r="73" ht="12.75" customHeight="1"/>
    <row r="74" ht="15.75">
      <c r="A74" s="13"/>
    </row>
    <row r="75" ht="15.75">
      <c r="A75" s="13"/>
    </row>
  </sheetData>
  <sheetProtection/>
  <mergeCells count="10">
    <mergeCell ref="A2:H2"/>
    <mergeCell ref="A5:H5"/>
    <mergeCell ref="A7:H7"/>
    <mergeCell ref="A28:H28"/>
    <mergeCell ref="A3:H3"/>
    <mergeCell ref="A29:H29"/>
    <mergeCell ref="A9:A10"/>
    <mergeCell ref="B9:B10"/>
    <mergeCell ref="D9:E9"/>
    <mergeCell ref="G9:G10"/>
  </mergeCells>
  <printOptions/>
  <pageMargins left="0.7874015748031497" right="0.5905511811023623" top="0.5905511811023623" bottom="0.5905511811023623" header="0.3937007874015748" footer="0.5118110236220472"/>
  <pageSetup orientation="portrait" paperSize="9" scale="59" r:id="rId2"/>
  <drawing r:id="rId1"/>
</worksheet>
</file>

<file path=xl/worksheets/sheet7.xml><?xml version="1.0" encoding="utf-8"?>
<worksheet xmlns="http://schemas.openxmlformats.org/spreadsheetml/2006/main" xmlns:r="http://schemas.openxmlformats.org/officeDocument/2006/relationships">
  <sheetPr>
    <tabColor indexed="43"/>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58</v>
      </c>
      <c r="B2" s="279"/>
      <c r="C2" s="279"/>
      <c r="D2" s="279"/>
      <c r="E2" s="279"/>
      <c r="F2" s="279"/>
      <c r="G2" s="279"/>
      <c r="H2" s="279"/>
    </row>
    <row r="3" spans="1:8" s="36" customFormat="1" ht="18">
      <c r="A3" s="285" t="s">
        <v>125</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84</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57</v>
      </c>
      <c r="E10" s="51" t="s">
        <v>60</v>
      </c>
      <c r="F10" s="44" t="s">
        <v>17</v>
      </c>
      <c r="G10" s="293"/>
      <c r="H10" s="39" t="s">
        <v>17</v>
      </c>
    </row>
    <row r="11" spans="1:8" s="36" customFormat="1" ht="15.75">
      <c r="A11" s="116">
        <f>RANK(F11,$F$11:$F$24)</f>
        <v>12</v>
      </c>
      <c r="B11" s="6" t="s">
        <v>18</v>
      </c>
      <c r="C11" s="141">
        <v>47288</v>
      </c>
      <c r="D11" s="141">
        <v>776.8333333333333</v>
      </c>
      <c r="E11" s="141">
        <v>13.166666666666668</v>
      </c>
      <c r="F11" s="158">
        <f>C11/D11*1000</f>
        <v>60872.77408281485</v>
      </c>
      <c r="G11" s="159">
        <f>F11*100/F25</f>
        <v>90.43061984445211</v>
      </c>
      <c r="H11" s="160">
        <f>(F11-F25)</f>
        <v>-6441.565006667108</v>
      </c>
    </row>
    <row r="12" spans="1:8" s="36" customFormat="1" ht="15.75">
      <c r="A12" s="122">
        <f aca="true" t="shared" si="0" ref="A12:A24">RANK(F12,$F$11:$F$24)</f>
        <v>1</v>
      </c>
      <c r="B12" s="7" t="s">
        <v>0</v>
      </c>
      <c r="C12" s="198">
        <v>26239.1</v>
      </c>
      <c r="D12" s="198">
        <v>299.8333333333333</v>
      </c>
      <c r="E12" s="198">
        <v>16.166666666666668</v>
      </c>
      <c r="F12" s="147">
        <f>C12/D12*1000</f>
        <v>87512.28460255697</v>
      </c>
      <c r="G12" s="162">
        <f>F12*100/F25</f>
        <v>130.0054130907021</v>
      </c>
      <c r="H12" s="149">
        <f>F12-F25</f>
        <v>20197.945513075014</v>
      </c>
    </row>
    <row r="13" spans="1:8" s="36" customFormat="1" ht="15.75">
      <c r="A13" s="116">
        <f t="shared" si="0"/>
        <v>6</v>
      </c>
      <c r="B13" s="8" t="s">
        <v>1</v>
      </c>
      <c r="C13" s="141">
        <v>10024</v>
      </c>
      <c r="D13" s="141">
        <v>146.16666666666666</v>
      </c>
      <c r="E13" s="141">
        <v>5.166666666666666</v>
      </c>
      <c r="F13" s="158">
        <f aca="true" t="shared" si="1" ref="F13:F24">C13/D13*1000</f>
        <v>68579.24743443559</v>
      </c>
      <c r="G13" s="159">
        <f>F13*100/F25</f>
        <v>101.8791068323083</v>
      </c>
      <c r="H13" s="163">
        <f>F13-F25</f>
        <v>1264.9083449536265</v>
      </c>
    </row>
    <row r="14" spans="1:8" s="36" customFormat="1" ht="15.75">
      <c r="A14" s="122">
        <f t="shared" si="0"/>
        <v>5</v>
      </c>
      <c r="B14" s="7" t="s">
        <v>2</v>
      </c>
      <c r="C14" s="198">
        <v>11642</v>
      </c>
      <c r="D14" s="198">
        <v>161.16666666666669</v>
      </c>
      <c r="E14" s="198">
        <v>9.833333333333332</v>
      </c>
      <c r="F14" s="147">
        <f t="shared" si="1"/>
        <v>72235.78076525335</v>
      </c>
      <c r="G14" s="162">
        <f>F14*100/F25</f>
        <v>107.31113421351318</v>
      </c>
      <c r="H14" s="149">
        <f>F14-F25</f>
        <v>4921.441675771392</v>
      </c>
    </row>
    <row r="15" spans="1:8" s="36" customFormat="1" ht="15.75">
      <c r="A15" s="116">
        <f t="shared" si="0"/>
        <v>14</v>
      </c>
      <c r="B15" s="8" t="s">
        <v>3</v>
      </c>
      <c r="C15" s="141">
        <v>4758.13</v>
      </c>
      <c r="D15" s="141">
        <v>114</v>
      </c>
      <c r="E15" s="141">
        <v>0.3333333333333333</v>
      </c>
      <c r="F15" s="158">
        <f t="shared" si="1"/>
        <v>41737.98245614035</v>
      </c>
      <c r="G15" s="159">
        <f>F15*100/F25</f>
        <v>62.00459370277323</v>
      </c>
      <c r="H15" s="163">
        <f>F15-F25</f>
        <v>-25576.35663334161</v>
      </c>
    </row>
    <row r="16" spans="1:8" s="36" customFormat="1" ht="15.75">
      <c r="A16" s="122">
        <f t="shared" si="0"/>
        <v>4</v>
      </c>
      <c r="B16" s="7" t="s">
        <v>19</v>
      </c>
      <c r="C16" s="198">
        <v>22259.14</v>
      </c>
      <c r="D16" s="198">
        <v>305.8333333333333</v>
      </c>
      <c r="E16" s="198">
        <v>8.5</v>
      </c>
      <c r="F16" s="147">
        <f t="shared" si="1"/>
        <v>72781.92915531335</v>
      </c>
      <c r="G16" s="162">
        <f>F16*100/F25</f>
        <v>108.12247455711218</v>
      </c>
      <c r="H16" s="149">
        <f>F16-F25</f>
        <v>5467.590065831391</v>
      </c>
    </row>
    <row r="17" spans="1:8" s="36" customFormat="1" ht="15.75">
      <c r="A17" s="116">
        <f t="shared" si="0"/>
        <v>8</v>
      </c>
      <c r="B17" s="8" t="s">
        <v>4</v>
      </c>
      <c r="C17" s="141">
        <v>19578.99</v>
      </c>
      <c r="D17" s="141">
        <v>294.8333333333333</v>
      </c>
      <c r="E17" s="199">
        <v>8.166666666666666</v>
      </c>
      <c r="F17" s="158">
        <f t="shared" si="1"/>
        <v>66406.97569248163</v>
      </c>
      <c r="G17" s="164">
        <f>F17*100/F25</f>
        <v>98.65205035171755</v>
      </c>
      <c r="H17" s="163">
        <f>F17-F25</f>
        <v>-907.3633970003284</v>
      </c>
    </row>
    <row r="18" spans="1:8" s="36" customFormat="1" ht="15.75">
      <c r="A18" s="122">
        <f t="shared" si="0"/>
        <v>2</v>
      </c>
      <c r="B18" s="7" t="s">
        <v>5</v>
      </c>
      <c r="C18" s="198">
        <v>30514.3</v>
      </c>
      <c r="D18" s="198">
        <v>410.6666666666667</v>
      </c>
      <c r="E18" s="198">
        <v>4.666666666666667</v>
      </c>
      <c r="F18" s="147">
        <f t="shared" si="1"/>
        <v>74304.30194805194</v>
      </c>
      <c r="G18" s="162">
        <f>F18*100/F25</f>
        <v>110.38406222673912</v>
      </c>
      <c r="H18" s="149">
        <f>F18-F25</f>
        <v>6989.962858569983</v>
      </c>
    </row>
    <row r="19" spans="1:8" s="36" customFormat="1" ht="15.75">
      <c r="A19" s="116">
        <f t="shared" si="0"/>
        <v>11</v>
      </c>
      <c r="B19" s="8" t="s">
        <v>6</v>
      </c>
      <c r="C19" s="141">
        <v>6819</v>
      </c>
      <c r="D19" s="141">
        <v>108</v>
      </c>
      <c r="E19" s="141">
        <v>3.3333333333333335</v>
      </c>
      <c r="F19" s="158">
        <f t="shared" si="1"/>
        <v>63138.88888888888</v>
      </c>
      <c r="G19" s="159">
        <f>F19*100/F25</f>
        <v>93.79708653895779</v>
      </c>
      <c r="H19" s="163">
        <f>F19-F25</f>
        <v>-4175.450200593077</v>
      </c>
    </row>
    <row r="20" spans="1:8" s="36" customFormat="1" ht="15.75">
      <c r="A20" s="122">
        <f t="shared" si="0"/>
        <v>13</v>
      </c>
      <c r="B20" s="7" t="s">
        <v>7</v>
      </c>
      <c r="C20" s="198">
        <v>3376</v>
      </c>
      <c r="D20" s="198">
        <v>58.5</v>
      </c>
      <c r="E20" s="198">
        <v>4.5</v>
      </c>
      <c r="F20" s="147">
        <f t="shared" si="1"/>
        <v>57709.40170940171</v>
      </c>
      <c r="G20" s="162">
        <f>F20*100/F25</f>
        <v>85.73121639460463</v>
      </c>
      <c r="H20" s="149">
        <f>F20-F25</f>
        <v>-9604.93738008025</v>
      </c>
    </row>
    <row r="21" spans="1:8" s="36" customFormat="1" ht="15.75">
      <c r="A21" s="116">
        <f t="shared" si="0"/>
        <v>10</v>
      </c>
      <c r="B21" s="8" t="s">
        <v>8</v>
      </c>
      <c r="C21" s="141">
        <v>39747</v>
      </c>
      <c r="D21" s="141">
        <v>624</v>
      </c>
      <c r="E21" s="141">
        <v>14.666666666666666</v>
      </c>
      <c r="F21" s="158">
        <f t="shared" si="1"/>
        <v>63697.11538461539</v>
      </c>
      <c r="G21" s="159">
        <f>F21*100/F25</f>
        <v>94.62636972479498</v>
      </c>
      <c r="H21" s="163">
        <f>F21-F25</f>
        <v>-3617.22370486657</v>
      </c>
    </row>
    <row r="22" spans="1:8" s="36" customFormat="1" ht="15.75">
      <c r="A22" s="122">
        <f t="shared" si="0"/>
        <v>7</v>
      </c>
      <c r="B22" s="7" t="s">
        <v>9</v>
      </c>
      <c r="C22" s="198">
        <v>18352.9</v>
      </c>
      <c r="D22" s="198">
        <v>275.1666666666667</v>
      </c>
      <c r="E22" s="198">
        <v>2.5</v>
      </c>
      <c r="F22" s="147">
        <f t="shared" si="1"/>
        <v>66697.39551786796</v>
      </c>
      <c r="G22" s="162">
        <f>F22*100/F25</f>
        <v>99.08348862967534</v>
      </c>
      <c r="H22" s="149">
        <f>F22-F25</f>
        <v>-616.9435716139997</v>
      </c>
    </row>
    <row r="23" spans="1:8" s="36" customFormat="1" ht="15.75">
      <c r="A23" s="116">
        <f t="shared" si="0"/>
        <v>3</v>
      </c>
      <c r="B23" s="9" t="s">
        <v>10</v>
      </c>
      <c r="C23" s="141">
        <v>7176</v>
      </c>
      <c r="D23" s="141">
        <v>97.16666666666666</v>
      </c>
      <c r="E23" s="141">
        <v>3.166666666666667</v>
      </c>
      <c r="F23" s="158">
        <f t="shared" si="1"/>
        <v>73852.48713550602</v>
      </c>
      <c r="G23" s="159">
        <f>F23*100/F25</f>
        <v>109.71286078785205</v>
      </c>
      <c r="H23" s="163">
        <f>F23-F25</f>
        <v>6538.148046024056</v>
      </c>
    </row>
    <row r="24" spans="1:8" s="36" customFormat="1" ht="16.5" thickBot="1">
      <c r="A24" s="122">
        <f t="shared" si="0"/>
        <v>9</v>
      </c>
      <c r="B24" s="7" t="s">
        <v>11</v>
      </c>
      <c r="C24" s="198">
        <v>38087</v>
      </c>
      <c r="D24" s="198">
        <v>574.5</v>
      </c>
      <c r="E24" s="198">
        <v>16.166666666666664</v>
      </c>
      <c r="F24" s="165">
        <f t="shared" si="1"/>
        <v>66295.90948651002</v>
      </c>
      <c r="G24" s="162">
        <f>F24*100/F25</f>
        <v>98.48705399659629</v>
      </c>
      <c r="H24" s="166">
        <f>F24-F25</f>
        <v>-1018.4296029719408</v>
      </c>
    </row>
    <row r="25" spans="1:8" s="36" customFormat="1" ht="16.5" thickBot="1">
      <c r="A25" s="10" t="s">
        <v>40</v>
      </c>
      <c r="B25" s="11" t="s">
        <v>20</v>
      </c>
      <c r="C25" s="14">
        <f>SUM(C11:C24)</f>
        <v>285861.56</v>
      </c>
      <c r="D25" s="14">
        <f>SUM(D11:D24)</f>
        <v>4246.666666666666</v>
      </c>
      <c r="E25" s="14">
        <f>SUM(E11:E24)</f>
        <v>110.33333333333334</v>
      </c>
      <c r="F25" s="53">
        <f>C25/D25*1000</f>
        <v>67314.33908948196</v>
      </c>
      <c r="G25" s="16" t="s">
        <v>21</v>
      </c>
      <c r="H25" s="54" t="s">
        <v>21</v>
      </c>
    </row>
    <row r="26" s="46" customFormat="1" ht="12.75">
      <c r="G26" s="47"/>
    </row>
    <row r="27" spans="1:8" s="43" customFormat="1" ht="12.75">
      <c r="A27" s="40" t="s">
        <v>22</v>
      </c>
      <c r="B27" s="40"/>
      <c r="C27" s="40"/>
      <c r="D27" s="59"/>
      <c r="E27" s="40"/>
      <c r="F27" s="59"/>
      <c r="G27" s="40"/>
      <c r="H27" s="40"/>
    </row>
    <row r="28" spans="1:8" s="43" customFormat="1" ht="25.5" customHeight="1">
      <c r="A28" s="284" t="s">
        <v>165</v>
      </c>
      <c r="B28" s="284"/>
      <c r="C28" s="284"/>
      <c r="D28" s="284"/>
      <c r="E28" s="284"/>
      <c r="F28" s="284"/>
      <c r="G28" s="284"/>
      <c r="H28" s="284"/>
    </row>
    <row r="29" spans="1:8" s="43" customFormat="1" ht="25.5" customHeight="1">
      <c r="A29" s="284" t="s">
        <v>163</v>
      </c>
      <c r="B29" s="284"/>
      <c r="C29" s="284"/>
      <c r="D29" s="284"/>
      <c r="E29" s="284"/>
      <c r="F29" s="284"/>
      <c r="G29" s="284"/>
      <c r="H29" s="284"/>
    </row>
    <row r="30" s="43" customFormat="1" ht="12.75" customHeight="1"/>
    <row r="31" s="43" customFormat="1" ht="12.75"/>
    <row r="32" ht="12.75">
      <c r="H32" s="41" t="s">
        <v>85</v>
      </c>
    </row>
    <row r="72" spans="1:8" ht="1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3:H3"/>
    <mergeCell ref="A28:H28"/>
    <mergeCell ref="A29:H29"/>
    <mergeCell ref="A9:A10"/>
    <mergeCell ref="B9:B10"/>
    <mergeCell ref="D9:E9"/>
    <mergeCell ref="G9:G10"/>
    <mergeCell ref="A2:H2"/>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8.xml><?xml version="1.0" encoding="utf-8"?>
<worksheet xmlns="http://schemas.openxmlformats.org/spreadsheetml/2006/main" xmlns:r="http://schemas.openxmlformats.org/officeDocument/2006/relationships">
  <sheetPr>
    <tabColor indexed="13"/>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55</v>
      </c>
      <c r="B2" s="279"/>
      <c r="C2" s="279"/>
      <c r="D2" s="279"/>
      <c r="E2" s="279"/>
      <c r="F2" s="279"/>
      <c r="G2" s="279"/>
      <c r="H2" s="279"/>
    </row>
    <row r="3" spans="2:8" s="36" customFormat="1" ht="18">
      <c r="B3" s="285" t="s">
        <v>56</v>
      </c>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86</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57</v>
      </c>
      <c r="E10" s="51" t="s">
        <v>60</v>
      </c>
      <c r="F10" s="44" t="s">
        <v>17</v>
      </c>
      <c r="G10" s="293"/>
      <c r="H10" s="39" t="s">
        <v>17</v>
      </c>
    </row>
    <row r="11" spans="1:8" s="36" customFormat="1" ht="15.75">
      <c r="A11" s="116">
        <f>RANK(F11,$F$11:$F$24)</f>
        <v>14</v>
      </c>
      <c r="B11" s="6" t="s">
        <v>18</v>
      </c>
      <c r="C11" s="141">
        <v>906543</v>
      </c>
      <c r="D11" s="141">
        <v>29741</v>
      </c>
      <c r="E11" s="141">
        <v>171.66666666666666</v>
      </c>
      <c r="F11" s="158">
        <f>C11/D11*1000</f>
        <v>30481.254833394978</v>
      </c>
      <c r="G11" s="159">
        <f>F11*100/F25</f>
        <v>95.52474829016347</v>
      </c>
      <c r="H11" s="160">
        <f>(F11-F25)</f>
        <v>-1428.0203847986559</v>
      </c>
    </row>
    <row r="12" spans="1:8" s="36" customFormat="1" ht="15.75">
      <c r="A12" s="122">
        <f aca="true" t="shared" si="0" ref="A12:A24">RANK(F12,$F$11:$F$24)</f>
        <v>5</v>
      </c>
      <c r="B12" s="7" t="s">
        <v>0</v>
      </c>
      <c r="C12" s="198">
        <v>1058449.73</v>
      </c>
      <c r="D12" s="198">
        <v>32934</v>
      </c>
      <c r="E12" s="198">
        <v>929.6666666666667</v>
      </c>
      <c r="F12" s="147">
        <f>C12/D12*1000</f>
        <v>32138.511264954148</v>
      </c>
      <c r="G12" s="162">
        <f>F12*100/F25</f>
        <v>100.71839941582193</v>
      </c>
      <c r="H12" s="149">
        <f>F12-F25</f>
        <v>229.236046760514</v>
      </c>
    </row>
    <row r="13" spans="1:8" s="36" customFormat="1" ht="15.75">
      <c r="A13" s="116">
        <f t="shared" si="0"/>
        <v>13</v>
      </c>
      <c r="B13" s="8" t="s">
        <v>1</v>
      </c>
      <c r="C13" s="141">
        <v>556781</v>
      </c>
      <c r="D13" s="141">
        <v>18265</v>
      </c>
      <c r="E13" s="141">
        <v>639</v>
      </c>
      <c r="F13" s="158">
        <f aca="true" t="shared" si="1" ref="F13:F24">C13/D13*1000</f>
        <v>30483.49301943608</v>
      </c>
      <c r="G13" s="159">
        <f>F13*100/F25</f>
        <v>95.53176250789731</v>
      </c>
      <c r="H13" s="163">
        <f>F13-F25</f>
        <v>-1425.7821987575553</v>
      </c>
    </row>
    <row r="14" spans="1:8" s="36" customFormat="1" ht="15.75">
      <c r="A14" s="122">
        <f t="shared" si="0"/>
        <v>3</v>
      </c>
      <c r="B14" s="7" t="s">
        <v>2</v>
      </c>
      <c r="C14" s="198">
        <v>490758</v>
      </c>
      <c r="D14" s="198">
        <v>15057</v>
      </c>
      <c r="E14" s="198">
        <v>496</v>
      </c>
      <c r="F14" s="147">
        <f t="shared" si="1"/>
        <v>32593.345287905955</v>
      </c>
      <c r="G14" s="162">
        <f>F14*100/F25</f>
        <v>102.1437969525622</v>
      </c>
      <c r="H14" s="149">
        <f>F14-F25</f>
        <v>684.0700697123211</v>
      </c>
    </row>
    <row r="15" spans="1:8" s="36" customFormat="1" ht="15.75">
      <c r="A15" s="116">
        <f t="shared" si="0"/>
        <v>4</v>
      </c>
      <c r="B15" s="8" t="s">
        <v>3</v>
      </c>
      <c r="C15" s="141">
        <v>254423.5</v>
      </c>
      <c r="D15" s="141">
        <v>7852.333333333333</v>
      </c>
      <c r="E15" s="141">
        <v>394.6666666666667</v>
      </c>
      <c r="F15" s="158">
        <f t="shared" si="1"/>
        <v>32401.00607038248</v>
      </c>
      <c r="G15" s="159">
        <f>F15*100/F25</f>
        <v>101.54102795762806</v>
      </c>
      <c r="H15" s="163">
        <f>F15-F25</f>
        <v>491.73085218884444</v>
      </c>
    </row>
    <row r="16" spans="1:8" s="36" customFormat="1" ht="15.75">
      <c r="A16" s="122">
        <f t="shared" si="0"/>
        <v>1</v>
      </c>
      <c r="B16" s="7" t="s">
        <v>19</v>
      </c>
      <c r="C16" s="198">
        <v>730104.24</v>
      </c>
      <c r="D16" s="198">
        <v>22052.666666666668</v>
      </c>
      <c r="E16" s="198">
        <v>951.6666666666666</v>
      </c>
      <c r="F16" s="147">
        <f t="shared" si="1"/>
        <v>33107.29949514798</v>
      </c>
      <c r="G16" s="162">
        <f>F16*100/F25</f>
        <v>103.75447034996041</v>
      </c>
      <c r="H16" s="149">
        <f>F16-F25</f>
        <v>1198.0242769543438</v>
      </c>
    </row>
    <row r="17" spans="1:8" s="36" customFormat="1" ht="15.75">
      <c r="A17" s="116">
        <f t="shared" si="0"/>
        <v>9</v>
      </c>
      <c r="B17" s="8" t="s">
        <v>4</v>
      </c>
      <c r="C17" s="141">
        <v>405237.95999999996</v>
      </c>
      <c r="D17" s="141">
        <v>12657.166666666668</v>
      </c>
      <c r="E17" s="199">
        <v>209.83333333333331</v>
      </c>
      <c r="F17" s="158">
        <f t="shared" si="1"/>
        <v>32016.482888482144</v>
      </c>
      <c r="G17" s="164">
        <f>F17*100/F25</f>
        <v>100.33597651327217</v>
      </c>
      <c r="H17" s="163">
        <f>F17-F25</f>
        <v>107.20767028850969</v>
      </c>
    </row>
    <row r="18" spans="1:8" s="36" customFormat="1" ht="15.75">
      <c r="A18" s="122">
        <f t="shared" si="0"/>
        <v>6</v>
      </c>
      <c r="B18" s="7" t="s">
        <v>5</v>
      </c>
      <c r="C18" s="198">
        <v>521638.89999999997</v>
      </c>
      <c r="D18" s="198">
        <v>16246.666666666668</v>
      </c>
      <c r="E18" s="198">
        <v>267.3333333333333</v>
      </c>
      <c r="F18" s="147">
        <f t="shared" si="1"/>
        <v>32107.441526466962</v>
      </c>
      <c r="G18" s="162">
        <f>F18*100/F25</f>
        <v>100.62103042741735</v>
      </c>
      <c r="H18" s="149">
        <f>F18-F25</f>
        <v>198.16630827332847</v>
      </c>
    </row>
    <row r="19" spans="1:8" s="36" customFormat="1" ht="15.75">
      <c r="A19" s="116">
        <f t="shared" si="0"/>
        <v>11</v>
      </c>
      <c r="B19" s="8" t="s">
        <v>6</v>
      </c>
      <c r="C19" s="141">
        <v>488500</v>
      </c>
      <c r="D19" s="141">
        <v>15451</v>
      </c>
      <c r="E19" s="141">
        <v>310.3333333333333</v>
      </c>
      <c r="F19" s="158">
        <f t="shared" si="1"/>
        <v>31616.07662934438</v>
      </c>
      <c r="G19" s="159">
        <f>F19*100/F25</f>
        <v>99.081149330894</v>
      </c>
      <c r="H19" s="163">
        <f>F19-F25</f>
        <v>-293.1985888492527</v>
      </c>
    </row>
    <row r="20" spans="1:8" s="36" customFormat="1" ht="15.75">
      <c r="A20" s="122">
        <f t="shared" si="0"/>
        <v>12</v>
      </c>
      <c r="B20" s="7" t="s">
        <v>7</v>
      </c>
      <c r="C20" s="198">
        <v>450803</v>
      </c>
      <c r="D20" s="198">
        <v>14509.833333333332</v>
      </c>
      <c r="E20" s="198">
        <v>579.5</v>
      </c>
      <c r="F20" s="147">
        <f t="shared" si="1"/>
        <v>31068.79242812346</v>
      </c>
      <c r="G20" s="162">
        <f>F20*100/F25</f>
        <v>97.3660235642364</v>
      </c>
      <c r="H20" s="149">
        <f>F20-F25</f>
        <v>-840.4827900701748</v>
      </c>
    </row>
    <row r="21" spans="1:8" s="36" customFormat="1" ht="15.75">
      <c r="A21" s="116">
        <f t="shared" si="0"/>
        <v>10</v>
      </c>
      <c r="B21" s="8" t="s">
        <v>8</v>
      </c>
      <c r="C21" s="141">
        <v>985916.7</v>
      </c>
      <c r="D21" s="141">
        <v>30979.5</v>
      </c>
      <c r="E21" s="141">
        <v>1360.8333333333333</v>
      </c>
      <c r="F21" s="158">
        <f t="shared" si="1"/>
        <v>31824.80995497022</v>
      </c>
      <c r="G21" s="159">
        <f>F21*100/F25</f>
        <v>99.73529557582914</v>
      </c>
      <c r="H21" s="163">
        <f>F21-F25</f>
        <v>-84.46526322341379</v>
      </c>
    </row>
    <row r="22" spans="1:8" s="36" customFormat="1" ht="15.75">
      <c r="A22" s="122">
        <f t="shared" si="0"/>
        <v>8</v>
      </c>
      <c r="B22" s="7" t="s">
        <v>9</v>
      </c>
      <c r="C22" s="198">
        <v>581827.9</v>
      </c>
      <c r="D22" s="198">
        <v>18150.166666666668</v>
      </c>
      <c r="E22" s="198">
        <v>833.5</v>
      </c>
      <c r="F22" s="147">
        <f t="shared" si="1"/>
        <v>32056.339243900424</v>
      </c>
      <c r="G22" s="162">
        <f>F22*100/F25</f>
        <v>100.46088174896225</v>
      </c>
      <c r="H22" s="149">
        <f>F22-F25</f>
        <v>147.06402570678983</v>
      </c>
    </row>
    <row r="23" spans="1:8" s="36" customFormat="1" ht="15.75">
      <c r="A23" s="116">
        <f t="shared" si="0"/>
        <v>7</v>
      </c>
      <c r="B23" s="9" t="s">
        <v>10</v>
      </c>
      <c r="C23" s="141">
        <v>528097</v>
      </c>
      <c r="D23" s="141">
        <v>16447.833333333332</v>
      </c>
      <c r="E23" s="141">
        <v>531.1666666666667</v>
      </c>
      <c r="F23" s="158">
        <f t="shared" si="1"/>
        <v>32107.390031108458</v>
      </c>
      <c r="G23" s="159">
        <f>F23*100/F25</f>
        <v>100.6208690468841</v>
      </c>
      <c r="H23" s="163">
        <f>F23-F25</f>
        <v>198.11481291482414</v>
      </c>
    </row>
    <row r="24" spans="1:8" s="36" customFormat="1" ht="16.5" thickBot="1">
      <c r="A24" s="122">
        <f t="shared" si="0"/>
        <v>2</v>
      </c>
      <c r="B24" s="7" t="s">
        <v>11</v>
      </c>
      <c r="C24" s="198">
        <v>1078732</v>
      </c>
      <c r="D24" s="198">
        <v>32890.5</v>
      </c>
      <c r="E24" s="198">
        <v>929.1666666666666</v>
      </c>
      <c r="F24" s="165">
        <f t="shared" si="1"/>
        <v>32797.67714081574</v>
      </c>
      <c r="G24" s="162">
        <f>F24*100/F25</f>
        <v>102.78414948803214</v>
      </c>
      <c r="H24" s="166">
        <f>F24-F25</f>
        <v>888.4019226221026</v>
      </c>
    </row>
    <row r="25" spans="1:8" s="36" customFormat="1" ht="16.5" thickBot="1">
      <c r="A25" s="10" t="s">
        <v>40</v>
      </c>
      <c r="B25" s="11" t="s">
        <v>20</v>
      </c>
      <c r="C25" s="14">
        <f>SUM(C11:C24)</f>
        <v>9037812.93</v>
      </c>
      <c r="D25" s="14">
        <f>SUM(D11:D24)</f>
        <v>283234.6666666666</v>
      </c>
      <c r="E25" s="14">
        <f>SUM(E11:E24)</f>
        <v>8604.333333333334</v>
      </c>
      <c r="F25" s="53">
        <f>C25/D25*1000</f>
        <v>31909.275218193634</v>
      </c>
      <c r="G25" s="16" t="s">
        <v>21</v>
      </c>
      <c r="H25" s="54" t="s">
        <v>21</v>
      </c>
    </row>
    <row r="26" s="46" customFormat="1" ht="12.75">
      <c r="G26" s="47"/>
    </row>
    <row r="27" spans="1:6" s="43" customFormat="1" ht="12.75">
      <c r="A27" s="40" t="s">
        <v>22</v>
      </c>
      <c r="D27" s="50"/>
      <c r="F27" s="50"/>
    </row>
    <row r="28" spans="1:8" s="43" customFormat="1" ht="25.5" customHeight="1">
      <c r="A28" s="284" t="s">
        <v>166</v>
      </c>
      <c r="B28" s="284"/>
      <c r="C28" s="284"/>
      <c r="D28" s="284"/>
      <c r="E28" s="284"/>
      <c r="F28" s="284"/>
      <c r="G28" s="284"/>
      <c r="H28" s="284"/>
    </row>
    <row r="29" spans="1:8" s="43" customFormat="1" ht="25.5" customHeight="1">
      <c r="A29" s="284" t="s">
        <v>163</v>
      </c>
      <c r="B29" s="284"/>
      <c r="C29" s="284"/>
      <c r="D29" s="284"/>
      <c r="E29" s="284"/>
      <c r="F29" s="284"/>
      <c r="G29" s="284"/>
      <c r="H29" s="284"/>
    </row>
    <row r="30" s="43" customFormat="1" ht="12.75" customHeight="1"/>
    <row r="31" s="43" customFormat="1" ht="12.75"/>
    <row r="32" ht="12.75">
      <c r="H32" s="41" t="s">
        <v>87</v>
      </c>
    </row>
    <row r="72" spans="1:8" ht="16.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B3:H3"/>
    <mergeCell ref="A29:H29"/>
    <mergeCell ref="A9:A10"/>
    <mergeCell ref="B9:B10"/>
    <mergeCell ref="D9:E9"/>
    <mergeCell ref="G9:G10"/>
    <mergeCell ref="A2:H2"/>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9.xml><?xml version="1.0" encoding="utf-8"?>
<worksheet xmlns="http://schemas.openxmlformats.org/spreadsheetml/2006/main" xmlns:r="http://schemas.openxmlformats.org/officeDocument/2006/relationships">
  <sheetPr>
    <tabColor indexed="41"/>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53</v>
      </c>
      <c r="B2" s="279"/>
      <c r="C2" s="279"/>
      <c r="D2" s="279"/>
      <c r="E2" s="279"/>
      <c r="F2" s="279"/>
      <c r="G2" s="279"/>
      <c r="H2" s="279"/>
    </row>
    <row r="3" spans="1:8" s="36" customFormat="1" ht="18">
      <c r="A3" s="285" t="s">
        <v>54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88</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16">
        <f>RANK(F11,$F$11:$F$24)</f>
        <v>13</v>
      </c>
      <c r="B11" s="6" t="s">
        <v>18</v>
      </c>
      <c r="C11" s="141">
        <v>2139136</v>
      </c>
      <c r="D11" s="141">
        <v>69314.91666666666</v>
      </c>
      <c r="E11" s="141">
        <v>265.5</v>
      </c>
      <c r="F11" s="158">
        <f>C11/D11*1000</f>
        <v>30861.12056207238</v>
      </c>
      <c r="G11" s="159">
        <f>F11*100/F25</f>
        <v>95.77087562604521</v>
      </c>
      <c r="H11" s="160">
        <f>(F11-F25)</f>
        <v>-1362.7892229600075</v>
      </c>
    </row>
    <row r="12" spans="1:8" s="36" customFormat="1" ht="15.75">
      <c r="A12" s="122">
        <f aca="true" t="shared" si="0" ref="A12:A24">RANK(F12,$F$11:$F$24)</f>
        <v>11</v>
      </c>
      <c r="B12" s="7" t="s">
        <v>0</v>
      </c>
      <c r="C12" s="198">
        <v>2650212</v>
      </c>
      <c r="D12" s="198">
        <v>84361.41666666667</v>
      </c>
      <c r="E12" s="198">
        <v>65.41666666666667</v>
      </c>
      <c r="F12" s="147">
        <f>C12/D12*1000</f>
        <v>31414.977423525957</v>
      </c>
      <c r="G12" s="162">
        <f>F12*100/F25</f>
        <v>97.48965173095732</v>
      </c>
      <c r="H12" s="149">
        <f>F12-F25</f>
        <v>-808.9323615064313</v>
      </c>
    </row>
    <row r="13" spans="1:8" s="36" customFormat="1" ht="15.75">
      <c r="A13" s="116">
        <f t="shared" si="0"/>
        <v>10</v>
      </c>
      <c r="B13" s="8" t="s">
        <v>1</v>
      </c>
      <c r="C13" s="141">
        <v>1475229</v>
      </c>
      <c r="D13" s="141">
        <v>46832.875</v>
      </c>
      <c r="E13" s="141">
        <v>21.75</v>
      </c>
      <c r="F13" s="158">
        <f aca="true" t="shared" si="1" ref="F13:F24">C13/D13*1000</f>
        <v>31499.8598740735</v>
      </c>
      <c r="G13" s="159">
        <f>F13*100/F25</f>
        <v>97.7530662300476</v>
      </c>
      <c r="H13" s="163">
        <f>F13-F25</f>
        <v>-724.0499109588891</v>
      </c>
    </row>
    <row r="14" spans="1:8" s="36" customFormat="1" ht="15.75">
      <c r="A14" s="122">
        <f t="shared" si="0"/>
        <v>2</v>
      </c>
      <c r="B14" s="7" t="s">
        <v>2</v>
      </c>
      <c r="C14" s="198">
        <v>1254873</v>
      </c>
      <c r="D14" s="198">
        <v>37248.333333333336</v>
      </c>
      <c r="E14" s="198">
        <v>15.333333333333332</v>
      </c>
      <c r="F14" s="147">
        <f t="shared" si="1"/>
        <v>33689.37312631437</v>
      </c>
      <c r="G14" s="162">
        <f>F14*100/F25</f>
        <v>104.54775150209325</v>
      </c>
      <c r="H14" s="149">
        <f>F14-F25</f>
        <v>1465.4633412819821</v>
      </c>
    </row>
    <row r="15" spans="1:8" s="36" customFormat="1" ht="15.75">
      <c r="A15" s="116">
        <f t="shared" si="0"/>
        <v>12</v>
      </c>
      <c r="B15" s="8" t="s">
        <v>3</v>
      </c>
      <c r="C15" s="141">
        <v>728439.53</v>
      </c>
      <c r="D15" s="141">
        <v>23505.875</v>
      </c>
      <c r="E15" s="141">
        <v>6.916666666666667</v>
      </c>
      <c r="F15" s="158">
        <f t="shared" si="1"/>
        <v>30989.679388663477</v>
      </c>
      <c r="G15" s="159">
        <f>F15*100/F25</f>
        <v>96.16983040046183</v>
      </c>
      <c r="H15" s="163">
        <f>F15-F25</f>
        <v>-1234.230396368912</v>
      </c>
    </row>
    <row r="16" spans="1:8" s="36" customFormat="1" ht="15.75">
      <c r="A16" s="122">
        <f t="shared" si="0"/>
        <v>7</v>
      </c>
      <c r="B16" s="7" t="s">
        <v>19</v>
      </c>
      <c r="C16" s="198">
        <v>2093960.23</v>
      </c>
      <c r="D16" s="198">
        <v>64633.04166666667</v>
      </c>
      <c r="E16" s="198">
        <v>45.5</v>
      </c>
      <c r="F16" s="147">
        <f t="shared" si="1"/>
        <v>32397.674254589852</v>
      </c>
      <c r="G16" s="162">
        <f>F16*100/F25</f>
        <v>100.53924080199037</v>
      </c>
      <c r="H16" s="149">
        <f>F16-F25</f>
        <v>173.7644695574636</v>
      </c>
    </row>
    <row r="17" spans="1:8" s="36" customFormat="1" ht="15.75">
      <c r="A17" s="116">
        <f t="shared" si="0"/>
        <v>3</v>
      </c>
      <c r="B17" s="8" t="s">
        <v>4</v>
      </c>
      <c r="C17" s="141">
        <v>1040993.35</v>
      </c>
      <c r="D17" s="141">
        <v>31606.25</v>
      </c>
      <c r="E17" s="199">
        <v>12.916666666666666</v>
      </c>
      <c r="F17" s="158">
        <f t="shared" si="1"/>
        <v>32936.31322918726</v>
      </c>
      <c r="G17" s="164">
        <f>F17*100/F25</f>
        <v>102.21079145549798</v>
      </c>
      <c r="H17" s="163">
        <f>F17-F25</f>
        <v>712.403444154872</v>
      </c>
    </row>
    <row r="18" spans="1:8" s="36" customFormat="1" ht="15.75">
      <c r="A18" s="122">
        <f t="shared" si="0"/>
        <v>1</v>
      </c>
      <c r="B18" s="7" t="s">
        <v>5</v>
      </c>
      <c r="C18" s="198">
        <v>1414882.4</v>
      </c>
      <c r="D18" s="198">
        <v>40404.29166666667</v>
      </c>
      <c r="E18" s="198">
        <v>9.166666666666666</v>
      </c>
      <c r="F18" s="147">
        <f t="shared" si="1"/>
        <v>35018.1216310561</v>
      </c>
      <c r="G18" s="162">
        <f>F18*100/F25</f>
        <v>108.67123780032921</v>
      </c>
      <c r="H18" s="149">
        <f>F18-F25</f>
        <v>2794.2118460237107</v>
      </c>
    </row>
    <row r="19" spans="1:8" s="36" customFormat="1" ht="15.75">
      <c r="A19" s="116">
        <f t="shared" si="0"/>
        <v>14</v>
      </c>
      <c r="B19" s="8" t="s">
        <v>6</v>
      </c>
      <c r="C19" s="141">
        <v>1149924</v>
      </c>
      <c r="D19" s="141">
        <v>37846</v>
      </c>
      <c r="E19" s="141">
        <v>10.666666666666668</v>
      </c>
      <c r="F19" s="158">
        <f t="shared" si="1"/>
        <v>30384.294245098557</v>
      </c>
      <c r="G19" s="159">
        <f>F19*100/F25</f>
        <v>94.29114731202385</v>
      </c>
      <c r="H19" s="163">
        <f>F19-F25</f>
        <v>-1839.6155399338313</v>
      </c>
    </row>
    <row r="20" spans="1:8" s="36" customFormat="1" ht="15.75">
      <c r="A20" s="122">
        <f t="shared" si="0"/>
        <v>5</v>
      </c>
      <c r="B20" s="7" t="s">
        <v>7</v>
      </c>
      <c r="C20" s="198">
        <v>1285996</v>
      </c>
      <c r="D20" s="198">
        <v>39105.58333333333</v>
      </c>
      <c r="E20" s="198">
        <v>7.916666666666667</v>
      </c>
      <c r="F20" s="147">
        <f t="shared" si="1"/>
        <v>32885.22738654114</v>
      </c>
      <c r="G20" s="162">
        <f>F20*100/F25</f>
        <v>102.05225748805915</v>
      </c>
      <c r="H20" s="149">
        <f>F20-F25</f>
        <v>661.317601508752</v>
      </c>
    </row>
    <row r="21" spans="1:8" s="36" customFormat="1" ht="15.75">
      <c r="A21" s="116">
        <f t="shared" si="0"/>
        <v>4</v>
      </c>
      <c r="B21" s="8" t="s">
        <v>8</v>
      </c>
      <c r="C21" s="141">
        <v>2510409.2</v>
      </c>
      <c r="D21" s="141">
        <v>76227.58333333334</v>
      </c>
      <c r="E21" s="141">
        <v>38.25</v>
      </c>
      <c r="F21" s="158">
        <f t="shared" si="1"/>
        <v>32933.08131024312</v>
      </c>
      <c r="G21" s="159">
        <f>F21*100/F25</f>
        <v>102.200761887498</v>
      </c>
      <c r="H21" s="163">
        <f>F21-F25</f>
        <v>709.1715252107315</v>
      </c>
    </row>
    <row r="22" spans="1:8" s="36" customFormat="1" ht="15.75">
      <c r="A22" s="122">
        <f t="shared" si="0"/>
        <v>9</v>
      </c>
      <c r="B22" s="7" t="s">
        <v>9</v>
      </c>
      <c r="C22" s="198">
        <v>1378820.5</v>
      </c>
      <c r="D22" s="198">
        <v>43341.458333333336</v>
      </c>
      <c r="E22" s="198">
        <v>10.5</v>
      </c>
      <c r="F22" s="147">
        <f t="shared" si="1"/>
        <v>31812.969683568943</v>
      </c>
      <c r="G22" s="162">
        <f>F22*100/F25</f>
        <v>98.72473543960106</v>
      </c>
      <c r="H22" s="149">
        <f>F22-F25</f>
        <v>-410.9401014634459</v>
      </c>
    </row>
    <row r="23" spans="1:8" s="36" customFormat="1" ht="15.75">
      <c r="A23" s="116">
        <f t="shared" si="0"/>
        <v>6</v>
      </c>
      <c r="B23" s="9" t="s">
        <v>10</v>
      </c>
      <c r="C23" s="141">
        <v>1314109</v>
      </c>
      <c r="D23" s="141">
        <v>40124.375</v>
      </c>
      <c r="E23" s="141">
        <v>7.75</v>
      </c>
      <c r="F23" s="158">
        <f t="shared" si="1"/>
        <v>32750.890200781945</v>
      </c>
      <c r="G23" s="159">
        <f>F23*100/F25</f>
        <v>101.63537081398586</v>
      </c>
      <c r="H23" s="163">
        <f>F23-F25</f>
        <v>526.9804157495564</v>
      </c>
    </row>
    <row r="24" spans="1:8" s="36" customFormat="1" ht="16.5" thickBot="1">
      <c r="A24" s="122">
        <f t="shared" si="0"/>
        <v>8</v>
      </c>
      <c r="B24" s="7" t="s">
        <v>11</v>
      </c>
      <c r="C24" s="198">
        <v>2999699</v>
      </c>
      <c r="D24" s="198">
        <v>92755.25</v>
      </c>
      <c r="E24" s="198">
        <v>69.58333333333333</v>
      </c>
      <c r="F24" s="165">
        <f t="shared" si="1"/>
        <v>32339.937631562636</v>
      </c>
      <c r="G24" s="162">
        <f>F24*100/F25</f>
        <v>100.36006756257784</v>
      </c>
      <c r="H24" s="166">
        <f>F24-F25</f>
        <v>116.02784653024719</v>
      </c>
    </row>
    <row r="25" spans="1:8" s="36" customFormat="1" ht="16.5" thickBot="1">
      <c r="A25" s="10" t="s">
        <v>40</v>
      </c>
      <c r="B25" s="11" t="s">
        <v>20</v>
      </c>
      <c r="C25" s="14">
        <f>SUM(C11:C24)</f>
        <v>23436683.21</v>
      </c>
      <c r="D25" s="14">
        <f>SUM(D11:D24)</f>
        <v>727307.25</v>
      </c>
      <c r="E25" s="14">
        <f>SUM(E11:E24)</f>
        <v>587.1666666666669</v>
      </c>
      <c r="F25" s="53">
        <f>C25/D25*1000</f>
        <v>32223.90978503239</v>
      </c>
      <c r="G25" s="16" t="s">
        <v>21</v>
      </c>
      <c r="H25" s="54" t="s">
        <v>21</v>
      </c>
    </row>
    <row r="26" s="63" customFormat="1" ht="12.75">
      <c r="G26" s="64"/>
    </row>
    <row r="27" spans="1:6" s="43" customFormat="1" ht="12.75">
      <c r="A27" s="40" t="s">
        <v>22</v>
      </c>
      <c r="D27" s="50"/>
      <c r="F27" s="50"/>
    </row>
    <row r="28" spans="1:8" s="43" customFormat="1" ht="38.25" customHeight="1">
      <c r="A28" s="284" t="s">
        <v>169</v>
      </c>
      <c r="B28" s="284"/>
      <c r="C28" s="284"/>
      <c r="D28" s="284"/>
      <c r="E28" s="284"/>
      <c r="F28" s="284"/>
      <c r="G28" s="284"/>
      <c r="H28" s="284"/>
    </row>
    <row r="29" spans="1:8" s="43" customFormat="1" ht="12.75" customHeight="1">
      <c r="A29" s="284" t="s">
        <v>167</v>
      </c>
      <c r="B29" s="284"/>
      <c r="C29" s="284"/>
      <c r="D29" s="284"/>
      <c r="E29" s="284"/>
      <c r="F29" s="284"/>
      <c r="G29" s="284"/>
      <c r="H29" s="284"/>
    </row>
    <row r="30" s="43" customFormat="1" ht="12.75"/>
    <row r="31" s="43" customFormat="1" ht="12.75"/>
    <row r="32" ht="12.75">
      <c r="H32" s="41" t="s">
        <v>89</v>
      </c>
    </row>
    <row r="72" spans="1:8" ht="16.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8:H28"/>
    <mergeCell ref="A29:H29"/>
    <mergeCell ref="A2:H2"/>
    <mergeCell ref="A3:H3"/>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koukalovad</dc:creator>
  <cp:keywords/>
  <dc:description/>
  <cp:lastModifiedBy>Your User Name</cp:lastModifiedBy>
  <cp:lastPrinted>2009-03-02T13:04:04Z</cp:lastPrinted>
  <dcterms:created xsi:type="dcterms:W3CDTF">2007-02-22T12:21:17Z</dcterms:created>
  <dcterms:modified xsi:type="dcterms:W3CDTF">2009-03-25T09:24:43Z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