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18\KN_2018\_KN 2018\"/>
    </mc:Choice>
  </mc:AlternateContent>
  <bookViews>
    <workbookView xWindow="120" yWindow="90" windowWidth="19020" windowHeight="11895"/>
  </bookViews>
  <sheets>
    <sheet name="titul" sheetId="19" r:id="rId1"/>
    <sheet name="Graf č. 1" sheetId="7" r:id="rId2"/>
    <sheet name="Graf č. 2" sheetId="33" r:id="rId3"/>
    <sheet name="Graf č. 3" sheetId="34" r:id="rId4"/>
    <sheet name="Tabulka č. 1" sheetId="24" r:id="rId5"/>
    <sheet name="Tabulka č. 2" sheetId="31" r:id="rId6"/>
    <sheet name="Tabulka č. 3" sheetId="32" r:id="rId7"/>
  </sheets>
  <definedNames>
    <definedName name="_xlnm._FilterDatabase" localSheetId="4" hidden="1">'Tabulka č. 1'!$A$4:$P$4</definedName>
    <definedName name="_xlnm._FilterDatabase" localSheetId="5" hidden="1">'Tabulka č. 2'!$A$4:$P$4</definedName>
    <definedName name="_xlnm._FilterDatabase" localSheetId="6" hidden="1">'Tabulka č. 3'!$A$4:$P$4</definedName>
  </definedNames>
  <calcPr calcId="152511"/>
</workbook>
</file>

<file path=xl/calcChain.xml><?xml version="1.0" encoding="utf-8"?>
<calcChain xmlns="http://schemas.openxmlformats.org/spreadsheetml/2006/main">
  <c r="A5" i="31" l="1"/>
  <c r="A59" i="32" l="1"/>
  <c r="A50" i="32"/>
  <c r="A41" i="32"/>
  <c r="A32" i="32"/>
  <c r="A23" i="32"/>
  <c r="A14" i="32"/>
  <c r="A5" i="32"/>
  <c r="A59" i="31"/>
  <c r="A50" i="31"/>
  <c r="A41" i="31"/>
  <c r="A32" i="31"/>
  <c r="A23" i="31"/>
  <c r="A14" i="31"/>
  <c r="O67" i="32" l="1"/>
  <c r="N67" i="32"/>
  <c r="M67" i="32"/>
  <c r="L67" i="32"/>
  <c r="K67" i="32"/>
  <c r="J67" i="32"/>
  <c r="I67" i="32"/>
  <c r="H67" i="32"/>
  <c r="G67" i="32"/>
  <c r="F67" i="32"/>
  <c r="E67" i="32"/>
  <c r="D67" i="32"/>
  <c r="C67" i="32"/>
  <c r="B67" i="32"/>
  <c r="O66" i="32"/>
  <c r="N66" i="32"/>
  <c r="M66" i="32"/>
  <c r="L66" i="32"/>
  <c r="K66" i="32"/>
  <c r="J66" i="32"/>
  <c r="I66" i="32"/>
  <c r="H66" i="32"/>
  <c r="G66" i="32"/>
  <c r="F66" i="32"/>
  <c r="E66" i="32"/>
  <c r="D66" i="32"/>
  <c r="C66" i="32"/>
  <c r="B66" i="32"/>
  <c r="O65" i="32"/>
  <c r="N65" i="32"/>
  <c r="M65" i="32"/>
  <c r="L65" i="32"/>
  <c r="K65" i="32"/>
  <c r="J65" i="32"/>
  <c r="I65" i="32"/>
  <c r="H65" i="32"/>
  <c r="G65" i="32"/>
  <c r="F65" i="32"/>
  <c r="E65" i="32"/>
  <c r="D65" i="32"/>
  <c r="C65" i="32"/>
  <c r="B65" i="32"/>
  <c r="O64" i="32"/>
  <c r="N64" i="32"/>
  <c r="M64" i="32"/>
  <c r="L64" i="32"/>
  <c r="K64" i="32"/>
  <c r="J64" i="32"/>
  <c r="I64" i="32"/>
  <c r="H64" i="32"/>
  <c r="G64" i="32"/>
  <c r="F64" i="32"/>
  <c r="E64" i="32"/>
  <c r="D64" i="32"/>
  <c r="C64" i="32"/>
  <c r="B64" i="32"/>
  <c r="O63" i="32"/>
  <c r="N63" i="32"/>
  <c r="M63" i="32"/>
  <c r="L63" i="32"/>
  <c r="K63" i="32"/>
  <c r="J63" i="32"/>
  <c r="I63" i="32"/>
  <c r="H63" i="32"/>
  <c r="G63" i="32"/>
  <c r="F63" i="32"/>
  <c r="E63" i="32"/>
  <c r="D63" i="32"/>
  <c r="C63" i="32"/>
  <c r="B63" i="32"/>
  <c r="O62" i="32"/>
  <c r="N62" i="32"/>
  <c r="M62" i="32"/>
  <c r="L62" i="32"/>
  <c r="K62" i="32"/>
  <c r="J62" i="32"/>
  <c r="I62" i="32"/>
  <c r="H62" i="32"/>
  <c r="G62" i="32"/>
  <c r="F62" i="32"/>
  <c r="E62" i="32"/>
  <c r="D62" i="32"/>
  <c r="C62" i="32"/>
  <c r="B62" i="32"/>
  <c r="O61" i="32"/>
  <c r="N61" i="32"/>
  <c r="M61" i="32"/>
  <c r="L61" i="32"/>
  <c r="K61" i="32"/>
  <c r="J61" i="32"/>
  <c r="I61" i="32"/>
  <c r="H61" i="32"/>
  <c r="G61" i="32"/>
  <c r="F61" i="32"/>
  <c r="E61" i="32"/>
  <c r="D61" i="32"/>
  <c r="C61" i="32"/>
  <c r="B61" i="32"/>
  <c r="O60" i="32"/>
  <c r="N60" i="32"/>
  <c r="M60" i="32"/>
  <c r="L60" i="32"/>
  <c r="K60" i="32"/>
  <c r="J60" i="32"/>
  <c r="I60" i="32"/>
  <c r="H60" i="32"/>
  <c r="G60" i="32"/>
  <c r="F60" i="32"/>
  <c r="E60" i="32"/>
  <c r="D60" i="32"/>
  <c r="C60" i="32"/>
  <c r="B60" i="32"/>
  <c r="O49" i="32"/>
  <c r="N49" i="32"/>
  <c r="M49" i="32"/>
  <c r="L49" i="32"/>
  <c r="K49" i="32"/>
  <c r="J49" i="32"/>
  <c r="I49" i="32"/>
  <c r="H49" i="32"/>
  <c r="G49" i="32"/>
  <c r="F49" i="32"/>
  <c r="E49" i="32"/>
  <c r="D49" i="32"/>
  <c r="C49" i="32"/>
  <c r="B49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O47" i="32"/>
  <c r="N47" i="32"/>
  <c r="M47" i="32"/>
  <c r="L47" i="32"/>
  <c r="K47" i="32"/>
  <c r="J47" i="32"/>
  <c r="I47" i="32"/>
  <c r="H47" i="32"/>
  <c r="G47" i="32"/>
  <c r="F47" i="32"/>
  <c r="E47" i="32"/>
  <c r="D47" i="32"/>
  <c r="C47" i="32"/>
  <c r="B47" i="32"/>
  <c r="O46" i="32"/>
  <c r="N46" i="32"/>
  <c r="M46" i="32"/>
  <c r="L46" i="32"/>
  <c r="K46" i="32"/>
  <c r="J46" i="32"/>
  <c r="I46" i="32"/>
  <c r="H46" i="32"/>
  <c r="G46" i="32"/>
  <c r="F46" i="32"/>
  <c r="E46" i="32"/>
  <c r="D46" i="32"/>
  <c r="C46" i="32"/>
  <c r="B46" i="32"/>
  <c r="O45" i="32"/>
  <c r="N45" i="32"/>
  <c r="M45" i="32"/>
  <c r="L45" i="32"/>
  <c r="K45" i="32"/>
  <c r="J45" i="32"/>
  <c r="I45" i="32"/>
  <c r="H45" i="32"/>
  <c r="G45" i="32"/>
  <c r="F45" i="32"/>
  <c r="E45" i="32"/>
  <c r="D45" i="32"/>
  <c r="C45" i="32"/>
  <c r="B45" i="32"/>
  <c r="O44" i="32"/>
  <c r="N44" i="32"/>
  <c r="M44" i="32"/>
  <c r="L44" i="32"/>
  <c r="K44" i="32"/>
  <c r="J44" i="32"/>
  <c r="I44" i="32"/>
  <c r="H44" i="32"/>
  <c r="G44" i="32"/>
  <c r="F44" i="32"/>
  <c r="E44" i="32"/>
  <c r="D44" i="32"/>
  <c r="C44" i="32"/>
  <c r="B44" i="32"/>
  <c r="O43" i="32"/>
  <c r="N43" i="32"/>
  <c r="M43" i="32"/>
  <c r="L43" i="32"/>
  <c r="K43" i="32"/>
  <c r="J43" i="32"/>
  <c r="I43" i="32"/>
  <c r="H43" i="32"/>
  <c r="G43" i="32"/>
  <c r="F43" i="32"/>
  <c r="E43" i="32"/>
  <c r="D43" i="32"/>
  <c r="C43" i="32"/>
  <c r="B43" i="32"/>
  <c r="O42" i="32"/>
  <c r="N42" i="32"/>
  <c r="M42" i="32"/>
  <c r="L42" i="32"/>
  <c r="K42" i="32"/>
  <c r="J42" i="32"/>
  <c r="I42" i="32"/>
  <c r="H42" i="32"/>
  <c r="G42" i="32"/>
  <c r="F42" i="32"/>
  <c r="E42" i="32"/>
  <c r="D42" i="32"/>
  <c r="C42" i="32"/>
  <c r="B42" i="32"/>
  <c r="P31" i="32"/>
  <c r="P30" i="32"/>
  <c r="P29" i="32"/>
  <c r="P28" i="32"/>
  <c r="P27" i="32"/>
  <c r="P26" i="32"/>
  <c r="P25" i="32"/>
  <c r="P24" i="32"/>
  <c r="B1" i="32"/>
  <c r="B1" i="31"/>
  <c r="B1" i="34"/>
  <c r="B1" i="33"/>
  <c r="O67" i="31"/>
  <c r="N67" i="31"/>
  <c r="M67" i="31"/>
  <c r="L67" i="31"/>
  <c r="K67" i="31"/>
  <c r="J67" i="31"/>
  <c r="I67" i="31"/>
  <c r="H67" i="31"/>
  <c r="G67" i="31"/>
  <c r="F67" i="31"/>
  <c r="E67" i="31"/>
  <c r="D67" i="31"/>
  <c r="C67" i="31"/>
  <c r="B67" i="31"/>
  <c r="O66" i="31"/>
  <c r="N66" i="31"/>
  <c r="M66" i="31"/>
  <c r="L66" i="31"/>
  <c r="K66" i="31"/>
  <c r="J66" i="31"/>
  <c r="I66" i="31"/>
  <c r="H66" i="31"/>
  <c r="G66" i="31"/>
  <c r="F66" i="31"/>
  <c r="E66" i="31"/>
  <c r="D66" i="31"/>
  <c r="C66" i="31"/>
  <c r="B66" i="31"/>
  <c r="O65" i="31"/>
  <c r="N65" i="31"/>
  <c r="M65" i="31"/>
  <c r="L65" i="31"/>
  <c r="K65" i="31"/>
  <c r="J65" i="31"/>
  <c r="I65" i="31"/>
  <c r="H65" i="31"/>
  <c r="G65" i="31"/>
  <c r="F65" i="31"/>
  <c r="E65" i="31"/>
  <c r="D65" i="31"/>
  <c r="C65" i="31"/>
  <c r="B65" i="31"/>
  <c r="O64" i="31"/>
  <c r="N64" i="31"/>
  <c r="M64" i="31"/>
  <c r="L64" i="31"/>
  <c r="K64" i="31"/>
  <c r="J64" i="31"/>
  <c r="I64" i="31"/>
  <c r="H64" i="31"/>
  <c r="G64" i="31"/>
  <c r="F64" i="31"/>
  <c r="E64" i="31"/>
  <c r="D64" i="31"/>
  <c r="C64" i="31"/>
  <c r="B64" i="31"/>
  <c r="O63" i="31"/>
  <c r="N63" i="31"/>
  <c r="M63" i="31"/>
  <c r="L63" i="31"/>
  <c r="K63" i="31"/>
  <c r="J63" i="31"/>
  <c r="I63" i="31"/>
  <c r="H63" i="31"/>
  <c r="G63" i="31"/>
  <c r="F63" i="31"/>
  <c r="E63" i="31"/>
  <c r="D63" i="31"/>
  <c r="C63" i="31"/>
  <c r="B63" i="31"/>
  <c r="O62" i="31"/>
  <c r="N62" i="31"/>
  <c r="M62" i="31"/>
  <c r="L62" i="31"/>
  <c r="K62" i="31"/>
  <c r="J62" i="31"/>
  <c r="I62" i="31"/>
  <c r="H62" i="31"/>
  <c r="G62" i="31"/>
  <c r="F62" i="31"/>
  <c r="E62" i="31"/>
  <c r="D62" i="31"/>
  <c r="C62" i="31"/>
  <c r="B62" i="31"/>
  <c r="O61" i="31"/>
  <c r="N61" i="31"/>
  <c r="M61" i="31"/>
  <c r="L61" i="31"/>
  <c r="K61" i="31"/>
  <c r="J61" i="31"/>
  <c r="I61" i="31"/>
  <c r="H61" i="31"/>
  <c r="G61" i="31"/>
  <c r="F61" i="31"/>
  <c r="E61" i="31"/>
  <c r="D61" i="31"/>
  <c r="C61" i="31"/>
  <c r="B61" i="31"/>
  <c r="O60" i="31"/>
  <c r="N60" i="31"/>
  <c r="M60" i="31"/>
  <c r="L60" i="31"/>
  <c r="K60" i="31"/>
  <c r="J60" i="31"/>
  <c r="I60" i="31"/>
  <c r="H60" i="31"/>
  <c r="G60" i="31"/>
  <c r="F60" i="31"/>
  <c r="E60" i="31"/>
  <c r="D60" i="31"/>
  <c r="C60" i="31"/>
  <c r="B60" i="31"/>
  <c r="O49" i="31"/>
  <c r="N49" i="31"/>
  <c r="M49" i="31"/>
  <c r="L49" i="31"/>
  <c r="K49" i="31"/>
  <c r="J49" i="31"/>
  <c r="I49" i="31"/>
  <c r="H49" i="31"/>
  <c r="G49" i="31"/>
  <c r="F49" i="31"/>
  <c r="E49" i="31"/>
  <c r="D49" i="31"/>
  <c r="C49" i="31"/>
  <c r="B49" i="31"/>
  <c r="O48" i="31"/>
  <c r="N48" i="31"/>
  <c r="M48" i="31"/>
  <c r="L48" i="31"/>
  <c r="K48" i="31"/>
  <c r="J48" i="31"/>
  <c r="I48" i="31"/>
  <c r="H48" i="31"/>
  <c r="G48" i="31"/>
  <c r="F48" i="31"/>
  <c r="E48" i="31"/>
  <c r="D48" i="31"/>
  <c r="C48" i="31"/>
  <c r="B48" i="31"/>
  <c r="O47" i="31"/>
  <c r="N47" i="31"/>
  <c r="M47" i="31"/>
  <c r="L47" i="31"/>
  <c r="K47" i="31"/>
  <c r="J47" i="31"/>
  <c r="I47" i="31"/>
  <c r="H47" i="31"/>
  <c r="G47" i="31"/>
  <c r="F47" i="31"/>
  <c r="E47" i="31"/>
  <c r="D47" i="31"/>
  <c r="C47" i="31"/>
  <c r="B47" i="31"/>
  <c r="O46" i="31"/>
  <c r="N46" i="31"/>
  <c r="M46" i="31"/>
  <c r="L46" i="31"/>
  <c r="K46" i="31"/>
  <c r="J46" i="31"/>
  <c r="I46" i="31"/>
  <c r="H46" i="31"/>
  <c r="G46" i="31"/>
  <c r="F46" i="31"/>
  <c r="E46" i="31"/>
  <c r="D46" i="31"/>
  <c r="C46" i="31"/>
  <c r="B46" i="31"/>
  <c r="O45" i="31"/>
  <c r="N45" i="31"/>
  <c r="M45" i="31"/>
  <c r="L45" i="31"/>
  <c r="K45" i="31"/>
  <c r="J45" i="31"/>
  <c r="I45" i="31"/>
  <c r="H45" i="31"/>
  <c r="G45" i="31"/>
  <c r="F45" i="31"/>
  <c r="E45" i="31"/>
  <c r="D45" i="31"/>
  <c r="C45" i="31"/>
  <c r="B45" i="31"/>
  <c r="O44" i="31"/>
  <c r="N44" i="31"/>
  <c r="M44" i="31"/>
  <c r="L44" i="31"/>
  <c r="K44" i="31"/>
  <c r="J44" i="31"/>
  <c r="I44" i="31"/>
  <c r="H44" i="31"/>
  <c r="G44" i="31"/>
  <c r="F44" i="31"/>
  <c r="E44" i="31"/>
  <c r="D44" i="31"/>
  <c r="C44" i="31"/>
  <c r="B44" i="31"/>
  <c r="O43" i="31"/>
  <c r="N43" i="31"/>
  <c r="M43" i="31"/>
  <c r="L43" i="31"/>
  <c r="K43" i="31"/>
  <c r="J43" i="31"/>
  <c r="I43" i="31"/>
  <c r="H43" i="31"/>
  <c r="G43" i="31"/>
  <c r="F43" i="31"/>
  <c r="E43" i="31"/>
  <c r="D43" i="31"/>
  <c r="C43" i="31"/>
  <c r="B43" i="31"/>
  <c r="O42" i="31"/>
  <c r="N42" i="31"/>
  <c r="M42" i="31"/>
  <c r="L42" i="31"/>
  <c r="K42" i="31"/>
  <c r="J42" i="31"/>
  <c r="I42" i="31"/>
  <c r="H42" i="31"/>
  <c r="G42" i="31"/>
  <c r="F42" i="31"/>
  <c r="E42" i="31"/>
  <c r="D42" i="31"/>
  <c r="C42" i="31"/>
  <c r="B42" i="31"/>
  <c r="P31" i="31"/>
  <c r="P30" i="31"/>
  <c r="P29" i="31"/>
  <c r="P28" i="31"/>
  <c r="P27" i="31"/>
  <c r="P26" i="31"/>
  <c r="P25" i="31"/>
  <c r="P24" i="31"/>
  <c r="P45" i="32" l="1"/>
  <c r="P63" i="32"/>
  <c r="P67" i="32"/>
  <c r="P42" i="31"/>
  <c r="P62" i="31"/>
  <c r="P42" i="32"/>
  <c r="P46" i="32"/>
  <c r="P61" i="32"/>
  <c r="P62" i="32"/>
  <c r="P65" i="32"/>
  <c r="P66" i="32"/>
  <c r="P64" i="32"/>
  <c r="P44" i="32"/>
  <c r="P43" i="32"/>
  <c r="P60" i="32"/>
  <c r="P46" i="31"/>
  <c r="P61" i="31"/>
  <c r="P48" i="32"/>
  <c r="P49" i="32"/>
  <c r="P47" i="32"/>
  <c r="P65" i="31"/>
  <c r="P66" i="31"/>
  <c r="P64" i="31"/>
  <c r="P44" i="31"/>
  <c r="P45" i="31"/>
  <c r="P48" i="31"/>
  <c r="P49" i="31"/>
  <c r="P63" i="31"/>
  <c r="P67" i="31"/>
  <c r="P60" i="31"/>
  <c r="P43" i="31"/>
  <c r="P47" i="31"/>
  <c r="B52" i="24"/>
  <c r="O67" i="24"/>
  <c r="N67" i="24"/>
  <c r="M67" i="24"/>
  <c r="L67" i="24"/>
  <c r="K67" i="24"/>
  <c r="J67" i="24"/>
  <c r="I67" i="24"/>
  <c r="H67" i="24"/>
  <c r="G67" i="24"/>
  <c r="F67" i="24"/>
  <c r="E67" i="24"/>
  <c r="D67" i="24"/>
  <c r="C67" i="24"/>
  <c r="B67" i="24"/>
  <c r="O66" i="24"/>
  <c r="N66" i="24"/>
  <c r="M66" i="24"/>
  <c r="L66" i="24"/>
  <c r="K66" i="24"/>
  <c r="J66" i="24"/>
  <c r="I66" i="24"/>
  <c r="H66" i="24"/>
  <c r="G66" i="24"/>
  <c r="F66" i="24"/>
  <c r="E66" i="24"/>
  <c r="D66" i="24"/>
  <c r="C66" i="24"/>
  <c r="B66" i="24"/>
  <c r="O65" i="24"/>
  <c r="N65" i="24"/>
  <c r="M65" i="24"/>
  <c r="L65" i="24"/>
  <c r="K65" i="24"/>
  <c r="J65" i="24"/>
  <c r="I65" i="24"/>
  <c r="H65" i="24"/>
  <c r="G65" i="24"/>
  <c r="F65" i="24"/>
  <c r="E65" i="24"/>
  <c r="D65" i="24"/>
  <c r="C65" i="24"/>
  <c r="B65" i="24"/>
  <c r="O64" i="24"/>
  <c r="N64" i="24"/>
  <c r="M64" i="24"/>
  <c r="L64" i="24"/>
  <c r="K64" i="24"/>
  <c r="J64" i="24"/>
  <c r="I64" i="24"/>
  <c r="H64" i="24"/>
  <c r="G64" i="24"/>
  <c r="F64" i="24"/>
  <c r="E64" i="24"/>
  <c r="D64" i="24"/>
  <c r="C64" i="24"/>
  <c r="B64" i="24"/>
  <c r="O63" i="24"/>
  <c r="N63" i="24"/>
  <c r="M63" i="24"/>
  <c r="L63" i="24"/>
  <c r="K63" i="24"/>
  <c r="J63" i="24"/>
  <c r="I63" i="24"/>
  <c r="H63" i="24"/>
  <c r="G63" i="24"/>
  <c r="F63" i="24"/>
  <c r="E63" i="24"/>
  <c r="D63" i="24"/>
  <c r="C63" i="24"/>
  <c r="B63" i="24"/>
  <c r="O62" i="24"/>
  <c r="N62" i="24"/>
  <c r="M62" i="24"/>
  <c r="L62" i="24"/>
  <c r="K62" i="24"/>
  <c r="J62" i="24"/>
  <c r="I62" i="24"/>
  <c r="H62" i="24"/>
  <c r="G62" i="24"/>
  <c r="F62" i="24"/>
  <c r="E62" i="24"/>
  <c r="D62" i="24"/>
  <c r="C62" i="24"/>
  <c r="B62" i="24"/>
  <c r="O61" i="24"/>
  <c r="N61" i="24"/>
  <c r="M61" i="24"/>
  <c r="L61" i="24"/>
  <c r="K61" i="24"/>
  <c r="J61" i="24"/>
  <c r="I61" i="24"/>
  <c r="H61" i="24"/>
  <c r="G61" i="24"/>
  <c r="F61" i="24"/>
  <c r="E61" i="24"/>
  <c r="D61" i="24"/>
  <c r="C61" i="24"/>
  <c r="B61" i="24"/>
  <c r="O60" i="24"/>
  <c r="N60" i="24"/>
  <c r="M60" i="24"/>
  <c r="L60" i="24"/>
  <c r="K60" i="24"/>
  <c r="J60" i="24"/>
  <c r="I60" i="24"/>
  <c r="H60" i="24"/>
  <c r="G60" i="24"/>
  <c r="F60" i="24"/>
  <c r="E60" i="24"/>
  <c r="D60" i="24"/>
  <c r="C60" i="24"/>
  <c r="B60" i="24"/>
  <c r="B43" i="24"/>
  <c r="B36" i="24"/>
  <c r="O49" i="24"/>
  <c r="N49" i="24"/>
  <c r="M49" i="24"/>
  <c r="L49" i="24"/>
  <c r="K49" i="24"/>
  <c r="J49" i="24"/>
  <c r="I49" i="24"/>
  <c r="H49" i="24"/>
  <c r="G49" i="24"/>
  <c r="F49" i="24"/>
  <c r="E49" i="24"/>
  <c r="D49" i="24"/>
  <c r="C49" i="24"/>
  <c r="B49" i="24"/>
  <c r="O48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B48" i="24"/>
  <c r="O47" i="24"/>
  <c r="N47" i="24"/>
  <c r="M47" i="24"/>
  <c r="L47" i="24"/>
  <c r="K47" i="24"/>
  <c r="J47" i="24"/>
  <c r="I47" i="24"/>
  <c r="H47" i="24"/>
  <c r="G47" i="24"/>
  <c r="F47" i="24"/>
  <c r="E47" i="24"/>
  <c r="D47" i="24"/>
  <c r="C47" i="24"/>
  <c r="B47" i="24"/>
  <c r="O46" i="24"/>
  <c r="N46" i="24"/>
  <c r="M46" i="24"/>
  <c r="L46" i="24"/>
  <c r="K46" i="24"/>
  <c r="J46" i="24"/>
  <c r="I46" i="24"/>
  <c r="H46" i="24"/>
  <c r="G46" i="24"/>
  <c r="F46" i="24"/>
  <c r="E46" i="24"/>
  <c r="D46" i="24"/>
  <c r="C46" i="24"/>
  <c r="B46" i="24"/>
  <c r="O45" i="24"/>
  <c r="N45" i="24"/>
  <c r="M45" i="24"/>
  <c r="L45" i="24"/>
  <c r="K45" i="24"/>
  <c r="J45" i="24"/>
  <c r="I45" i="24"/>
  <c r="H45" i="24"/>
  <c r="G45" i="24"/>
  <c r="F45" i="24"/>
  <c r="E45" i="24"/>
  <c r="D45" i="24"/>
  <c r="C45" i="24"/>
  <c r="B45" i="24"/>
  <c r="O44" i="24"/>
  <c r="N44" i="24"/>
  <c r="M44" i="24"/>
  <c r="L44" i="24"/>
  <c r="K44" i="24"/>
  <c r="J44" i="24"/>
  <c r="I44" i="24"/>
  <c r="H44" i="24"/>
  <c r="G44" i="24"/>
  <c r="F44" i="24"/>
  <c r="E44" i="24"/>
  <c r="D44" i="24"/>
  <c r="C44" i="24"/>
  <c r="B44" i="24"/>
  <c r="O43" i="24"/>
  <c r="N43" i="24"/>
  <c r="M43" i="24"/>
  <c r="L43" i="24"/>
  <c r="K43" i="24"/>
  <c r="J43" i="24"/>
  <c r="I43" i="24"/>
  <c r="H43" i="24"/>
  <c r="G43" i="24"/>
  <c r="F43" i="24"/>
  <c r="E43" i="24"/>
  <c r="D43" i="24"/>
  <c r="C43" i="24"/>
  <c r="O42" i="24"/>
  <c r="N42" i="24"/>
  <c r="M42" i="24"/>
  <c r="L42" i="24"/>
  <c r="K42" i="24"/>
  <c r="J42" i="24"/>
  <c r="I42" i="24"/>
  <c r="H42" i="24"/>
  <c r="G42" i="24"/>
  <c r="F42" i="24"/>
  <c r="E42" i="24"/>
  <c r="D42" i="24"/>
  <c r="C42" i="24"/>
  <c r="B42" i="24"/>
  <c r="B51" i="24"/>
  <c r="C51" i="24"/>
  <c r="D51" i="24"/>
  <c r="E51" i="24"/>
  <c r="F51" i="24"/>
  <c r="G51" i="24"/>
  <c r="H51" i="24"/>
  <c r="I51" i="24"/>
  <c r="J51" i="24"/>
  <c r="K51" i="24"/>
  <c r="L51" i="24"/>
  <c r="M51" i="24"/>
  <c r="N51" i="24"/>
  <c r="O51" i="24"/>
  <c r="C52" i="24"/>
  <c r="D52" i="24"/>
  <c r="E52" i="24"/>
  <c r="F52" i="24"/>
  <c r="G52" i="24"/>
  <c r="H52" i="24"/>
  <c r="I52" i="24"/>
  <c r="J52" i="24"/>
  <c r="K52" i="24"/>
  <c r="L52" i="24"/>
  <c r="M52" i="24"/>
  <c r="N52" i="24"/>
  <c r="O52" i="24"/>
  <c r="B53" i="24"/>
  <c r="C53" i="24"/>
  <c r="D53" i="24"/>
  <c r="E53" i="24"/>
  <c r="F53" i="24"/>
  <c r="G53" i="24"/>
  <c r="H53" i="24"/>
  <c r="I53" i="24"/>
  <c r="J53" i="24"/>
  <c r="K53" i="24"/>
  <c r="L53" i="24"/>
  <c r="M53" i="24"/>
  <c r="N53" i="24"/>
  <c r="O53" i="24"/>
  <c r="B54" i="24"/>
  <c r="C54" i="24"/>
  <c r="D54" i="24"/>
  <c r="E54" i="24"/>
  <c r="F54" i="24"/>
  <c r="G54" i="24"/>
  <c r="H54" i="24"/>
  <c r="I54" i="24"/>
  <c r="J54" i="24"/>
  <c r="K54" i="24"/>
  <c r="L54" i="24"/>
  <c r="M54" i="24"/>
  <c r="N54" i="24"/>
  <c r="O54" i="24"/>
  <c r="B55" i="24"/>
  <c r="C55" i="24"/>
  <c r="D55" i="24"/>
  <c r="E55" i="24"/>
  <c r="F55" i="24"/>
  <c r="G55" i="24"/>
  <c r="H55" i="24"/>
  <c r="I55" i="24"/>
  <c r="J55" i="24"/>
  <c r="K55" i="24"/>
  <c r="L55" i="24"/>
  <c r="M55" i="24"/>
  <c r="N55" i="24"/>
  <c r="O55" i="24"/>
  <c r="B56" i="24"/>
  <c r="C56" i="24"/>
  <c r="D56" i="24"/>
  <c r="E56" i="24"/>
  <c r="F56" i="24"/>
  <c r="G56" i="24"/>
  <c r="H56" i="24"/>
  <c r="I56" i="24"/>
  <c r="J56" i="24"/>
  <c r="K56" i="24"/>
  <c r="L56" i="24"/>
  <c r="M56" i="24"/>
  <c r="N56" i="24"/>
  <c r="O56" i="24"/>
  <c r="B57" i="24"/>
  <c r="C57" i="24"/>
  <c r="D57" i="24"/>
  <c r="E57" i="24"/>
  <c r="F57" i="24"/>
  <c r="G57" i="24"/>
  <c r="H57" i="24"/>
  <c r="I57" i="24"/>
  <c r="J57" i="24"/>
  <c r="K57" i="24"/>
  <c r="L57" i="24"/>
  <c r="M57" i="24"/>
  <c r="N57" i="24"/>
  <c r="O57" i="24"/>
  <c r="B58" i="24"/>
  <c r="C58" i="24"/>
  <c r="D58" i="24"/>
  <c r="E58" i="24"/>
  <c r="F58" i="24"/>
  <c r="G58" i="24"/>
  <c r="H58" i="24"/>
  <c r="I58" i="24"/>
  <c r="J58" i="24"/>
  <c r="K58" i="24"/>
  <c r="L58" i="24"/>
  <c r="M58" i="24"/>
  <c r="N58" i="24"/>
  <c r="O58" i="24"/>
  <c r="P31" i="24"/>
  <c r="P30" i="24"/>
  <c r="P29" i="24"/>
  <c r="P28" i="24"/>
  <c r="P27" i="24"/>
  <c r="P26" i="24"/>
  <c r="P25" i="24"/>
  <c r="P24" i="24"/>
  <c r="P51" i="24" l="1"/>
  <c r="P55" i="24"/>
  <c r="P53" i="24"/>
  <c r="P58" i="24"/>
  <c r="P56" i="24"/>
  <c r="P54" i="24"/>
  <c r="P57" i="24"/>
  <c r="P52" i="24"/>
  <c r="P67" i="24"/>
  <c r="P66" i="24"/>
  <c r="P48" i="24"/>
  <c r="P65" i="24"/>
  <c r="P47" i="24"/>
  <c r="P64" i="24"/>
  <c r="P62" i="24"/>
  <c r="P44" i="24"/>
  <c r="P60" i="24"/>
  <c r="P61" i="24"/>
  <c r="P43" i="24"/>
  <c r="P63" i="24"/>
  <c r="P42" i="24"/>
  <c r="P46" i="24"/>
  <c r="P45" i="24"/>
  <c r="P49" i="24"/>
  <c r="C34" i="31"/>
  <c r="E35" i="24"/>
  <c r="O58" i="32" l="1"/>
  <c r="N58" i="32"/>
  <c r="M58" i="32"/>
  <c r="L58" i="32"/>
  <c r="K58" i="32"/>
  <c r="J58" i="32"/>
  <c r="I58" i="32"/>
  <c r="H58" i="32"/>
  <c r="G58" i="32"/>
  <c r="F58" i="32"/>
  <c r="E58" i="32"/>
  <c r="D58" i="32"/>
  <c r="C58" i="32"/>
  <c r="B58" i="32"/>
  <c r="O57" i="32"/>
  <c r="N57" i="32"/>
  <c r="M57" i="32"/>
  <c r="L57" i="32"/>
  <c r="K57" i="32"/>
  <c r="J57" i="32"/>
  <c r="I57" i="32"/>
  <c r="H57" i="32"/>
  <c r="G57" i="32"/>
  <c r="F57" i="32"/>
  <c r="E57" i="32"/>
  <c r="D57" i="32"/>
  <c r="C57" i="32"/>
  <c r="B57" i="32"/>
  <c r="O56" i="32"/>
  <c r="N56" i="32"/>
  <c r="M56" i="32"/>
  <c r="L56" i="32"/>
  <c r="K56" i="32"/>
  <c r="J56" i="32"/>
  <c r="I56" i="32"/>
  <c r="H56" i="32"/>
  <c r="G56" i="32"/>
  <c r="F56" i="32"/>
  <c r="E56" i="32"/>
  <c r="D56" i="32"/>
  <c r="C56" i="32"/>
  <c r="B56" i="32"/>
  <c r="O55" i="32"/>
  <c r="N55" i="32"/>
  <c r="M55" i="32"/>
  <c r="L55" i="32"/>
  <c r="K55" i="32"/>
  <c r="J55" i="32"/>
  <c r="I55" i="32"/>
  <c r="H55" i="32"/>
  <c r="G55" i="32"/>
  <c r="F55" i="32"/>
  <c r="E55" i="32"/>
  <c r="D55" i="32"/>
  <c r="C55" i="32"/>
  <c r="B55" i="32"/>
  <c r="O54" i="32"/>
  <c r="N54" i="32"/>
  <c r="M54" i="32"/>
  <c r="L54" i="32"/>
  <c r="K54" i="32"/>
  <c r="J54" i="32"/>
  <c r="I54" i="32"/>
  <c r="H54" i="32"/>
  <c r="G54" i="32"/>
  <c r="F54" i="32"/>
  <c r="E54" i="32"/>
  <c r="D54" i="32"/>
  <c r="C54" i="32"/>
  <c r="B54" i="32"/>
  <c r="O53" i="32"/>
  <c r="N53" i="32"/>
  <c r="M53" i="32"/>
  <c r="L53" i="32"/>
  <c r="K53" i="32"/>
  <c r="J53" i="32"/>
  <c r="I53" i="32"/>
  <c r="H53" i="32"/>
  <c r="G53" i="32"/>
  <c r="F53" i="32"/>
  <c r="E53" i="32"/>
  <c r="D53" i="32"/>
  <c r="C53" i="32"/>
  <c r="B53" i="32"/>
  <c r="O52" i="32"/>
  <c r="N52" i="32"/>
  <c r="M52" i="32"/>
  <c r="L52" i="32"/>
  <c r="K52" i="32"/>
  <c r="J52" i="32"/>
  <c r="I52" i="32"/>
  <c r="H52" i="32"/>
  <c r="G52" i="32"/>
  <c r="F52" i="32"/>
  <c r="E52" i="32"/>
  <c r="D52" i="32"/>
  <c r="C52" i="32"/>
  <c r="B52" i="32"/>
  <c r="O51" i="32"/>
  <c r="N51" i="32"/>
  <c r="M51" i="32"/>
  <c r="L51" i="32"/>
  <c r="K51" i="32"/>
  <c r="J51" i="32"/>
  <c r="I51" i="32"/>
  <c r="H51" i="32"/>
  <c r="G51" i="32"/>
  <c r="F51" i="32"/>
  <c r="E51" i="32"/>
  <c r="D51" i="32"/>
  <c r="C51" i="32"/>
  <c r="B51" i="32"/>
  <c r="O58" i="31"/>
  <c r="N58" i="31"/>
  <c r="M58" i="31"/>
  <c r="L58" i="31"/>
  <c r="K58" i="31"/>
  <c r="J58" i="31"/>
  <c r="I58" i="31"/>
  <c r="H58" i="31"/>
  <c r="G58" i="31"/>
  <c r="F58" i="31"/>
  <c r="E58" i="31"/>
  <c r="D58" i="31"/>
  <c r="C58" i="31"/>
  <c r="B58" i="31"/>
  <c r="O57" i="31"/>
  <c r="N57" i="31"/>
  <c r="M57" i="31"/>
  <c r="L57" i="31"/>
  <c r="K57" i="31"/>
  <c r="J57" i="31"/>
  <c r="I57" i="31"/>
  <c r="H57" i="31"/>
  <c r="G57" i="31"/>
  <c r="F57" i="31"/>
  <c r="E57" i="31"/>
  <c r="D57" i="31"/>
  <c r="C57" i="31"/>
  <c r="B57" i="31"/>
  <c r="O56" i="31"/>
  <c r="N56" i="31"/>
  <c r="M56" i="31"/>
  <c r="L56" i="31"/>
  <c r="K56" i="31"/>
  <c r="J56" i="31"/>
  <c r="I56" i="31"/>
  <c r="H56" i="31"/>
  <c r="G56" i="31"/>
  <c r="F56" i="31"/>
  <c r="E56" i="31"/>
  <c r="D56" i="31"/>
  <c r="C56" i="31"/>
  <c r="B56" i="31"/>
  <c r="O55" i="31"/>
  <c r="N55" i="31"/>
  <c r="M55" i="31"/>
  <c r="L55" i="31"/>
  <c r="K55" i="31"/>
  <c r="J55" i="31"/>
  <c r="I55" i="31"/>
  <c r="H55" i="31"/>
  <c r="G55" i="31"/>
  <c r="F55" i="31"/>
  <c r="E55" i="31"/>
  <c r="D55" i="31"/>
  <c r="C55" i="31"/>
  <c r="B55" i="31"/>
  <c r="O54" i="31"/>
  <c r="N54" i="31"/>
  <c r="M54" i="31"/>
  <c r="L54" i="31"/>
  <c r="K54" i="31"/>
  <c r="J54" i="31"/>
  <c r="I54" i="31"/>
  <c r="H54" i="31"/>
  <c r="G54" i="31"/>
  <c r="F54" i="31"/>
  <c r="E54" i="31"/>
  <c r="D54" i="31"/>
  <c r="C54" i="31"/>
  <c r="B54" i="31"/>
  <c r="O53" i="31"/>
  <c r="N53" i="31"/>
  <c r="M53" i="31"/>
  <c r="L53" i="31"/>
  <c r="K53" i="31"/>
  <c r="J53" i="31"/>
  <c r="I53" i="31"/>
  <c r="H53" i="31"/>
  <c r="G53" i="31"/>
  <c r="F53" i="31"/>
  <c r="E53" i="31"/>
  <c r="D53" i="31"/>
  <c r="C53" i="31"/>
  <c r="B53" i="31"/>
  <c r="O52" i="31"/>
  <c r="N52" i="31"/>
  <c r="M52" i="31"/>
  <c r="L52" i="31"/>
  <c r="K52" i="31"/>
  <c r="J52" i="31"/>
  <c r="I52" i="31"/>
  <c r="H52" i="31"/>
  <c r="G52" i="31"/>
  <c r="F52" i="31"/>
  <c r="E52" i="31"/>
  <c r="D52" i="31"/>
  <c r="C52" i="31"/>
  <c r="B52" i="31"/>
  <c r="O51" i="31"/>
  <c r="N51" i="31"/>
  <c r="M51" i="31"/>
  <c r="L51" i="31"/>
  <c r="K51" i="31"/>
  <c r="J51" i="31"/>
  <c r="I51" i="31"/>
  <c r="H51" i="31"/>
  <c r="G51" i="31"/>
  <c r="F51" i="31"/>
  <c r="E51" i="31"/>
  <c r="D51" i="31"/>
  <c r="C51" i="31"/>
  <c r="B51" i="31"/>
  <c r="O40" i="32"/>
  <c r="N40" i="32"/>
  <c r="M40" i="32"/>
  <c r="L40" i="32"/>
  <c r="K40" i="32"/>
  <c r="J40" i="32"/>
  <c r="I40" i="32"/>
  <c r="H40" i="32"/>
  <c r="G40" i="32"/>
  <c r="F40" i="32"/>
  <c r="E40" i="32"/>
  <c r="D40" i="32"/>
  <c r="C40" i="32"/>
  <c r="B40" i="32"/>
  <c r="O39" i="32"/>
  <c r="N39" i="32"/>
  <c r="M39" i="32"/>
  <c r="L39" i="32"/>
  <c r="K39" i="32"/>
  <c r="J39" i="32"/>
  <c r="I39" i="32"/>
  <c r="H39" i="32"/>
  <c r="G39" i="32"/>
  <c r="F39" i="32"/>
  <c r="E39" i="32"/>
  <c r="D39" i="32"/>
  <c r="C39" i="32"/>
  <c r="B39" i="32"/>
  <c r="O38" i="32"/>
  <c r="N38" i="32"/>
  <c r="M38" i="32"/>
  <c r="L38" i="32"/>
  <c r="K38" i="32"/>
  <c r="J38" i="32"/>
  <c r="I38" i="32"/>
  <c r="H38" i="32"/>
  <c r="G38" i="32"/>
  <c r="F38" i="32"/>
  <c r="E38" i="32"/>
  <c r="D38" i="32"/>
  <c r="C38" i="32"/>
  <c r="B38" i="32"/>
  <c r="O37" i="32"/>
  <c r="N37" i="32"/>
  <c r="M37" i="32"/>
  <c r="L37" i="32"/>
  <c r="K37" i="32"/>
  <c r="J37" i="32"/>
  <c r="I37" i="32"/>
  <c r="H37" i="32"/>
  <c r="G37" i="32"/>
  <c r="F37" i="32"/>
  <c r="E37" i="32"/>
  <c r="D37" i="32"/>
  <c r="C37" i="32"/>
  <c r="B37" i="32"/>
  <c r="O36" i="32"/>
  <c r="N36" i="32"/>
  <c r="M36" i="32"/>
  <c r="L36" i="32"/>
  <c r="K36" i="32"/>
  <c r="J36" i="32"/>
  <c r="I36" i="32"/>
  <c r="H36" i="32"/>
  <c r="G36" i="32"/>
  <c r="F36" i="32"/>
  <c r="E36" i="32"/>
  <c r="D36" i="32"/>
  <c r="C36" i="32"/>
  <c r="B36" i="32"/>
  <c r="O35" i="32"/>
  <c r="N35" i="32"/>
  <c r="M35" i="32"/>
  <c r="L35" i="32"/>
  <c r="K35" i="32"/>
  <c r="J35" i="32"/>
  <c r="I35" i="32"/>
  <c r="H35" i="32"/>
  <c r="G35" i="32"/>
  <c r="F35" i="32"/>
  <c r="E35" i="32"/>
  <c r="D35" i="32"/>
  <c r="C35" i="32"/>
  <c r="B35" i="32"/>
  <c r="O34" i="32"/>
  <c r="N34" i="32"/>
  <c r="M34" i="32"/>
  <c r="L34" i="32"/>
  <c r="K34" i="32"/>
  <c r="J34" i="32"/>
  <c r="I34" i="32"/>
  <c r="H34" i="32"/>
  <c r="G34" i="32"/>
  <c r="F34" i="32"/>
  <c r="E34" i="32"/>
  <c r="D34" i="32"/>
  <c r="C34" i="32"/>
  <c r="B34" i="32"/>
  <c r="O33" i="32"/>
  <c r="N33" i="32"/>
  <c r="M33" i="32"/>
  <c r="L33" i="32"/>
  <c r="K33" i="32"/>
  <c r="J33" i="32"/>
  <c r="I33" i="32"/>
  <c r="H33" i="32"/>
  <c r="G33" i="32"/>
  <c r="F33" i="32"/>
  <c r="E33" i="32"/>
  <c r="D33" i="32"/>
  <c r="C33" i="32"/>
  <c r="B33" i="32"/>
  <c r="O40" i="31"/>
  <c r="N40" i="31"/>
  <c r="M40" i="31"/>
  <c r="L40" i="31"/>
  <c r="K40" i="31"/>
  <c r="J40" i="31"/>
  <c r="I40" i="31"/>
  <c r="H40" i="31"/>
  <c r="G40" i="31"/>
  <c r="F40" i="31"/>
  <c r="E40" i="31"/>
  <c r="D40" i="31"/>
  <c r="C40" i="31"/>
  <c r="B40" i="31"/>
  <c r="O39" i="31"/>
  <c r="N39" i="31"/>
  <c r="M39" i="31"/>
  <c r="L39" i="31"/>
  <c r="K39" i="31"/>
  <c r="J39" i="31"/>
  <c r="I39" i="31"/>
  <c r="H39" i="31"/>
  <c r="G39" i="31"/>
  <c r="F39" i="31"/>
  <c r="E39" i="31"/>
  <c r="D39" i="31"/>
  <c r="C39" i="31"/>
  <c r="B39" i="31"/>
  <c r="O38" i="31"/>
  <c r="N38" i="31"/>
  <c r="M38" i="31"/>
  <c r="L38" i="31"/>
  <c r="K38" i="31"/>
  <c r="J38" i="31"/>
  <c r="I38" i="31"/>
  <c r="H38" i="31"/>
  <c r="G38" i="31"/>
  <c r="F38" i="31"/>
  <c r="E38" i="31"/>
  <c r="D38" i="31"/>
  <c r="C38" i="31"/>
  <c r="B38" i="31"/>
  <c r="O37" i="31"/>
  <c r="N37" i="31"/>
  <c r="M37" i="31"/>
  <c r="L37" i="31"/>
  <c r="K37" i="31"/>
  <c r="J37" i="31"/>
  <c r="I37" i="31"/>
  <c r="H37" i="31"/>
  <c r="G37" i="31"/>
  <c r="F37" i="31"/>
  <c r="E37" i="31"/>
  <c r="D37" i="31"/>
  <c r="C37" i="31"/>
  <c r="B37" i="31"/>
  <c r="O36" i="31"/>
  <c r="N36" i="31"/>
  <c r="M36" i="31"/>
  <c r="L36" i="31"/>
  <c r="K36" i="31"/>
  <c r="J36" i="31"/>
  <c r="I36" i="31"/>
  <c r="H36" i="31"/>
  <c r="G36" i="31"/>
  <c r="F36" i="31"/>
  <c r="E36" i="31"/>
  <c r="D36" i="31"/>
  <c r="C36" i="31"/>
  <c r="B36" i="31"/>
  <c r="O35" i="31"/>
  <c r="N35" i="31"/>
  <c r="M35" i="31"/>
  <c r="L35" i="31"/>
  <c r="K35" i="31"/>
  <c r="J35" i="31"/>
  <c r="I35" i="31"/>
  <c r="H35" i="31"/>
  <c r="G35" i="31"/>
  <c r="F35" i="31"/>
  <c r="E35" i="31"/>
  <c r="D35" i="31"/>
  <c r="C35" i="31"/>
  <c r="B35" i="31"/>
  <c r="O34" i="31"/>
  <c r="N34" i="31"/>
  <c r="M34" i="31"/>
  <c r="L34" i="31"/>
  <c r="K34" i="31"/>
  <c r="J34" i="31"/>
  <c r="I34" i="31"/>
  <c r="H34" i="31"/>
  <c r="G34" i="31"/>
  <c r="F34" i="31"/>
  <c r="E34" i="31"/>
  <c r="D34" i="31"/>
  <c r="B34" i="31"/>
  <c r="O33" i="31"/>
  <c r="N33" i="31"/>
  <c r="M33" i="31"/>
  <c r="L33" i="31"/>
  <c r="K33" i="31"/>
  <c r="J33" i="31"/>
  <c r="I33" i="31"/>
  <c r="H33" i="31"/>
  <c r="G33" i="31"/>
  <c r="F33" i="31"/>
  <c r="E33" i="31"/>
  <c r="D33" i="31"/>
  <c r="C33" i="31"/>
  <c r="B33" i="31"/>
  <c r="O39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O37" i="24"/>
  <c r="N37" i="24"/>
  <c r="M37" i="24"/>
  <c r="L37" i="24"/>
  <c r="K37" i="24"/>
  <c r="J37" i="24"/>
  <c r="I37" i="24"/>
  <c r="H37" i="24"/>
  <c r="G37" i="24"/>
  <c r="F37" i="24"/>
  <c r="E37" i="24"/>
  <c r="D37" i="24"/>
  <c r="C37" i="24"/>
  <c r="B37" i="24"/>
  <c r="O40" i="24"/>
  <c r="N40" i="24"/>
  <c r="M40" i="24"/>
  <c r="L40" i="24"/>
  <c r="K40" i="24"/>
  <c r="J40" i="24"/>
  <c r="I40" i="24"/>
  <c r="H40" i="24"/>
  <c r="G40" i="24"/>
  <c r="F40" i="24"/>
  <c r="E40" i="24"/>
  <c r="D40" i="24"/>
  <c r="C40" i="24"/>
  <c r="B40" i="24"/>
  <c r="O38" i="24"/>
  <c r="N38" i="24"/>
  <c r="M38" i="24"/>
  <c r="L38" i="24"/>
  <c r="K38" i="24"/>
  <c r="J38" i="24"/>
  <c r="I38" i="24"/>
  <c r="H38" i="24"/>
  <c r="G38" i="24"/>
  <c r="F38" i="24"/>
  <c r="E38" i="24"/>
  <c r="D38" i="24"/>
  <c r="C38" i="24"/>
  <c r="B38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O35" i="24"/>
  <c r="N35" i="24"/>
  <c r="M35" i="24"/>
  <c r="L35" i="24"/>
  <c r="K35" i="24"/>
  <c r="J35" i="24"/>
  <c r="I35" i="24"/>
  <c r="H35" i="24"/>
  <c r="G35" i="24"/>
  <c r="F35" i="24"/>
  <c r="D35" i="24"/>
  <c r="C35" i="24"/>
  <c r="B35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O33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B33" i="24"/>
  <c r="P53" i="31" l="1"/>
  <c r="P37" i="32"/>
  <c r="P39" i="32"/>
  <c r="P51" i="32"/>
  <c r="P53" i="32"/>
  <c r="P55" i="32"/>
  <c r="P57" i="32"/>
  <c r="P37" i="31"/>
  <c r="P39" i="31"/>
  <c r="P51" i="31"/>
  <c r="P55" i="31"/>
  <c r="P57" i="31"/>
  <c r="P52" i="31"/>
  <c r="P54" i="31"/>
  <c r="P56" i="31"/>
  <c r="P58" i="31"/>
  <c r="P52" i="32"/>
  <c r="P54" i="32"/>
  <c r="P56" i="32"/>
  <c r="P58" i="32"/>
  <c r="P37" i="24"/>
  <c r="P39" i="24"/>
  <c r="B2" i="34"/>
  <c r="B2" i="33"/>
  <c r="B2" i="7"/>
  <c r="P40" i="24"/>
  <c r="P38" i="24"/>
  <c r="P36" i="24"/>
  <c r="P35" i="24"/>
  <c r="P34" i="24"/>
  <c r="P33" i="24"/>
  <c r="P40" i="31"/>
  <c r="P38" i="31"/>
  <c r="P36" i="31"/>
  <c r="P35" i="31"/>
  <c r="P34" i="31"/>
  <c r="P33" i="31"/>
  <c r="P40" i="32" l="1"/>
  <c r="P38" i="32"/>
  <c r="P36" i="32"/>
  <c r="P35" i="32"/>
  <c r="P34" i="32"/>
  <c r="P33" i="32"/>
  <c r="P22" i="32" l="1"/>
  <c r="P21" i="32"/>
  <c r="P20" i="32"/>
  <c r="P19" i="32"/>
  <c r="P18" i="32"/>
  <c r="P17" i="32"/>
  <c r="P16" i="32"/>
  <c r="P15" i="32"/>
  <c r="P13" i="32"/>
  <c r="P12" i="32"/>
  <c r="P11" i="32"/>
  <c r="P10" i="32"/>
  <c r="P9" i="32"/>
  <c r="P8" i="32"/>
  <c r="P7" i="32"/>
  <c r="P6" i="32"/>
  <c r="P22" i="31"/>
  <c r="P21" i="31"/>
  <c r="P20" i="31"/>
  <c r="P19" i="31"/>
  <c r="P18" i="31"/>
  <c r="P17" i="31"/>
  <c r="P16" i="31"/>
  <c r="P15" i="31"/>
  <c r="P13" i="31"/>
  <c r="P12" i="31"/>
  <c r="P11" i="31"/>
  <c r="P10" i="31"/>
  <c r="P9" i="31"/>
  <c r="P8" i="31"/>
  <c r="P7" i="31"/>
  <c r="P6" i="31"/>
  <c r="P22" i="24" l="1"/>
  <c r="P21" i="24"/>
  <c r="P20" i="24"/>
  <c r="P19" i="24"/>
  <c r="P18" i="24"/>
  <c r="P17" i="24"/>
  <c r="P16" i="24"/>
  <c r="P15" i="24"/>
  <c r="P6" i="24"/>
  <c r="P8" i="24"/>
  <c r="P7" i="24"/>
  <c r="P12" i="24"/>
  <c r="P10" i="24"/>
  <c r="P9" i="24" l="1"/>
  <c r="P11" i="24"/>
  <c r="P13" i="24"/>
</calcChain>
</file>

<file path=xl/sharedStrings.xml><?xml version="1.0" encoding="utf-8"?>
<sst xmlns="http://schemas.openxmlformats.org/spreadsheetml/2006/main" count="232" uniqueCount="42">
  <si>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</si>
  <si>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</si>
  <si>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</si>
  <si>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</si>
  <si>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</si>
  <si>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</si>
  <si>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</si>
  <si>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</si>
  <si>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</si>
  <si>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</si>
  <si>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</si>
  <si>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</si>
  <si>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</si>
  <si>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</si>
  <si>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Porovnání krajských normativů mzdových prostředků a ostatních neinvestičních výdajů</t>
  </si>
  <si>
    <t>MATEŘSKÉ ŠKOLY</t>
  </si>
  <si>
    <t>s celodenním provozem</t>
  </si>
  <si>
    <t>Příloha č. 11</t>
  </si>
  <si>
    <t>stanovených jednotlivými krajskými úřady pro krajské a obecní školství</t>
  </si>
  <si>
    <r>
      <t>N</t>
    </r>
    <r>
      <rPr>
        <b/>
        <sz val="9"/>
        <color indexed="8"/>
        <rFont val="Calibri"/>
        <family val="2"/>
        <charset val="238"/>
      </rPr>
      <t>p</t>
    </r>
  </si>
  <si>
    <r>
      <t>P</t>
    </r>
    <r>
      <rPr>
        <b/>
        <sz val="9"/>
        <color indexed="8"/>
        <rFont val="Calibri"/>
        <family val="2"/>
        <charset val="238"/>
      </rPr>
      <t>p v Kč</t>
    </r>
  </si>
  <si>
    <r>
      <t>N</t>
    </r>
    <r>
      <rPr>
        <b/>
        <sz val="9"/>
        <color indexed="8"/>
        <rFont val="Calibri"/>
        <family val="2"/>
        <charset val="238"/>
      </rPr>
      <t>o</t>
    </r>
  </si>
  <si>
    <r>
      <t>P</t>
    </r>
    <r>
      <rPr>
        <b/>
        <sz val="9"/>
        <color indexed="8"/>
        <rFont val="Calibri"/>
        <family val="2"/>
        <charset val="238"/>
      </rPr>
      <t>o v Kč</t>
    </r>
  </si>
  <si>
    <t>MP v Kč/dítě</t>
  </si>
  <si>
    <t>ONIV v Kč/dítě</t>
  </si>
  <si>
    <t>MPP v Kč/dítě</t>
  </si>
  <si>
    <t>MPN v Kč/dítě</t>
  </si>
  <si>
    <t>Průměr</t>
  </si>
  <si>
    <t>pro 26 dětí v MŠ</t>
  </si>
  <si>
    <t>pro 50 dětí v MŠ</t>
  </si>
  <si>
    <t>pro 112 dětí v MŠ</t>
  </si>
  <si>
    <t>2016</t>
  </si>
  <si>
    <t>Krajské normativy MP, MPP a MPN - mateřské školy s celodenním provozem v roce 2016 - 2018</t>
  </si>
  <si>
    <t>Krajské normativy mateřské školy s celodenním provozem v roce 2016 - 2018</t>
  </si>
  <si>
    <t>2018</t>
  </si>
  <si>
    <t>2017</t>
  </si>
  <si>
    <t>Meziroční změny 2017 oproti 2016 - absolutně</t>
  </si>
  <si>
    <t>Meziroční změny 2018 oproti 2017 - absolutně</t>
  </si>
  <si>
    <t>Meziroční změny 2017 oproti 2016 - v %</t>
  </si>
  <si>
    <t>Meziroční změny 2018 oproti 2017 - v %</t>
  </si>
  <si>
    <t>v letech 2016 - 2018</t>
  </si>
  <si>
    <t>Č.j.: MSMT-18691/2018-1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</si>
</sst>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0.00_ ;[Red]\-0.00\ "/>
  </numFmts>
  <fonts count="14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86">
    <xf numFmtId="0" fontId="0" fillId="0" borderId="0" xfId="0"/>
    <xf numFmtId="0" fontId="0" fillId="0" borderId="0" xfId="0" applyFont="1"/>
    <xf numFmtId="3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/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Font="1"/>
    <xf numFmtId="0" fontId="7" fillId="0" borderId="0" xfId="0" applyFont="1" applyAlignment="1">
      <alignment horizontal="center" vertical="center"/>
    </xf>
    <xf numFmtId="0" fontId="0" fillId="0" borderId="0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3" fontId="12" fillId="0" borderId="4" xfId="0" applyNumberFormat="1" applyFont="1" applyFill="1" applyBorder="1" applyAlignment="1">
      <alignment vertical="center"/>
    </xf>
    <xf numFmtId="3" fontId="0" fillId="0" borderId="5" xfId="0" applyNumberFormat="1" applyFont="1" applyBorder="1"/>
    <xf numFmtId="3" fontId="0" fillId="0" borderId="6" xfId="0" applyNumberFormat="1" applyFont="1" applyBorder="1"/>
    <xf numFmtId="3" fontId="0" fillId="2" borderId="7" xfId="0" applyNumberFormat="1" applyFont="1" applyFill="1" applyBorder="1"/>
    <xf numFmtId="3" fontId="12" fillId="0" borderId="8" xfId="0" applyNumberFormat="1" applyFont="1" applyFill="1" applyBorder="1" applyAlignment="1">
      <alignment vertical="center"/>
    </xf>
    <xf numFmtId="3" fontId="0" fillId="0" borderId="1" xfId="0" applyNumberFormat="1" applyFont="1" applyBorder="1"/>
    <xf numFmtId="3" fontId="0" fillId="0" borderId="9" xfId="0" applyNumberFormat="1" applyFont="1" applyBorder="1"/>
    <xf numFmtId="3" fontId="0" fillId="2" borderId="10" xfId="0" applyNumberFormat="1" applyFont="1" applyFill="1" applyBorder="1"/>
    <xf numFmtId="4" fontId="12" fillId="0" borderId="8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/>
    <xf numFmtId="4" fontId="4" fillId="0" borderId="9" xfId="0" applyNumberFormat="1" applyFont="1" applyBorder="1" applyAlignment="1">
      <alignment wrapText="1"/>
    </xf>
    <xf numFmtId="4" fontId="4" fillId="2" borderId="10" xfId="0" applyNumberFormat="1" applyFont="1" applyFill="1" applyBorder="1" applyAlignment="1"/>
    <xf numFmtId="3" fontId="4" fillId="0" borderId="9" xfId="0" applyNumberFormat="1" applyFont="1" applyBorder="1" applyAlignment="1">
      <alignment wrapText="1"/>
    </xf>
    <xf numFmtId="3" fontId="4" fillId="2" borderId="10" xfId="0" applyNumberFormat="1" applyFont="1" applyFill="1" applyBorder="1" applyAlignment="1"/>
    <xf numFmtId="3" fontId="12" fillId="0" borderId="11" xfId="0" applyNumberFormat="1" applyFont="1" applyFill="1" applyBorder="1" applyAlignment="1">
      <alignment vertical="center"/>
    </xf>
    <xf numFmtId="3" fontId="4" fillId="0" borderId="12" xfId="0" applyNumberFormat="1" applyFont="1" applyBorder="1" applyAlignment="1">
      <alignment wrapText="1"/>
    </xf>
    <xf numFmtId="3" fontId="4" fillId="0" borderId="12" xfId="0" applyNumberFormat="1" applyFont="1" applyBorder="1" applyAlignment="1"/>
    <xf numFmtId="3" fontId="4" fillId="0" borderId="13" xfId="0" applyNumberFormat="1" applyFont="1" applyBorder="1" applyAlignment="1">
      <alignment wrapText="1"/>
    </xf>
    <xf numFmtId="3" fontId="4" fillId="2" borderId="14" xfId="0" applyNumberFormat="1" applyFont="1" applyFill="1" applyBorder="1" applyAlignment="1"/>
    <xf numFmtId="3" fontId="0" fillId="0" borderId="3" xfId="0" applyNumberFormat="1" applyFont="1" applyBorder="1"/>
    <xf numFmtId="3" fontId="0" fillId="0" borderId="15" xfId="0" applyNumberFormat="1" applyFont="1" applyBorder="1"/>
    <xf numFmtId="3" fontId="0" fillId="2" borderId="16" xfId="0" applyNumberFormat="1" applyFont="1" applyFill="1" applyBorder="1"/>
    <xf numFmtId="0" fontId="3" fillId="0" borderId="17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textRotation="90" wrapText="1"/>
    </xf>
    <xf numFmtId="2" fontId="6" fillId="0" borderId="2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/>
    <xf numFmtId="164" fontId="0" fillId="0" borderId="5" xfId="0" applyNumberFormat="1" applyFont="1" applyBorder="1"/>
    <xf numFmtId="164" fontId="0" fillId="0" borderId="6" xfId="0" applyNumberFormat="1" applyFont="1" applyBorder="1"/>
    <xf numFmtId="164" fontId="0" fillId="0" borderId="3" xfId="0" applyNumberFormat="1" applyFont="1" applyBorder="1"/>
    <xf numFmtId="164" fontId="0" fillId="0" borderId="15" xfId="0" applyNumberFormat="1" applyFont="1" applyBorder="1"/>
    <xf numFmtId="164" fontId="0" fillId="0" borderId="1" xfId="0" applyNumberFormat="1" applyFont="1" applyBorder="1"/>
    <xf numFmtId="164" fontId="0" fillId="0" borderId="9" xfId="0" applyNumberFormat="1" applyFont="1" applyBorder="1"/>
    <xf numFmtId="165" fontId="4" fillId="2" borderId="24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9" xfId="0" applyNumberFormat="1" applyFont="1" applyFill="1" applyBorder="1" applyAlignment="1">
      <alignment horizontal="right"/>
    </xf>
    <xf numFmtId="165" fontId="0" fillId="0" borderId="5" xfId="0" applyNumberFormat="1" applyFont="1" applyFill="1" applyBorder="1" applyAlignment="1">
      <alignment horizontal="right"/>
    </xf>
    <xf numFmtId="165" fontId="0" fillId="0" borderId="6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5" fontId="0" fillId="0" borderId="13" xfId="0" applyNumberFormat="1" applyFont="1" applyFill="1" applyBorder="1" applyAlignment="1">
      <alignment horizontal="right"/>
    </xf>
    <xf numFmtId="165" fontId="0" fillId="2" borderId="22" xfId="0" applyNumberFormat="1" applyFont="1" applyFill="1" applyBorder="1" applyAlignment="1">
      <alignment horizontal="right"/>
    </xf>
    <xf numFmtId="165" fontId="0" fillId="2" borderId="23" xfId="0" applyNumberFormat="1" applyFont="1" applyFill="1" applyBorder="1" applyAlignment="1">
      <alignment horizontal="right"/>
    </xf>
    <xf numFmtId="165" fontId="0" fillId="2" borderId="24" xfId="0" applyNumberFormat="1" applyFont="1" applyFill="1" applyBorder="1" applyAlignment="1">
      <alignment horizontal="right"/>
    </xf>
    <xf numFmtId="165" fontId="4" fillId="2" borderId="25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3" fontId="12" fillId="0" borderId="26" xfId="0" applyNumberFormat="1" applyFont="1" applyFill="1" applyBorder="1" applyAlignment="1">
      <alignment vertical="center"/>
    </xf>
    <xf numFmtId="164" fontId="0" fillId="0" borderId="27" xfId="0" applyNumberFormat="1" applyFont="1" applyBorder="1"/>
    <xf numFmtId="164" fontId="0" fillId="0" borderId="28" xfId="0" applyNumberFormat="1" applyFont="1" applyBorder="1"/>
    <xf numFmtId="3" fontId="0" fillId="2" borderId="29" xfId="0" applyNumberFormat="1" applyFont="1" applyFill="1" applyBorder="1"/>
    <xf numFmtId="164" fontId="0" fillId="0" borderId="12" xfId="0" applyNumberFormat="1" applyFont="1" applyBorder="1"/>
    <xf numFmtId="164" fontId="0" fillId="0" borderId="13" xfId="0" applyNumberFormat="1" applyFont="1" applyBorder="1"/>
    <xf numFmtId="3" fontId="0" fillId="2" borderId="14" xfId="0" applyNumberFormat="1" applyFont="1" applyFill="1" applyBorder="1"/>
    <xf numFmtId="3" fontId="0" fillId="0" borderId="36" xfId="0" applyNumberFormat="1" applyFont="1" applyBorder="1"/>
    <xf numFmtId="3" fontId="0" fillId="0" borderId="37" xfId="0" applyNumberFormat="1" applyFont="1" applyBorder="1"/>
    <xf numFmtId="3" fontId="0" fillId="0" borderId="38" xfId="0" applyNumberFormat="1" applyFont="1" applyBorder="1"/>
    <xf numFmtId="4" fontId="4" fillId="0" borderId="38" xfId="0" applyNumberFormat="1" applyFont="1" applyBorder="1" applyAlignment="1">
      <alignment wrapText="1"/>
    </xf>
    <xf numFmtId="3" fontId="4" fillId="0" borderId="38" xfId="0" applyNumberFormat="1" applyFont="1" applyBorder="1" applyAlignment="1">
      <alignment wrapText="1"/>
    </xf>
    <xf numFmtId="3" fontId="4" fillId="0" borderId="39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 2 2" xfId="2"/>
  </cellStyles>
  <dxfs count="0"/>
  <tableStyles count="0" defaultTableStyle="TableStyleMedium9" defaultPivotStyle="PivotStyleLight16"/>
  <colors>
    <mruColors>
      <color rgb="FF800000"/>
      <color rgb="FFFFFF00"/>
      <color rgb="FFFF99FF"/>
      <color rgb="FFFFCCFF"/>
      <color rgb="FFFFFFCC"/>
      <color rgb="FFFF0000"/>
      <color rgb="FF3399FF"/>
      <color rgb="FFFF9966"/>
      <color rgb="FFFF00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1'!$A$5:$P$5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1'!$B$6:$O$6</c:f>
              <c:numCache>
                <c:formatCode>#,##0</c:formatCode>
                <c:ptCount val="14"/>
                <c:pt idx="0">
                  <c:v>30874.996559261781</c:v>
                </c:pt>
                <c:pt idx="1">
                  <c:v>30068.637054551597</c:v>
                </c:pt>
                <c:pt idx="2">
                  <c:v>28505.300551513286</c:v>
                </c:pt>
                <c:pt idx="3">
                  <c:v>28388.842358948659</c:v>
                </c:pt>
                <c:pt idx="4">
                  <c:v>31914.321933354033</c:v>
                </c:pt>
                <c:pt idx="5">
                  <c:v>34216.979591836731</c:v>
                </c:pt>
                <c:pt idx="6">
                  <c:v>30562.566163385432</c:v>
                </c:pt>
                <c:pt idx="7">
                  <c:v>27755.5350842228</c:v>
                </c:pt>
                <c:pt idx="8">
                  <c:v>27605.231060407015</c:v>
                </c:pt>
                <c:pt idx="9">
                  <c:v>28869.156314984255</c:v>
                </c:pt>
                <c:pt idx="10">
                  <c:v>27654.599674296955</c:v>
                </c:pt>
                <c:pt idx="11">
                  <c:v>27412.923108959341</c:v>
                </c:pt>
                <c:pt idx="12">
                  <c:v>28191.048184799387</c:v>
                </c:pt>
                <c:pt idx="13">
                  <c:v>29059.143656178599</c:v>
                </c:pt>
              </c:numCache>
            </c:numRef>
          </c:val>
        </c:ser>
        <c:ser>
          <c:idx val="1"/>
          <c:order val="1"/>
          <c:tx>
            <c:strRef>
              <c:f>'Tabulka č. 1'!$A$14:$P$14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1'!$B$15:$O$15</c:f>
              <c:numCache>
                <c:formatCode>#,##0</c:formatCode>
                <c:ptCount val="14"/>
                <c:pt idx="0">
                  <c:v>32919.014643422102</c:v>
                </c:pt>
                <c:pt idx="1">
                  <c:v>34404.674561064458</c:v>
                </c:pt>
                <c:pt idx="2">
                  <c:v>30641.720513276719</c:v>
                </c:pt>
                <c:pt idx="3">
                  <c:v>31037.550279910865</c:v>
                </c:pt>
                <c:pt idx="4">
                  <c:v>34166.021211327316</c:v>
                </c:pt>
                <c:pt idx="5">
                  <c:v>38698.261347116779</c:v>
                </c:pt>
                <c:pt idx="6">
                  <c:v>34185.996242989713</c:v>
                </c:pt>
                <c:pt idx="7">
                  <c:v>30654.58105172994</c:v>
                </c:pt>
                <c:pt idx="8">
                  <c:v>30318.111714125349</c:v>
                </c:pt>
                <c:pt idx="9">
                  <c:v>31047.771178399886</c:v>
                </c:pt>
                <c:pt idx="10">
                  <c:v>30921.908118895535</c:v>
                </c:pt>
                <c:pt idx="11">
                  <c:v>29927.016290195603</c:v>
                </c:pt>
                <c:pt idx="12">
                  <c:v>30158.294961373871</c:v>
                </c:pt>
                <c:pt idx="13">
                  <c:v>31425.859534278508</c:v>
                </c:pt>
              </c:numCache>
            </c:numRef>
          </c:val>
        </c:ser>
        <c:ser>
          <c:idx val="2"/>
          <c:order val="2"/>
          <c:tx>
            <c:strRef>
              <c:f>'Tabulka č. 1'!$A$23:$P$23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val>
            <c:numRef>
              <c:f>'Tabulka č. 1'!$B$24:$O$24</c:f>
              <c:numCache>
                <c:formatCode>#,##0</c:formatCode>
                <c:ptCount val="14"/>
                <c:pt idx="0">
                  <c:v>37134.793644018675</c:v>
                </c:pt>
                <c:pt idx="1">
                  <c:v>39686.818361693709</c:v>
                </c:pt>
                <c:pt idx="2">
                  <c:v>34394.430346635672</c:v>
                </c:pt>
                <c:pt idx="3">
                  <c:v>37392.74604235655</c:v>
                </c:pt>
                <c:pt idx="4">
                  <c:v>38057.071246433225</c:v>
                </c:pt>
                <c:pt idx="5">
                  <c:v>44753.928429144027</c:v>
                </c:pt>
                <c:pt idx="6">
                  <c:v>37202.419056386439</c:v>
                </c:pt>
                <c:pt idx="7">
                  <c:v>34733.97228425464</c:v>
                </c:pt>
                <c:pt idx="8">
                  <c:v>35550.783701223212</c:v>
                </c:pt>
                <c:pt idx="9">
                  <c:v>35242.877831896723</c:v>
                </c:pt>
                <c:pt idx="10">
                  <c:v>35501.305472312088</c:v>
                </c:pt>
                <c:pt idx="11">
                  <c:v>33815.846302912854</c:v>
                </c:pt>
                <c:pt idx="12">
                  <c:v>33679.777970177754</c:v>
                </c:pt>
                <c:pt idx="13">
                  <c:v>35472.492382268276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180616"/>
        <c:axId val="239181792"/>
      </c:barChart>
      <c:catAx>
        <c:axId val="239180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9181792"/>
        <c:crosses val="autoZero"/>
        <c:auto val="1"/>
        <c:lblAlgn val="ctr"/>
        <c:lblOffset val="100"/>
        <c:noMultiLvlLbl val="0"/>
      </c:catAx>
      <c:valAx>
        <c:axId val="239181792"/>
        <c:scaling>
          <c:orientation val="minMax"/>
          <c:max val="4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918061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1'!$A$5:$P$5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1'!$B$7:$O$7</c:f>
              <c:numCache>
                <c:formatCode>#,##0</c:formatCode>
                <c:ptCount val="14"/>
                <c:pt idx="0">
                  <c:v>26249.08431879304</c:v>
                </c:pt>
                <c:pt idx="1">
                  <c:v>25741.93548387097</c:v>
                </c:pt>
                <c:pt idx="2">
                  <c:v>24322.476018756966</c:v>
                </c:pt>
                <c:pt idx="3">
                  <c:v>24258.70646766169</c:v>
                </c:pt>
                <c:pt idx="4">
                  <c:v>27798.580115627712</c:v>
                </c:pt>
                <c:pt idx="5">
                  <c:v>29208.979591836731</c:v>
                </c:pt>
                <c:pt idx="6">
                  <c:v>26122.969817556634</c:v>
                </c:pt>
                <c:pt idx="7">
                  <c:v>23400.995024875621</c:v>
                </c:pt>
                <c:pt idx="8">
                  <c:v>23128.019743906469</c:v>
                </c:pt>
                <c:pt idx="9">
                  <c:v>24500.757913508693</c:v>
                </c:pt>
                <c:pt idx="10">
                  <c:v>23161.445783132531</c:v>
                </c:pt>
                <c:pt idx="11">
                  <c:v>23192.982456140351</c:v>
                </c:pt>
                <c:pt idx="12">
                  <c:v>23901.292103571253</c:v>
                </c:pt>
                <c:pt idx="13">
                  <c:v>24422.574239679605</c:v>
                </c:pt>
              </c:numCache>
            </c:numRef>
          </c:val>
        </c:ser>
        <c:ser>
          <c:idx val="1"/>
          <c:order val="1"/>
          <c:tx>
            <c:strRef>
              <c:f>'Tabulka č. 1'!$A$14:$P$14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1'!$B$16:$O$16</c:f>
              <c:numCache>
                <c:formatCode>#,##0</c:formatCode>
                <c:ptCount val="14"/>
                <c:pt idx="0">
                  <c:v>27957.410206874691</c:v>
                </c:pt>
                <c:pt idx="1">
                  <c:v>29712.527964205816</c:v>
                </c:pt>
                <c:pt idx="2">
                  <c:v>26250.326971013466</c:v>
                </c:pt>
                <c:pt idx="3">
                  <c:v>26618.365627632687</c:v>
                </c:pt>
                <c:pt idx="4">
                  <c:v>29835.545037893535</c:v>
                </c:pt>
                <c:pt idx="5">
                  <c:v>33490.066225165559</c:v>
                </c:pt>
                <c:pt idx="6">
                  <c:v>29501.045058033706</c:v>
                </c:pt>
                <c:pt idx="7">
                  <c:v>26082.474226804123</c:v>
                </c:pt>
                <c:pt idx="8">
                  <c:v>25661.597210609074</c:v>
                </c:pt>
                <c:pt idx="9">
                  <c:v>26460.989745876061</c:v>
                </c:pt>
                <c:pt idx="10">
                  <c:v>26172.112917023096</c:v>
                </c:pt>
                <c:pt idx="11">
                  <c:v>25495.918367346938</c:v>
                </c:pt>
                <c:pt idx="12">
                  <c:v>25678.024424149891</c:v>
                </c:pt>
                <c:pt idx="13">
                  <c:v>26536.52351818193</c:v>
                </c:pt>
              </c:numCache>
            </c:numRef>
          </c:val>
        </c:ser>
        <c:ser>
          <c:idx val="2"/>
          <c:order val="2"/>
          <c:tx>
            <c:strRef>
              <c:f>'Tabulka č. 1'!$A$23:$P$23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val>
            <c:numRef>
              <c:f>'Tabulka č. 1'!$B$25:$O$25</c:f>
              <c:numCache>
                <c:formatCode>#,##0</c:formatCode>
                <c:ptCount val="14"/>
                <c:pt idx="0">
                  <c:v>31155.045843540342</c:v>
                </c:pt>
                <c:pt idx="1">
                  <c:v>34266.541353383458</c:v>
                </c:pt>
                <c:pt idx="2">
                  <c:v>29216.966761610092</c:v>
                </c:pt>
                <c:pt idx="3">
                  <c:v>32089.788408463664</c:v>
                </c:pt>
                <c:pt idx="4">
                  <c:v>33010.813887307908</c:v>
                </c:pt>
                <c:pt idx="5">
                  <c:v>38918.987615851336</c:v>
                </c:pt>
                <c:pt idx="6">
                  <c:v>31920.658803283168</c:v>
                </c:pt>
                <c:pt idx="7">
                  <c:v>29384.536082474224</c:v>
                </c:pt>
                <c:pt idx="8">
                  <c:v>29954.448500893952</c:v>
                </c:pt>
                <c:pt idx="9">
                  <c:v>29848.595630851538</c:v>
                </c:pt>
                <c:pt idx="10">
                  <c:v>29817.279726261764</c:v>
                </c:pt>
                <c:pt idx="11">
                  <c:v>28631.632653061224</c:v>
                </c:pt>
                <c:pt idx="12">
                  <c:v>28651.066872459574</c:v>
                </c:pt>
                <c:pt idx="13">
                  <c:v>29662.633227338702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182184"/>
        <c:axId val="239182576"/>
      </c:barChart>
      <c:catAx>
        <c:axId val="239182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9182576"/>
        <c:crosses val="autoZero"/>
        <c:auto val="1"/>
        <c:lblAlgn val="ctr"/>
        <c:lblOffset val="100"/>
        <c:noMultiLvlLbl val="0"/>
      </c:catAx>
      <c:valAx>
        <c:axId val="239182576"/>
        <c:scaling>
          <c:orientation val="minMax"/>
          <c:max val="4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91821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1'!$A$5:$P$5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1'!$B$8:$O$8</c:f>
              <c:numCache>
                <c:formatCode>#,##0</c:formatCode>
                <c:ptCount val="14"/>
                <c:pt idx="0">
                  <c:v>4625.9122404687396</c:v>
                </c:pt>
                <c:pt idx="1">
                  <c:v>4326.7015706806287</c:v>
                </c:pt>
                <c:pt idx="2">
                  <c:v>4182.8245327563191</c:v>
                </c:pt>
                <c:pt idx="3">
                  <c:v>4130.13589128697</c:v>
                </c:pt>
                <c:pt idx="4">
                  <c:v>4115.7418177263207</c:v>
                </c:pt>
                <c:pt idx="5">
                  <c:v>5008</c:v>
                </c:pt>
                <c:pt idx="6">
                  <c:v>4439.5963458288006</c:v>
                </c:pt>
                <c:pt idx="7">
                  <c:v>4354.5400593471804</c:v>
                </c:pt>
                <c:pt idx="8">
                  <c:v>4477.2113165005458</c:v>
                </c:pt>
                <c:pt idx="9">
                  <c:v>4368.3984014755606</c:v>
                </c:pt>
                <c:pt idx="10">
                  <c:v>4493.1538911644238</c:v>
                </c:pt>
                <c:pt idx="11">
                  <c:v>4219.9406528189911</c:v>
                </c:pt>
                <c:pt idx="12">
                  <c:v>4289.7560812281326</c:v>
                </c:pt>
                <c:pt idx="13">
                  <c:v>4636.5694164989936</c:v>
                </c:pt>
              </c:numCache>
            </c:numRef>
          </c:val>
        </c:ser>
        <c:ser>
          <c:idx val="1"/>
          <c:order val="1"/>
          <c:tx>
            <c:strRef>
              <c:f>'Tabulka č. 1'!$A$14:$P$14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1'!$B$17:$O$17</c:f>
              <c:numCache>
                <c:formatCode>#,##0</c:formatCode>
                <c:ptCount val="14"/>
                <c:pt idx="0">
                  <c:v>4961.6044365474118</c:v>
                </c:pt>
                <c:pt idx="1">
                  <c:v>4692.146596858639</c:v>
                </c:pt>
                <c:pt idx="2">
                  <c:v>4391.393542263253</c:v>
                </c:pt>
                <c:pt idx="3">
                  <c:v>4419.1846522781771</c:v>
                </c:pt>
                <c:pt idx="4">
                  <c:v>4330.4761734337808</c:v>
                </c:pt>
                <c:pt idx="5">
                  <c:v>5208.1951219512193</c:v>
                </c:pt>
                <c:pt idx="6">
                  <c:v>4684.9511849560085</c:v>
                </c:pt>
                <c:pt idx="7">
                  <c:v>4572.106824925816</c:v>
                </c:pt>
                <c:pt idx="8">
                  <c:v>4656.514503516275</c:v>
                </c:pt>
                <c:pt idx="9">
                  <c:v>4586.7814325238242</c:v>
                </c:pt>
                <c:pt idx="10">
                  <c:v>4749.79520187244</c:v>
                </c:pt>
                <c:pt idx="11">
                  <c:v>4431.097922848664</c:v>
                </c:pt>
                <c:pt idx="12">
                  <c:v>4480.2705372239807</c:v>
                </c:pt>
                <c:pt idx="13">
                  <c:v>4889.3360160965794</c:v>
                </c:pt>
              </c:numCache>
            </c:numRef>
          </c:val>
        </c:ser>
        <c:ser>
          <c:idx val="2"/>
          <c:order val="2"/>
          <c:tx>
            <c:strRef>
              <c:f>'Tabulka č. 1'!$A$23:$P$23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val>
            <c:numRef>
              <c:f>'Tabulka č. 1'!$B$26:$O$26</c:f>
              <c:numCache>
                <c:formatCode>#,##0</c:formatCode>
                <c:ptCount val="14"/>
                <c:pt idx="0">
                  <c:v>5979.7478004783306</c:v>
                </c:pt>
                <c:pt idx="1">
                  <c:v>5420.2770083102487</c:v>
                </c:pt>
                <c:pt idx="2">
                  <c:v>5177.4635850255818</c:v>
                </c:pt>
                <c:pt idx="3">
                  <c:v>5302.9576338928855</c:v>
                </c:pt>
                <c:pt idx="4">
                  <c:v>5046.2573591253149</c:v>
                </c:pt>
                <c:pt idx="5">
                  <c:v>5834.9408132926937</c:v>
                </c:pt>
                <c:pt idx="6">
                  <c:v>5281.7602531032708</c:v>
                </c:pt>
                <c:pt idx="7">
                  <c:v>5349.4362017804151</c:v>
                </c:pt>
                <c:pt idx="8">
                  <c:v>5596.3352003292594</c:v>
                </c:pt>
                <c:pt idx="9">
                  <c:v>5394.2822010451891</c:v>
                </c:pt>
                <c:pt idx="10">
                  <c:v>5684.0257460503217</c:v>
                </c:pt>
                <c:pt idx="11">
                  <c:v>5184.213649851632</c:v>
                </c:pt>
                <c:pt idx="12">
                  <c:v>5028.7110977181801</c:v>
                </c:pt>
                <c:pt idx="13">
                  <c:v>5809.8591549295779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183360"/>
        <c:axId val="239183752"/>
      </c:barChart>
      <c:catAx>
        <c:axId val="239183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9183752"/>
        <c:crosses val="autoZero"/>
        <c:auto val="1"/>
        <c:lblAlgn val="ctr"/>
        <c:lblOffset val="100"/>
        <c:noMultiLvlLbl val="0"/>
      </c:catAx>
      <c:valAx>
        <c:axId val="239183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</a:t>
                </a:r>
                <a:r>
                  <a:rPr lang="en-US"/>
                  <a:t>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9183360"/>
        <c:crosses val="autoZero"/>
        <c:crossBetween val="between"/>
        <c:majorUnit val="5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2'!$A$5:$P$5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2'!$B$6:$O$6</c:f>
              <c:numCache>
                <c:formatCode>#,##0</c:formatCode>
                <c:ptCount val="14"/>
                <c:pt idx="0">
                  <c:v>29162.530842661661</c:v>
                </c:pt>
                <c:pt idx="1">
                  <c:v>27435.909526831289</c:v>
                </c:pt>
                <c:pt idx="2">
                  <c:v>26918.358545455692</c:v>
                </c:pt>
                <c:pt idx="3">
                  <c:v>26947.135217723451</c:v>
                </c:pt>
                <c:pt idx="4">
                  <c:v>26672.271945016808</c:v>
                </c:pt>
                <c:pt idx="5">
                  <c:v>29114.405911155536</c:v>
                </c:pt>
                <c:pt idx="6">
                  <c:v>28558.554379629564</c:v>
                </c:pt>
                <c:pt idx="7">
                  <c:v>26154.473470135192</c:v>
                </c:pt>
                <c:pt idx="8">
                  <c:v>26290.044482481178</c:v>
                </c:pt>
                <c:pt idx="9">
                  <c:v>27590.256537606008</c:v>
                </c:pt>
                <c:pt idx="10">
                  <c:v>26442.371863083681</c:v>
                </c:pt>
                <c:pt idx="11">
                  <c:v>26133.869488187203</c:v>
                </c:pt>
                <c:pt idx="12">
                  <c:v>26698.869679336469</c:v>
                </c:pt>
                <c:pt idx="13">
                  <c:v>27616.814824469562</c:v>
                </c:pt>
              </c:numCache>
            </c:numRef>
          </c:val>
        </c:ser>
        <c:ser>
          <c:idx val="1"/>
          <c:order val="1"/>
          <c:tx>
            <c:strRef>
              <c:f>'Tabulka č. 2'!$A$14:$P$14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2'!$B$15:$O$15</c:f>
              <c:numCache>
                <c:formatCode>#,##0</c:formatCode>
                <c:ptCount val="14"/>
                <c:pt idx="0">
                  <c:v>31093.345579703921</c:v>
                </c:pt>
                <c:pt idx="1">
                  <c:v>30219.502389128422</c:v>
                </c:pt>
                <c:pt idx="2">
                  <c:v>28934.987019468568</c:v>
                </c:pt>
                <c:pt idx="3">
                  <c:v>29500.176623376621</c:v>
                </c:pt>
                <c:pt idx="4">
                  <c:v>28544.128918620278</c:v>
                </c:pt>
                <c:pt idx="5">
                  <c:v>32674.003176247785</c:v>
                </c:pt>
                <c:pt idx="6">
                  <c:v>31595.85976394375</c:v>
                </c:pt>
                <c:pt idx="7">
                  <c:v>28347.62979683973</c:v>
                </c:pt>
                <c:pt idx="8">
                  <c:v>28480.432786785528</c:v>
                </c:pt>
                <c:pt idx="9">
                  <c:v>29673.189679903069</c:v>
                </c:pt>
                <c:pt idx="10">
                  <c:v>28669.979004205754</c:v>
                </c:pt>
                <c:pt idx="11">
                  <c:v>28511.112899744268</c:v>
                </c:pt>
                <c:pt idx="12">
                  <c:v>28598.366739733883</c:v>
                </c:pt>
                <c:pt idx="13">
                  <c:v>29877.65639109063</c:v>
                </c:pt>
              </c:numCache>
            </c:numRef>
          </c:val>
        </c:ser>
        <c:ser>
          <c:idx val="2"/>
          <c:order val="2"/>
          <c:tx>
            <c:strRef>
              <c:f>'Tabulka č. 2'!$A$23:$P$23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val>
            <c:numRef>
              <c:f>'Tabulka č. 2'!$B$24:$O$24</c:f>
              <c:numCache>
                <c:formatCode>#,##0</c:formatCode>
                <c:ptCount val="14"/>
                <c:pt idx="0">
                  <c:v>35399.201028344592</c:v>
                </c:pt>
                <c:pt idx="1">
                  <c:v>35559.785347834077</c:v>
                </c:pt>
                <c:pt idx="2">
                  <c:v>32627.108550961835</c:v>
                </c:pt>
                <c:pt idx="3">
                  <c:v>34645.275483995087</c:v>
                </c:pt>
                <c:pt idx="4">
                  <c:v>32928.230272987508</c:v>
                </c:pt>
                <c:pt idx="5">
                  <c:v>38737.880078487702</c:v>
                </c:pt>
                <c:pt idx="6">
                  <c:v>34140.734647015524</c:v>
                </c:pt>
                <c:pt idx="7">
                  <c:v>32342.183516118446</c:v>
                </c:pt>
                <c:pt idx="8">
                  <c:v>33432.246729323801</c:v>
                </c:pt>
                <c:pt idx="9">
                  <c:v>33924.799969746746</c:v>
                </c:pt>
                <c:pt idx="10">
                  <c:v>33171.23221282554</c:v>
                </c:pt>
                <c:pt idx="11">
                  <c:v>32459.552658638178</c:v>
                </c:pt>
                <c:pt idx="12">
                  <c:v>32211.334341274131</c:v>
                </c:pt>
                <c:pt idx="13">
                  <c:v>33995.159079556732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12600"/>
        <c:axId val="240812992"/>
      </c:barChart>
      <c:catAx>
        <c:axId val="240812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0812992"/>
        <c:crosses val="autoZero"/>
        <c:auto val="1"/>
        <c:lblAlgn val="ctr"/>
        <c:lblOffset val="100"/>
        <c:noMultiLvlLbl val="0"/>
      </c:catAx>
      <c:valAx>
        <c:axId val="240812992"/>
        <c:scaling>
          <c:orientation val="minMax"/>
          <c:min val="2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40812600"/>
        <c:crosses val="autoZero"/>
        <c:crossBetween val="between"/>
        <c:majorUnit val="1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2'!$A$5:$P$5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2'!$B$7:$O$7</c:f>
              <c:numCache>
                <c:formatCode>#,##0</c:formatCode>
                <c:ptCount val="14"/>
                <c:pt idx="0">
                  <c:v>24770.877552131966</c:v>
                </c:pt>
                <c:pt idx="1">
                  <c:v>23331.84</c:v>
                </c:pt>
                <c:pt idx="2">
                  <c:v>22908.81988753597</c:v>
                </c:pt>
                <c:pt idx="3">
                  <c:v>23000</c:v>
                </c:pt>
                <c:pt idx="4">
                  <c:v>22759.04353157572</c:v>
                </c:pt>
                <c:pt idx="5">
                  <c:v>24340.816326530614</c:v>
                </c:pt>
                <c:pt idx="6">
                  <c:v>24345.259935460374</c:v>
                </c:pt>
                <c:pt idx="7">
                  <c:v>22013.728549141964</c:v>
                </c:pt>
                <c:pt idx="8">
                  <c:v>22033.132530120482</c:v>
                </c:pt>
                <c:pt idx="9">
                  <c:v>23443.050934220628</c:v>
                </c:pt>
                <c:pt idx="10">
                  <c:v>22164.488854727133</c:v>
                </c:pt>
                <c:pt idx="11">
                  <c:v>22121.115537848604</c:v>
                </c:pt>
                <c:pt idx="12">
                  <c:v>22620.238561151033</c:v>
                </c:pt>
                <c:pt idx="13">
                  <c:v>23344.508914851947</c:v>
                </c:pt>
              </c:numCache>
            </c:numRef>
          </c:val>
        </c:ser>
        <c:ser>
          <c:idx val="1"/>
          <c:order val="1"/>
          <c:tx>
            <c:strRef>
              <c:f>'Tabulka č. 2'!$A$14:$P$14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2'!$B$16:$O$16</c:f>
              <c:numCache>
                <c:formatCode>#,##0</c:formatCode>
                <c:ptCount val="14"/>
                <c:pt idx="0">
                  <c:v>26382.99974576258</c:v>
                </c:pt>
                <c:pt idx="1">
                  <c:v>25768.791946308724</c:v>
                </c:pt>
                <c:pt idx="2">
                  <c:v>24725.500435161011</c:v>
                </c:pt>
                <c:pt idx="3">
                  <c:v>25276.799999999999</c:v>
                </c:pt>
                <c:pt idx="4">
                  <c:v>24426.732066217046</c:v>
                </c:pt>
                <c:pt idx="5">
                  <c:v>27709.589041095893</c:v>
                </c:pt>
                <c:pt idx="6">
                  <c:v>27149.717083128915</c:v>
                </c:pt>
                <c:pt idx="7">
                  <c:v>24000</c:v>
                </c:pt>
                <c:pt idx="8">
                  <c:v>24053.040187891442</c:v>
                </c:pt>
                <c:pt idx="9">
                  <c:v>25318.658817507039</c:v>
                </c:pt>
                <c:pt idx="10">
                  <c:v>24147.750591949487</c:v>
                </c:pt>
                <c:pt idx="11">
                  <c:v>24297.568881685576</c:v>
                </c:pt>
                <c:pt idx="12">
                  <c:v>24338.597539574712</c:v>
                </c:pt>
                <c:pt idx="13">
                  <c:v>25372.442022608589</c:v>
                </c:pt>
              </c:numCache>
            </c:numRef>
          </c:val>
        </c:ser>
        <c:ser>
          <c:idx val="2"/>
          <c:order val="2"/>
          <c:tx>
            <c:strRef>
              <c:f>'Tabulka č. 2'!$A$23:$P$23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val>
            <c:numRef>
              <c:f>'Tabulka č. 2'!$B$25:$O$25</c:f>
              <c:numCache>
                <c:formatCode>#,##0</c:formatCode>
                <c:ptCount val="14"/>
                <c:pt idx="0">
                  <c:v>29669.767432868757</c:v>
                </c:pt>
                <c:pt idx="1">
                  <c:v>30369.546621043628</c:v>
                </c:pt>
                <c:pt idx="2">
                  <c:v>27628.463310024705</c:v>
                </c:pt>
                <c:pt idx="3">
                  <c:v>29535.647756138864</c:v>
                </c:pt>
                <c:pt idx="4">
                  <c:v>28087.167070217914</c:v>
                </c:pt>
                <c:pt idx="5">
                  <c:v>33121.955518523268</c:v>
                </c:pt>
                <c:pt idx="6">
                  <c:v>29086.696324106637</c:v>
                </c:pt>
                <c:pt idx="7">
                  <c:v>27210.501193317421</c:v>
                </c:pt>
                <c:pt idx="8">
                  <c:v>28063.473303670744</c:v>
                </c:pt>
                <c:pt idx="9">
                  <c:v>28756.292414741001</c:v>
                </c:pt>
                <c:pt idx="10">
                  <c:v>27707.790143084261</c:v>
                </c:pt>
                <c:pt idx="11">
                  <c:v>27486.367346938776</c:v>
                </c:pt>
                <c:pt idx="12">
                  <c:v>27386.727852356686</c:v>
                </c:pt>
                <c:pt idx="13">
                  <c:v>28563.29981409225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14168"/>
        <c:axId val="240851904"/>
      </c:barChart>
      <c:catAx>
        <c:axId val="240814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0851904"/>
        <c:crosses val="autoZero"/>
        <c:auto val="1"/>
        <c:lblAlgn val="ctr"/>
        <c:lblOffset val="100"/>
        <c:noMultiLvlLbl val="0"/>
      </c:catAx>
      <c:valAx>
        <c:axId val="240851904"/>
        <c:scaling>
          <c:orientation val="minMax"/>
          <c:max val="34000"/>
          <c:min val="2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40814168"/>
        <c:crosses val="autoZero"/>
        <c:crossBetween val="between"/>
        <c:majorUnit val="1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2'!$A$5:$P$5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2'!$B$8:$O$8</c:f>
              <c:numCache>
                <c:formatCode>#,##0</c:formatCode>
                <c:ptCount val="14"/>
                <c:pt idx="0">
                  <c:v>4391.6532905296954</c:v>
                </c:pt>
                <c:pt idx="1">
                  <c:v>4104.0695268312866</c:v>
                </c:pt>
                <c:pt idx="2">
                  <c:v>4009.5386579197216</c:v>
                </c:pt>
                <c:pt idx="3">
                  <c:v>3947.1352177234526</c:v>
                </c:pt>
                <c:pt idx="4">
                  <c:v>3913.2284134410888</c:v>
                </c:pt>
                <c:pt idx="5">
                  <c:v>4773.5895846249232</c:v>
                </c:pt>
                <c:pt idx="6">
                  <c:v>4213.2944441691907</c:v>
                </c:pt>
                <c:pt idx="7">
                  <c:v>4140.7449209932283</c:v>
                </c:pt>
                <c:pt idx="8">
                  <c:v>4256.9119523606978</c:v>
                </c:pt>
                <c:pt idx="9">
                  <c:v>4147.2056033853787</c:v>
                </c:pt>
                <c:pt idx="10">
                  <c:v>4277.8830083565463</c:v>
                </c:pt>
                <c:pt idx="11">
                  <c:v>4012.7539503386006</c:v>
                </c:pt>
                <c:pt idx="12">
                  <c:v>4078.6311181854358</c:v>
                </c:pt>
                <c:pt idx="13">
                  <c:v>4272.3059096176139</c:v>
                </c:pt>
              </c:numCache>
            </c:numRef>
          </c:val>
        </c:ser>
        <c:ser>
          <c:idx val="1"/>
          <c:order val="1"/>
          <c:tx>
            <c:strRef>
              <c:f>'Tabulka č. 2'!$A$14:$P$14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2'!$B$17:$O$17</c:f>
              <c:numCache>
                <c:formatCode>#,##0</c:formatCode>
                <c:ptCount val="14"/>
                <c:pt idx="0">
                  <c:v>4710.3458339413392</c:v>
                </c:pt>
                <c:pt idx="1">
                  <c:v>4450.710442819699</c:v>
                </c:pt>
                <c:pt idx="2">
                  <c:v>4209.4865843075559</c:v>
                </c:pt>
                <c:pt idx="3">
                  <c:v>4223.3766233766228</c:v>
                </c:pt>
                <c:pt idx="4">
                  <c:v>4117.3968524032325</c:v>
                </c:pt>
                <c:pt idx="5">
                  <c:v>4964.4141351518911</c:v>
                </c:pt>
                <c:pt idx="6">
                  <c:v>4446.1426808148362</c:v>
                </c:pt>
                <c:pt idx="7">
                  <c:v>4347.6297968397294</c:v>
                </c:pt>
                <c:pt idx="8">
                  <c:v>4427.3925988940873</c:v>
                </c:pt>
                <c:pt idx="9">
                  <c:v>4354.5308623960309</c:v>
                </c:pt>
                <c:pt idx="10">
                  <c:v>4522.2284122562678</c:v>
                </c:pt>
                <c:pt idx="11">
                  <c:v>4213.5440180586911</c:v>
                </c:pt>
                <c:pt idx="12">
                  <c:v>4259.7692001591722</c:v>
                </c:pt>
                <c:pt idx="13">
                  <c:v>4505.2143684820403</c:v>
                </c:pt>
              </c:numCache>
            </c:numRef>
          </c:val>
        </c:ser>
        <c:ser>
          <c:idx val="2"/>
          <c:order val="2"/>
          <c:tx>
            <c:strRef>
              <c:f>'Tabulka č. 2'!$A$23:$P$23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val>
            <c:numRef>
              <c:f>'Tabulka č. 2'!$B$26:$O$26</c:f>
              <c:numCache>
                <c:formatCode>#,##0</c:formatCode>
                <c:ptCount val="14"/>
                <c:pt idx="0">
                  <c:v>5729.4335954758326</c:v>
                </c:pt>
                <c:pt idx="1">
                  <c:v>5190.2387267904505</c:v>
                </c:pt>
                <c:pt idx="2">
                  <c:v>4998.6452409371313</c:v>
                </c:pt>
                <c:pt idx="3">
                  <c:v>5109.6277278562256</c:v>
                </c:pt>
                <c:pt idx="4">
                  <c:v>4841.063202769592</c:v>
                </c:pt>
                <c:pt idx="5">
                  <c:v>5615.9245599644337</c:v>
                </c:pt>
                <c:pt idx="6">
                  <c:v>5054.0383229088866</c:v>
                </c:pt>
                <c:pt idx="7">
                  <c:v>5131.6823228010244</c:v>
                </c:pt>
                <c:pt idx="8">
                  <c:v>5368.7734256530566</c:v>
                </c:pt>
                <c:pt idx="9">
                  <c:v>5168.5075550057436</c:v>
                </c:pt>
                <c:pt idx="10">
                  <c:v>5463.4420697412816</c:v>
                </c:pt>
                <c:pt idx="11">
                  <c:v>4973.1853116994016</c:v>
                </c:pt>
                <c:pt idx="12">
                  <c:v>4824.6064889174431</c:v>
                </c:pt>
                <c:pt idx="13">
                  <c:v>5431.8592654644854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12208"/>
        <c:axId val="240811816"/>
      </c:barChart>
      <c:catAx>
        <c:axId val="240812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0811816"/>
        <c:crosses val="autoZero"/>
        <c:auto val="1"/>
        <c:lblAlgn val="ctr"/>
        <c:lblOffset val="100"/>
        <c:noMultiLvlLbl val="0"/>
      </c:catAx>
      <c:valAx>
        <c:axId val="240811816"/>
        <c:scaling>
          <c:orientation val="minMax"/>
          <c:max val="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</a:t>
                </a:r>
                <a:r>
                  <a:rPr lang="en-US"/>
                  <a:t>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40812208"/>
        <c:crosses val="autoZero"/>
        <c:crossBetween val="between"/>
        <c:majorUnit val="5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3'!$A$5:$P$5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3'!$B$6:$O$6</c:f>
              <c:numCache>
                <c:formatCode>#,##0</c:formatCode>
                <c:ptCount val="14"/>
                <c:pt idx="0">
                  <c:v>26909.952704218671</c:v>
                </c:pt>
                <c:pt idx="1">
                  <c:v>26056.753188146613</c:v>
                </c:pt>
                <c:pt idx="2">
                  <c:v>26087.968147144609</c:v>
                </c:pt>
                <c:pt idx="3">
                  <c:v>26432.889572390555</c:v>
                </c:pt>
                <c:pt idx="4">
                  <c:v>26374.085323809348</c:v>
                </c:pt>
                <c:pt idx="5">
                  <c:v>27342.47956883338</c:v>
                </c:pt>
                <c:pt idx="6">
                  <c:v>26753.872427731891</c:v>
                </c:pt>
                <c:pt idx="7">
                  <c:v>25367.187906932388</c:v>
                </c:pt>
                <c:pt idx="8">
                  <c:v>25914.266777050438</c:v>
                </c:pt>
                <c:pt idx="9">
                  <c:v>26276.277053530343</c:v>
                </c:pt>
                <c:pt idx="10">
                  <c:v>25614.525671296091</c:v>
                </c:pt>
                <c:pt idx="11">
                  <c:v>24736.597253913427</c:v>
                </c:pt>
                <c:pt idx="12">
                  <c:v>25078.543923342873</c:v>
                </c:pt>
                <c:pt idx="13">
                  <c:v>26067.552958187003</c:v>
                </c:pt>
              </c:numCache>
            </c:numRef>
          </c:val>
        </c:ser>
        <c:ser>
          <c:idx val="1"/>
          <c:order val="1"/>
          <c:tx>
            <c:strRef>
              <c:f>'Tabulka č. 3'!$A$14:$P$14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3'!$B$15:$O$15</c:f>
              <c:numCache>
                <c:formatCode>#,##0</c:formatCode>
                <c:ptCount val="14"/>
                <c:pt idx="0">
                  <c:v>28692.094329173378</c:v>
                </c:pt>
                <c:pt idx="1">
                  <c:v>28127.585498400338</c:v>
                </c:pt>
                <c:pt idx="2">
                  <c:v>28033.978218774282</c:v>
                </c:pt>
                <c:pt idx="3">
                  <c:v>28585.445017269838</c:v>
                </c:pt>
                <c:pt idx="4">
                  <c:v>28228.137789071101</c:v>
                </c:pt>
                <c:pt idx="5">
                  <c:v>30141.204990169579</c:v>
                </c:pt>
                <c:pt idx="6">
                  <c:v>29249.434045823866</c:v>
                </c:pt>
                <c:pt idx="7">
                  <c:v>27364.033871867941</c:v>
                </c:pt>
                <c:pt idx="8">
                  <c:v>28080.962942787908</c:v>
                </c:pt>
                <c:pt idx="9">
                  <c:v>28260.344615322498</c:v>
                </c:pt>
                <c:pt idx="10">
                  <c:v>27369.82828397011</c:v>
                </c:pt>
                <c:pt idx="11">
                  <c:v>26982.286329333321</c:v>
                </c:pt>
                <c:pt idx="12">
                  <c:v>26899.793271416023</c:v>
                </c:pt>
                <c:pt idx="13">
                  <c:v>28299.220219306448</c:v>
                </c:pt>
              </c:numCache>
            </c:numRef>
          </c:val>
        </c:ser>
        <c:ser>
          <c:idx val="2"/>
          <c:order val="2"/>
          <c:tx>
            <c:strRef>
              <c:f>'Tabulka č. 3'!$A$23:$P$23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val>
            <c:numRef>
              <c:f>'Tabulka č. 3'!$B$24:$O$24</c:f>
              <c:numCache>
                <c:formatCode>#,##0</c:formatCode>
                <c:ptCount val="14"/>
                <c:pt idx="0">
                  <c:v>32374.63017780603</c:v>
                </c:pt>
                <c:pt idx="1">
                  <c:v>34162.096733757724</c:v>
                </c:pt>
                <c:pt idx="2">
                  <c:v>31472.307502559233</c:v>
                </c:pt>
                <c:pt idx="3">
                  <c:v>32416.723118202011</c:v>
                </c:pt>
                <c:pt idx="4">
                  <c:v>31462.828539835129</c:v>
                </c:pt>
                <c:pt idx="5">
                  <c:v>34497.534803185008</c:v>
                </c:pt>
                <c:pt idx="6">
                  <c:v>30439.786043237786</c:v>
                </c:pt>
                <c:pt idx="7">
                  <c:v>31007.873866348302</c:v>
                </c:pt>
                <c:pt idx="8">
                  <c:v>32910.762665765025</c:v>
                </c:pt>
                <c:pt idx="9">
                  <c:v>32076.922783664952</c:v>
                </c:pt>
                <c:pt idx="10">
                  <c:v>31424.472320897901</c:v>
                </c:pt>
                <c:pt idx="11">
                  <c:v>30489.010112598648</c:v>
                </c:pt>
                <c:pt idx="12">
                  <c:v>30041.031275907138</c:v>
                </c:pt>
                <c:pt idx="13">
                  <c:v>31923.598356118182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11032"/>
        <c:axId val="240852688"/>
      </c:barChart>
      <c:catAx>
        <c:axId val="240811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0852688"/>
        <c:crosses val="autoZero"/>
        <c:auto val="1"/>
        <c:lblAlgn val="ctr"/>
        <c:lblOffset val="100"/>
        <c:noMultiLvlLbl val="0"/>
      </c:catAx>
      <c:valAx>
        <c:axId val="240852688"/>
        <c:scaling>
          <c:orientation val="minMax"/>
          <c:max val="35000"/>
          <c:min val="21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40811032"/>
        <c:crosses val="autoZero"/>
        <c:crossBetween val="between"/>
        <c:majorUnit val="1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3'!$A$5:$P$5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3'!$B$7:$O$7</c:f>
              <c:numCache>
                <c:formatCode>#,##0</c:formatCode>
                <c:ptCount val="14"/>
                <c:pt idx="0">
                  <c:v>22795.104467959442</c:v>
                </c:pt>
                <c:pt idx="1">
                  <c:v>22161.702127659573</c:v>
                </c:pt>
                <c:pt idx="2">
                  <c:v>22189.650313440947</c:v>
                </c:pt>
                <c:pt idx="3">
                  <c:v>22661.502711076686</c:v>
                </c:pt>
                <c:pt idx="4">
                  <c:v>22652.563059397886</c:v>
                </c:pt>
                <c:pt idx="5">
                  <c:v>23598.351195383344</c:v>
                </c:pt>
                <c:pt idx="6">
                  <c:v>22750.585836771708</c:v>
                </c:pt>
                <c:pt idx="7">
                  <c:v>21428.701594533031</c:v>
                </c:pt>
                <c:pt idx="8">
                  <c:v>21865.72308773005</c:v>
                </c:pt>
                <c:pt idx="9">
                  <c:v>22337.696122266483</c:v>
                </c:pt>
                <c:pt idx="10">
                  <c:v>21616.191904047977</c:v>
                </c:pt>
                <c:pt idx="11">
                  <c:v>20920.874152223059</c:v>
                </c:pt>
                <c:pt idx="12">
                  <c:v>21217.724669470605</c:v>
                </c:pt>
                <c:pt idx="13">
                  <c:v>22156.653992395437</c:v>
                </c:pt>
              </c:numCache>
            </c:numRef>
          </c:val>
        </c:ser>
        <c:ser>
          <c:idx val="1"/>
          <c:order val="1"/>
          <c:tx>
            <c:strRef>
              <c:f>'Tabulka č. 3'!$A$14:$P$14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3'!$B$16:$O$16</c:f>
              <c:numCache>
                <c:formatCode>#,##0</c:formatCode>
                <c:ptCount val="14"/>
                <c:pt idx="0">
                  <c:v>24278.640678640157</c:v>
                </c:pt>
                <c:pt idx="1">
                  <c:v>23903.813229571984</c:v>
                </c:pt>
                <c:pt idx="2">
                  <c:v>23940.674157303372</c:v>
                </c:pt>
                <c:pt idx="3">
                  <c:v>24550.116550116552</c:v>
                </c:pt>
                <c:pt idx="4">
                  <c:v>24312.449145646868</c:v>
                </c:pt>
                <c:pt idx="5">
                  <c:v>26247.404844290657</c:v>
                </c:pt>
                <c:pt idx="6">
                  <c:v>25024.905328104123</c:v>
                </c:pt>
                <c:pt idx="7">
                  <c:v>23228.768171384851</c:v>
                </c:pt>
                <c:pt idx="8">
                  <c:v>23870.283331137423</c:v>
                </c:pt>
                <c:pt idx="9">
                  <c:v>24124.86789691895</c:v>
                </c:pt>
                <c:pt idx="10">
                  <c:v>23143.116490166412</c:v>
                </c:pt>
                <c:pt idx="11">
                  <c:v>22975.632183908045</c:v>
                </c:pt>
                <c:pt idx="12">
                  <c:v>22867.509284835876</c:v>
                </c:pt>
                <c:pt idx="13">
                  <c:v>24175.115207373274</c:v>
                </c:pt>
              </c:numCache>
            </c:numRef>
          </c:val>
        </c:ser>
        <c:ser>
          <c:idx val="2"/>
          <c:order val="2"/>
          <c:tx>
            <c:strRef>
              <c:f>'Tabulka č. 3'!$A$23:$P$23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val>
            <c:numRef>
              <c:f>'Tabulka č. 3'!$B$25:$O$25</c:f>
              <c:numCache>
                <c:formatCode>#,##0</c:formatCode>
                <c:ptCount val="14"/>
                <c:pt idx="0">
                  <c:v>27055.516149914314</c:v>
                </c:pt>
                <c:pt idx="1">
                  <c:v>29282.495736251487</c:v>
                </c:pt>
                <c:pt idx="2">
                  <c:v>26646.292134831463</c:v>
                </c:pt>
                <c:pt idx="3">
                  <c:v>27574.387351778656</c:v>
                </c:pt>
                <c:pt idx="4">
                  <c:v>26899.918633034991</c:v>
                </c:pt>
                <c:pt idx="5">
                  <c:v>30140.911302978438</c:v>
                </c:pt>
                <c:pt idx="6">
                  <c:v>25677.100800967757</c:v>
                </c:pt>
                <c:pt idx="7">
                  <c:v>26169.548584544758</c:v>
                </c:pt>
                <c:pt idx="8">
                  <c:v>27850.244866412275</c:v>
                </c:pt>
                <c:pt idx="9">
                  <c:v>27213.397284773597</c:v>
                </c:pt>
                <c:pt idx="10">
                  <c:v>26366.414523449319</c:v>
                </c:pt>
                <c:pt idx="11">
                  <c:v>25801.379310344826</c:v>
                </c:pt>
                <c:pt idx="12">
                  <c:v>25515.145826804139</c:v>
                </c:pt>
                <c:pt idx="13">
                  <c:v>27023.041474654379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13776"/>
        <c:axId val="240853472"/>
      </c:barChart>
      <c:catAx>
        <c:axId val="240813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0853472"/>
        <c:crosses val="autoZero"/>
        <c:auto val="1"/>
        <c:lblAlgn val="ctr"/>
        <c:lblOffset val="100"/>
        <c:noMultiLvlLbl val="0"/>
      </c:catAx>
      <c:valAx>
        <c:axId val="240853472"/>
        <c:scaling>
          <c:orientation val="minMax"/>
          <c:min val="1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40813776"/>
        <c:crosses val="autoZero"/>
        <c:crossBetween val="between"/>
        <c:majorUnit val="1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3'!$A$5:$P$5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3'!$B$8:$O$8</c:f>
              <c:numCache>
                <c:formatCode>#,##0</c:formatCode>
                <c:ptCount val="14"/>
                <c:pt idx="0">
                  <c:v>4114.8482362592285</c:v>
                </c:pt>
                <c:pt idx="1">
                  <c:v>3895.0510604870387</c:v>
                </c:pt>
                <c:pt idx="2">
                  <c:v>3898.3178337036607</c:v>
                </c:pt>
                <c:pt idx="3">
                  <c:v>3771.3868613138684</c:v>
                </c:pt>
                <c:pt idx="4">
                  <c:v>3721.5222644114601</c:v>
                </c:pt>
                <c:pt idx="5">
                  <c:v>3744.1283734500362</c:v>
                </c:pt>
                <c:pt idx="6">
                  <c:v>4003.2865909601828</c:v>
                </c:pt>
                <c:pt idx="7">
                  <c:v>3938.4863123993559</c:v>
                </c:pt>
                <c:pt idx="8">
                  <c:v>4048.5436893203887</c:v>
                </c:pt>
                <c:pt idx="9">
                  <c:v>3938.5809312638585</c:v>
                </c:pt>
                <c:pt idx="10">
                  <c:v>3998.333767248113</c:v>
                </c:pt>
                <c:pt idx="11">
                  <c:v>3815.7231016903675</c:v>
                </c:pt>
                <c:pt idx="12">
                  <c:v>3860.8192538722701</c:v>
                </c:pt>
                <c:pt idx="13">
                  <c:v>3910.8989657915672</c:v>
                </c:pt>
              </c:numCache>
            </c:numRef>
          </c:val>
        </c:ser>
        <c:ser>
          <c:idx val="1"/>
          <c:order val="1"/>
          <c:tx>
            <c:strRef>
              <c:f>'Tabulka č. 3'!$A$14:$P$14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3'!$B$17:$O$17</c:f>
              <c:numCache>
                <c:formatCode>#,##0</c:formatCode>
                <c:ptCount val="14"/>
                <c:pt idx="0">
                  <c:v>4413.4536505332235</c:v>
                </c:pt>
                <c:pt idx="1">
                  <c:v>4223.7722688283529</c:v>
                </c:pt>
                <c:pt idx="2">
                  <c:v>4093.3040614709112</c:v>
                </c:pt>
                <c:pt idx="3">
                  <c:v>4035.3284671532847</c:v>
                </c:pt>
                <c:pt idx="4">
                  <c:v>3915.6886434242319</c:v>
                </c:pt>
                <c:pt idx="5">
                  <c:v>3893.8001458789204</c:v>
                </c:pt>
                <c:pt idx="6">
                  <c:v>4224.5287177197442</c:v>
                </c:pt>
                <c:pt idx="7">
                  <c:v>4135.2657004830917</c:v>
                </c:pt>
                <c:pt idx="8">
                  <c:v>4210.6796116504856</c:v>
                </c:pt>
                <c:pt idx="9">
                  <c:v>4135.4767184035481</c:v>
                </c:pt>
                <c:pt idx="10">
                  <c:v>4226.7117938036972</c:v>
                </c:pt>
                <c:pt idx="11">
                  <c:v>4006.6541454252747</c:v>
                </c:pt>
                <c:pt idx="12">
                  <c:v>4032.283986580147</c:v>
                </c:pt>
                <c:pt idx="13">
                  <c:v>4124.105011933174</c:v>
                </c:pt>
              </c:numCache>
            </c:numRef>
          </c:val>
        </c:ser>
        <c:ser>
          <c:idx val="2"/>
          <c:order val="2"/>
          <c:tx>
            <c:strRef>
              <c:f>'Tabulka č. 3'!$A$23:$P$23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val>
            <c:numRef>
              <c:f>'Tabulka č. 3'!$B$26:$O$26</c:f>
              <c:numCache>
                <c:formatCode>#,##0</c:formatCode>
                <c:ptCount val="14"/>
                <c:pt idx="0">
                  <c:v>5319.1140278917146</c:v>
                </c:pt>
                <c:pt idx="1">
                  <c:v>4879.6009975062343</c:v>
                </c:pt>
                <c:pt idx="2">
                  <c:v>4826.0153677277722</c:v>
                </c:pt>
                <c:pt idx="3">
                  <c:v>4842.3357664233572</c:v>
                </c:pt>
                <c:pt idx="4">
                  <c:v>4562.9099068001378</c:v>
                </c:pt>
                <c:pt idx="5">
                  <c:v>4356.6235002065669</c:v>
                </c:pt>
                <c:pt idx="6">
                  <c:v>4762.6852422700304</c:v>
                </c:pt>
                <c:pt idx="7">
                  <c:v>4838.3252818035426</c:v>
                </c:pt>
                <c:pt idx="8">
                  <c:v>5060.5177993527514</c:v>
                </c:pt>
                <c:pt idx="9">
                  <c:v>4863.525498891353</c:v>
                </c:pt>
                <c:pt idx="10">
                  <c:v>5058.0577974485814</c:v>
                </c:pt>
                <c:pt idx="11">
                  <c:v>4687.6308022538233</c:v>
                </c:pt>
                <c:pt idx="12">
                  <c:v>4525.8854491029988</c:v>
                </c:pt>
                <c:pt idx="13">
                  <c:v>4900.5568814638027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54256"/>
        <c:axId val="240854648"/>
      </c:barChart>
      <c:catAx>
        <c:axId val="240854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0854648"/>
        <c:crosses val="autoZero"/>
        <c:auto val="1"/>
        <c:lblAlgn val="ctr"/>
        <c:lblOffset val="100"/>
        <c:noMultiLvlLbl val="0"/>
      </c:catAx>
      <c:valAx>
        <c:axId val="240854648"/>
        <c:scaling>
          <c:orientation val="minMax"/>
          <c:max val="5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</a:t>
                </a:r>
                <a:r>
                  <a:rPr lang="en-US"/>
                  <a:t>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40854256"/>
        <c:crosses val="autoZero"/>
        <c:crossBetween val="between"/>
        <c:majorUnit val="5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600074</xdr:colOff>
      <xdr:row>29</xdr:row>
      <xdr:rowOff>19050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15</xdr:col>
      <xdr:colOff>600075</xdr:colOff>
      <xdr:row>56</xdr:row>
      <xdr:rowOff>19050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15</xdr:col>
      <xdr:colOff>600074</xdr:colOff>
      <xdr:row>83</xdr:row>
      <xdr:rowOff>19050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600074</xdr:colOff>
      <xdr:row>29</xdr:row>
      <xdr:rowOff>19050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15</xdr:col>
      <xdr:colOff>600075</xdr:colOff>
      <xdr:row>56</xdr:row>
      <xdr:rowOff>19050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15</xdr:col>
      <xdr:colOff>600074</xdr:colOff>
      <xdr:row>83</xdr:row>
      <xdr:rowOff>19050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600074</xdr:colOff>
      <xdr:row>29</xdr:row>
      <xdr:rowOff>19050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15</xdr:col>
      <xdr:colOff>600075</xdr:colOff>
      <xdr:row>56</xdr:row>
      <xdr:rowOff>19050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15</xdr:col>
      <xdr:colOff>600074</xdr:colOff>
      <xdr:row>83</xdr:row>
      <xdr:rowOff>19050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47"/>
  <sheetViews>
    <sheetView tabSelected="1" zoomScale="80" zoomScaleNormal="80" workbookViewId="0">
      <selection activeCell="A2" sqref="A2"/>
    </sheetView>
  </sheetViews>
  <sheetFormatPr defaultRowHeight="15" x14ac:dyDescent="0.25"/>
  <cols>
    <col min="1" max="1" width="83.85546875" style="11" customWidth="1"/>
    <col min="2" max="2" width="9.140625" customWidth="1"/>
  </cols>
  <sheetData>
    <row r="2" spans="1:1" x14ac:dyDescent="0.25">
      <c r="A2" s="59" t="s">
        <v>41</v>
      </c>
    </row>
    <row r="3" spans="1:1" x14ac:dyDescent="0.25">
      <c r="A3" s="59"/>
    </row>
    <row r="4" spans="1:1" x14ac:dyDescent="0.25">
      <c r="A4" s="59"/>
    </row>
    <row r="5" spans="1:1" x14ac:dyDescent="0.25">
      <c r="A5" s="59"/>
    </row>
    <row r="6" spans="1:1" x14ac:dyDescent="0.25">
      <c r="A6" s="59"/>
    </row>
    <row r="7" spans="1:1" x14ac:dyDescent="0.25">
      <c r="A7" s="59"/>
    </row>
    <row r="15" spans="1:1" ht="36" x14ac:dyDescent="0.55000000000000004">
      <c r="A15" s="8" t="s">
        <v>15</v>
      </c>
    </row>
    <row r="19" spans="1:1" ht="18.75" x14ac:dyDescent="0.3">
      <c r="A19" s="9" t="s">
        <v>16</v>
      </c>
    </row>
    <row r="21" spans="1:1" ht="18.75" x14ac:dyDescent="0.3">
      <c r="A21" s="9" t="s">
        <v>17</v>
      </c>
    </row>
    <row r="45" spans="1:1" x14ac:dyDescent="0.25">
      <c r="A45" s="10" t="s">
        <v>14</v>
      </c>
    </row>
    <row r="46" spans="1:1" x14ac:dyDescent="0.25">
      <c r="A46" s="11" t="s">
        <v>18</v>
      </c>
    </row>
    <row r="47" spans="1:1" x14ac:dyDescent="0.25">
      <c r="A47" s="11" t="s">
        <v>40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"/>
  <sheetViews>
    <sheetView zoomScaleNormal="100" workbookViewId="0">
      <selection activeCell="T34" sqref="T34"/>
    </sheetView>
  </sheetViews>
  <sheetFormatPr defaultRowHeight="15" x14ac:dyDescent="0.25"/>
  <sheetData>
    <row r="1" spans="1:16" ht="18.75" x14ac:dyDescent="0.3">
      <c r="A1" s="7"/>
      <c r="B1" s="73" t="s">
        <v>32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41"/>
    </row>
    <row r="2" spans="1:16" ht="15.75" x14ac:dyDescent="0.25">
      <c r="A2" s="13"/>
      <c r="B2" s="74" t="str">
        <f>'Tabulka č. 1'!B2:O2</f>
        <v>pro 26 dětí v MŠ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13"/>
    </row>
    <row r="3" spans="1:16" ht="15.75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3"/>
    </row>
  </sheetData>
  <mergeCells count="2">
    <mergeCell ref="B1:O1"/>
    <mergeCell ref="B2:O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9" orientation="portrait" r:id="rId1"/>
  <headerFooter>
    <oddHeader>&amp;RPříloha č. 11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"/>
  <sheetViews>
    <sheetView zoomScaleNormal="100" workbookViewId="0">
      <selection activeCell="T66" sqref="T66"/>
    </sheetView>
  </sheetViews>
  <sheetFormatPr defaultRowHeight="15" x14ac:dyDescent="0.25"/>
  <sheetData>
    <row r="1" spans="1:16" ht="18.75" x14ac:dyDescent="0.3">
      <c r="A1" s="7"/>
      <c r="B1" s="73" t="str">
        <f>'Graf č. 1'!B1:O1</f>
        <v>Krajské normativy MP, MPP a MPN - mateřské školy s celodenním provozem v roce 2016 - 2018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41"/>
    </row>
    <row r="2" spans="1:16" ht="15.75" x14ac:dyDescent="0.25">
      <c r="A2" s="13"/>
      <c r="B2" s="74" t="str">
        <f>'Tabulka č. 2'!B2:O2</f>
        <v>pro 50 dětí v MŠ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13"/>
    </row>
    <row r="3" spans="1:16" ht="15.75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3"/>
    </row>
  </sheetData>
  <mergeCells count="2">
    <mergeCell ref="B1:O1"/>
    <mergeCell ref="B2:O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9" orientation="portrait" r:id="rId1"/>
  <headerFooter>
    <oddHeader>&amp;RPříloha č. 11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"/>
  <sheetViews>
    <sheetView zoomScaleNormal="100" workbookViewId="0">
      <selection activeCell="S69" sqref="S69"/>
    </sheetView>
  </sheetViews>
  <sheetFormatPr defaultRowHeight="15" x14ac:dyDescent="0.25"/>
  <sheetData>
    <row r="1" spans="1:16" ht="18.75" x14ac:dyDescent="0.3">
      <c r="A1" s="7"/>
      <c r="B1" s="73" t="str">
        <f>'Graf č. 1'!B1:O1</f>
        <v>Krajské normativy MP, MPP a MPN - mateřské školy s celodenním provozem v roce 2016 - 2018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41"/>
    </row>
    <row r="2" spans="1:16" ht="15.75" x14ac:dyDescent="0.25">
      <c r="A2" s="13"/>
      <c r="B2" s="74" t="str">
        <f>'Tabulka č. 3'!B2:O2</f>
        <v>pro 112 dětí v MŠ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13"/>
    </row>
    <row r="3" spans="1:16" ht="15.75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3"/>
    </row>
  </sheetData>
  <mergeCells count="2">
    <mergeCell ref="B1:O1"/>
    <mergeCell ref="B2:O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9" orientation="portrait" r:id="rId1"/>
  <headerFooter>
    <oddHeader>&amp;RPříloha č. 11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zoomScaleNormal="100"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C35" sqref="C35"/>
    </sheetView>
  </sheetViews>
  <sheetFormatPr defaultRowHeight="15" x14ac:dyDescent="0.25"/>
  <cols>
    <col min="1" max="1" width="13.85546875" style="7" customWidth="1"/>
    <col min="2" max="15" width="7.7109375" style="1" customWidth="1"/>
    <col min="16" max="16" width="7.7109375" style="5" customWidth="1"/>
    <col min="17" max="16384" width="9.140625" style="1"/>
  </cols>
  <sheetData>
    <row r="1" spans="1:16" ht="18.75" x14ac:dyDescent="0.3">
      <c r="B1" s="73" t="s">
        <v>33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41"/>
    </row>
    <row r="2" spans="1:16" ht="15.75" x14ac:dyDescent="0.25">
      <c r="A2" s="13"/>
      <c r="B2" s="74" t="s">
        <v>28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13"/>
    </row>
    <row r="3" spans="1:16" ht="16.5" thickBo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"/>
    </row>
    <row r="4" spans="1:16" s="6" customFormat="1" ht="81" customHeight="1" thickBot="1" x14ac:dyDescent="0.3">
      <c r="A4" s="38"/>
      <c r="B4" s="39" t="s">
        <v>0</v>
      </c>
      <c r="C4" s="39" t="s">
        <v>1</v>
      </c>
      <c r="D4" s="39" t="s">
        <v>2</v>
      </c>
      <c r="E4" s="39" t="s">
        <v>3</v>
      </c>
      <c r="F4" s="39" t="s">
        <v>4</v>
      </c>
      <c r="G4" s="39" t="s">
        <v>5</v>
      </c>
      <c r="H4" s="39" t="s">
        <v>6</v>
      </c>
      <c r="I4" s="39" t="s">
        <v>7</v>
      </c>
      <c r="J4" s="39" t="s">
        <v>8</v>
      </c>
      <c r="K4" s="39" t="s">
        <v>9</v>
      </c>
      <c r="L4" s="39" t="s">
        <v>10</v>
      </c>
      <c r="M4" s="39" t="s">
        <v>11</v>
      </c>
      <c r="N4" s="39" t="s">
        <v>12</v>
      </c>
      <c r="O4" s="39" t="s">
        <v>13</v>
      </c>
      <c r="P4" s="40" t="s">
        <v>27</v>
      </c>
    </row>
    <row r="5" spans="1:16" ht="19.5" thickBot="1" x14ac:dyDescent="0.3">
      <c r="A5" s="78" t="s">
        <v>31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80"/>
    </row>
    <row r="6" spans="1:16" x14ac:dyDescent="0.25">
      <c r="A6" s="15" t="s">
        <v>23</v>
      </c>
      <c r="B6" s="16">
        <v>30874.996559261781</v>
      </c>
      <c r="C6" s="16">
        <v>30068.637054551597</v>
      </c>
      <c r="D6" s="16">
        <v>28505.300551513286</v>
      </c>
      <c r="E6" s="16">
        <v>28388.842358948659</v>
      </c>
      <c r="F6" s="16">
        <v>31914.321933354033</v>
      </c>
      <c r="G6" s="16">
        <v>34216.979591836731</v>
      </c>
      <c r="H6" s="16">
        <v>30562.566163385432</v>
      </c>
      <c r="I6" s="16">
        <v>27755.5350842228</v>
      </c>
      <c r="J6" s="16">
        <v>27605.231060407015</v>
      </c>
      <c r="K6" s="16">
        <v>28869.156314984255</v>
      </c>
      <c r="L6" s="16">
        <v>27654.599674296955</v>
      </c>
      <c r="M6" s="16">
        <v>27412.923108959341</v>
      </c>
      <c r="N6" s="16">
        <v>28191.048184799387</v>
      </c>
      <c r="O6" s="17">
        <v>29059.143656178599</v>
      </c>
      <c r="P6" s="18">
        <f t="shared" ref="P6:P13" si="0">SUMIF(B6:O6,"&gt;0")/COUNTIF(B6:O6,"&gt;0")</f>
        <v>29362.805806907134</v>
      </c>
    </row>
    <row r="7" spans="1:16" x14ac:dyDescent="0.25">
      <c r="A7" s="19" t="s">
        <v>25</v>
      </c>
      <c r="B7" s="35">
        <v>26249.08431879304</v>
      </c>
      <c r="C7" s="35">
        <v>25741.93548387097</v>
      </c>
      <c r="D7" s="35">
        <v>24322.476018756966</v>
      </c>
      <c r="E7" s="35">
        <v>24258.70646766169</v>
      </c>
      <c r="F7" s="35">
        <v>27798.580115627712</v>
      </c>
      <c r="G7" s="35">
        <v>29208.979591836731</v>
      </c>
      <c r="H7" s="35">
        <v>26122.969817556634</v>
      </c>
      <c r="I7" s="35">
        <v>23400.995024875621</v>
      </c>
      <c r="J7" s="35">
        <v>23128.019743906469</v>
      </c>
      <c r="K7" s="35">
        <v>24500.757913508693</v>
      </c>
      <c r="L7" s="35">
        <v>23161.445783132531</v>
      </c>
      <c r="M7" s="35">
        <v>23192.982456140351</v>
      </c>
      <c r="N7" s="35">
        <v>23901.292103571253</v>
      </c>
      <c r="O7" s="36">
        <v>24422.574239679605</v>
      </c>
      <c r="P7" s="37">
        <f t="shared" si="0"/>
        <v>24957.914219922732</v>
      </c>
    </row>
    <row r="8" spans="1:16" x14ac:dyDescent="0.25">
      <c r="A8" s="19" t="s">
        <v>26</v>
      </c>
      <c r="B8" s="35">
        <v>4625.9122404687396</v>
      </c>
      <c r="C8" s="35">
        <v>4326.7015706806287</v>
      </c>
      <c r="D8" s="35">
        <v>4182.8245327563191</v>
      </c>
      <c r="E8" s="35">
        <v>4130.13589128697</v>
      </c>
      <c r="F8" s="35">
        <v>4115.7418177263207</v>
      </c>
      <c r="G8" s="35">
        <v>5008</v>
      </c>
      <c r="H8" s="35">
        <v>4439.5963458288006</v>
      </c>
      <c r="I8" s="35">
        <v>4354.5400593471804</v>
      </c>
      <c r="J8" s="35">
        <v>4477.2113165005458</v>
      </c>
      <c r="K8" s="35">
        <v>4368.3984014755606</v>
      </c>
      <c r="L8" s="35">
        <v>4493.1538911644238</v>
      </c>
      <c r="M8" s="35">
        <v>4219.9406528189911</v>
      </c>
      <c r="N8" s="35">
        <v>4289.7560812281326</v>
      </c>
      <c r="O8" s="36">
        <v>4636.5694164989936</v>
      </c>
      <c r="P8" s="37">
        <f t="shared" si="0"/>
        <v>4404.8915869844004</v>
      </c>
    </row>
    <row r="9" spans="1:16" x14ac:dyDescent="0.25">
      <c r="A9" s="19" t="s">
        <v>24</v>
      </c>
      <c r="B9" s="20">
        <v>390</v>
      </c>
      <c r="C9" s="20">
        <v>313</v>
      </c>
      <c r="D9" s="20">
        <v>326</v>
      </c>
      <c r="E9" s="20">
        <v>362</v>
      </c>
      <c r="F9" s="20">
        <v>320</v>
      </c>
      <c r="G9" s="20">
        <v>494</v>
      </c>
      <c r="H9" s="20">
        <v>300</v>
      </c>
      <c r="I9" s="20">
        <v>361.02</v>
      </c>
      <c r="J9" s="20">
        <v>361</v>
      </c>
      <c r="K9" s="20">
        <v>356</v>
      </c>
      <c r="L9" s="20">
        <v>433</v>
      </c>
      <c r="M9" s="20">
        <v>358</v>
      </c>
      <c r="N9" s="20">
        <v>300</v>
      </c>
      <c r="O9" s="21">
        <v>370</v>
      </c>
      <c r="P9" s="22">
        <f t="shared" si="0"/>
        <v>360.2871428571429</v>
      </c>
    </row>
    <row r="10" spans="1:16" x14ac:dyDescent="0.25">
      <c r="A10" s="23" t="s">
        <v>19</v>
      </c>
      <c r="B10" s="24">
        <v>10.958096538021483</v>
      </c>
      <c r="C10" s="24">
        <v>11.78</v>
      </c>
      <c r="D10" s="24">
        <v>12.178365384000001</v>
      </c>
      <c r="E10" s="24">
        <v>12.06</v>
      </c>
      <c r="F10" s="24">
        <v>10.014900000000001</v>
      </c>
      <c r="G10" s="25">
        <v>9.8000000000000007</v>
      </c>
      <c r="H10" s="24">
        <v>11.401460173943498</v>
      </c>
      <c r="I10" s="24">
        <v>12.06</v>
      </c>
      <c r="J10" s="24">
        <v>12.145268082193141</v>
      </c>
      <c r="K10" s="24">
        <v>11.215</v>
      </c>
      <c r="L10" s="24">
        <v>12.45</v>
      </c>
      <c r="M10" s="24">
        <v>11.97</v>
      </c>
      <c r="N10" s="24">
        <v>11.321563655530063</v>
      </c>
      <c r="O10" s="26">
        <v>11.9299463332831</v>
      </c>
      <c r="P10" s="27">
        <f t="shared" si="0"/>
        <v>11.520328583355093</v>
      </c>
    </row>
    <row r="11" spans="1:16" x14ac:dyDescent="0.25">
      <c r="A11" s="19" t="s">
        <v>20</v>
      </c>
      <c r="B11" s="2">
        <v>23970</v>
      </c>
      <c r="C11" s="2">
        <v>25270</v>
      </c>
      <c r="D11" s="2">
        <v>24684</v>
      </c>
      <c r="E11" s="2">
        <v>24380</v>
      </c>
      <c r="F11" s="2">
        <v>23200</v>
      </c>
      <c r="G11" s="2">
        <v>23854</v>
      </c>
      <c r="H11" s="2">
        <v>24820</v>
      </c>
      <c r="I11" s="2">
        <v>23518</v>
      </c>
      <c r="J11" s="2">
        <v>23408</v>
      </c>
      <c r="K11" s="2">
        <v>22898</v>
      </c>
      <c r="L11" s="3">
        <v>24030</v>
      </c>
      <c r="M11" s="2">
        <v>23135</v>
      </c>
      <c r="N11" s="2">
        <v>22550</v>
      </c>
      <c r="O11" s="28">
        <v>24280</v>
      </c>
      <c r="P11" s="29">
        <f t="shared" si="0"/>
        <v>23856.928571428572</v>
      </c>
    </row>
    <row r="12" spans="1:16" x14ac:dyDescent="0.25">
      <c r="A12" s="23" t="s">
        <v>21</v>
      </c>
      <c r="B12" s="24">
        <v>32.529800000000002</v>
      </c>
      <c r="C12" s="24">
        <v>34.379999999999995</v>
      </c>
      <c r="D12" s="24">
        <v>33.96174018</v>
      </c>
      <c r="E12" s="24">
        <v>37.53</v>
      </c>
      <c r="F12" s="24">
        <v>33.529800000000002</v>
      </c>
      <c r="G12" s="25">
        <v>30.75</v>
      </c>
      <c r="H12" s="24">
        <v>36.192479559761338</v>
      </c>
      <c r="I12" s="24">
        <v>33.700000000000003</v>
      </c>
      <c r="J12" s="24">
        <v>33.529800000000002</v>
      </c>
      <c r="K12" s="24">
        <v>32.53</v>
      </c>
      <c r="L12" s="24">
        <v>34.18</v>
      </c>
      <c r="M12" s="24">
        <v>33.700000000000003</v>
      </c>
      <c r="N12" s="24">
        <v>35.839799999999997</v>
      </c>
      <c r="O12" s="26">
        <v>31.808</v>
      </c>
      <c r="P12" s="27">
        <f t="shared" si="0"/>
        <v>33.868672838554382</v>
      </c>
    </row>
    <row r="13" spans="1:16" ht="15.75" thickBot="1" x14ac:dyDescent="0.3">
      <c r="A13" s="30" t="s">
        <v>22</v>
      </c>
      <c r="B13" s="31">
        <v>12540</v>
      </c>
      <c r="C13" s="31">
        <v>12396</v>
      </c>
      <c r="D13" s="31">
        <v>11838</v>
      </c>
      <c r="E13" s="31">
        <v>12917</v>
      </c>
      <c r="F13" s="31">
        <v>11500</v>
      </c>
      <c r="G13" s="31">
        <v>12833</v>
      </c>
      <c r="H13" s="31">
        <v>13390</v>
      </c>
      <c r="I13" s="31">
        <v>12229</v>
      </c>
      <c r="J13" s="31">
        <v>12510</v>
      </c>
      <c r="K13" s="31">
        <v>11842</v>
      </c>
      <c r="L13" s="32">
        <v>12798</v>
      </c>
      <c r="M13" s="31">
        <v>11851</v>
      </c>
      <c r="N13" s="31">
        <v>12812</v>
      </c>
      <c r="O13" s="33">
        <v>12290</v>
      </c>
      <c r="P13" s="34">
        <f t="shared" si="0"/>
        <v>12410.428571428571</v>
      </c>
    </row>
    <row r="14" spans="1:16" s="7" customFormat="1" ht="19.5" thickBot="1" x14ac:dyDescent="0.3">
      <c r="A14" s="78" t="s">
        <v>35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80"/>
    </row>
    <row r="15" spans="1:16" s="7" customFormat="1" x14ac:dyDescent="0.25">
      <c r="A15" s="15" t="s">
        <v>23</v>
      </c>
      <c r="B15" s="16">
        <v>32919.014643422102</v>
      </c>
      <c r="C15" s="16">
        <v>34404.674561064458</v>
      </c>
      <c r="D15" s="16">
        <v>30641.720513276719</v>
      </c>
      <c r="E15" s="16">
        <v>31037.550279910865</v>
      </c>
      <c r="F15" s="16">
        <v>34166.021211327316</v>
      </c>
      <c r="G15" s="16">
        <v>38698.261347116779</v>
      </c>
      <c r="H15" s="16">
        <v>34185.996242989713</v>
      </c>
      <c r="I15" s="16">
        <v>30654.58105172994</v>
      </c>
      <c r="J15" s="16">
        <v>30318.111714125349</v>
      </c>
      <c r="K15" s="16">
        <v>31047.771178399886</v>
      </c>
      <c r="L15" s="16">
        <v>30921.908118895535</v>
      </c>
      <c r="M15" s="16">
        <v>29927.016290195603</v>
      </c>
      <c r="N15" s="16">
        <v>30158.294961373871</v>
      </c>
      <c r="O15" s="17">
        <v>31425.859534278508</v>
      </c>
      <c r="P15" s="18">
        <f t="shared" ref="P15:P22" si="1">SUMIF(B15:O15,"&gt;0")/COUNTIF(B15:O15,"&gt;0")</f>
        <v>32179.05583200762</v>
      </c>
    </row>
    <row r="16" spans="1:16" s="7" customFormat="1" x14ac:dyDescent="0.25">
      <c r="A16" s="19" t="s">
        <v>25</v>
      </c>
      <c r="B16" s="35">
        <v>27957.410206874691</v>
      </c>
      <c r="C16" s="35">
        <v>29712.527964205816</v>
      </c>
      <c r="D16" s="35">
        <v>26250.326971013466</v>
      </c>
      <c r="E16" s="35">
        <v>26618.365627632687</v>
      </c>
      <c r="F16" s="35">
        <v>29835.545037893535</v>
      </c>
      <c r="G16" s="35">
        <v>33490.066225165559</v>
      </c>
      <c r="H16" s="35">
        <v>29501.045058033706</v>
      </c>
      <c r="I16" s="35">
        <v>26082.474226804123</v>
      </c>
      <c r="J16" s="35">
        <v>25661.597210609074</v>
      </c>
      <c r="K16" s="35">
        <v>26460.989745876061</v>
      </c>
      <c r="L16" s="35">
        <v>26172.112917023096</v>
      </c>
      <c r="M16" s="35">
        <v>25495.918367346938</v>
      </c>
      <c r="N16" s="35">
        <v>25678.024424149891</v>
      </c>
      <c r="O16" s="36">
        <v>26536.52351818193</v>
      </c>
      <c r="P16" s="37">
        <f t="shared" si="1"/>
        <v>27532.351964343608</v>
      </c>
    </row>
    <row r="17" spans="1:16" s="7" customFormat="1" x14ac:dyDescent="0.25">
      <c r="A17" s="19" t="s">
        <v>26</v>
      </c>
      <c r="B17" s="35">
        <v>4961.6044365474118</v>
      </c>
      <c r="C17" s="35">
        <v>4692.146596858639</v>
      </c>
      <c r="D17" s="35">
        <v>4391.393542263253</v>
      </c>
      <c r="E17" s="35">
        <v>4419.1846522781771</v>
      </c>
      <c r="F17" s="35">
        <v>4330.4761734337808</v>
      </c>
      <c r="G17" s="35">
        <v>5208.1951219512193</v>
      </c>
      <c r="H17" s="35">
        <v>4684.9511849560085</v>
      </c>
      <c r="I17" s="35">
        <v>4572.106824925816</v>
      </c>
      <c r="J17" s="35">
        <v>4656.514503516275</v>
      </c>
      <c r="K17" s="35">
        <v>4586.7814325238242</v>
      </c>
      <c r="L17" s="35">
        <v>4749.79520187244</v>
      </c>
      <c r="M17" s="35">
        <v>4431.097922848664</v>
      </c>
      <c r="N17" s="35">
        <v>4480.2705372239807</v>
      </c>
      <c r="O17" s="36">
        <v>4889.3360160965794</v>
      </c>
      <c r="P17" s="37">
        <f t="shared" si="1"/>
        <v>4646.703867664005</v>
      </c>
    </row>
    <row r="18" spans="1:16" s="7" customFormat="1" x14ac:dyDescent="0.25">
      <c r="A18" s="19" t="s">
        <v>24</v>
      </c>
      <c r="B18" s="20">
        <v>390</v>
      </c>
      <c r="C18" s="20">
        <v>313</v>
      </c>
      <c r="D18" s="20">
        <v>320</v>
      </c>
      <c r="E18" s="20">
        <v>362</v>
      </c>
      <c r="F18" s="20">
        <v>320</v>
      </c>
      <c r="G18" s="20">
        <v>513</v>
      </c>
      <c r="H18" s="20">
        <v>300</v>
      </c>
      <c r="I18" s="20">
        <v>366.49</v>
      </c>
      <c r="J18" s="20">
        <v>353</v>
      </c>
      <c r="K18" s="20">
        <v>353</v>
      </c>
      <c r="L18" s="20">
        <v>424</v>
      </c>
      <c r="M18" s="20">
        <v>358</v>
      </c>
      <c r="N18" s="20">
        <v>296</v>
      </c>
      <c r="O18" s="21">
        <v>360</v>
      </c>
      <c r="P18" s="22">
        <f t="shared" si="1"/>
        <v>359.17785714285714</v>
      </c>
    </row>
    <row r="19" spans="1:16" s="7" customFormat="1" x14ac:dyDescent="0.25">
      <c r="A19" s="23" t="s">
        <v>19</v>
      </c>
      <c r="B19" s="24">
        <v>10.958096538021483</v>
      </c>
      <c r="C19" s="24">
        <v>10.728</v>
      </c>
      <c r="D19" s="24">
        <v>12.1753912</v>
      </c>
      <c r="E19" s="24">
        <v>11.87</v>
      </c>
      <c r="F19" s="24">
        <v>10.014900000000001</v>
      </c>
      <c r="G19" s="25">
        <v>9.06</v>
      </c>
      <c r="H19" s="24">
        <v>10.905376381315326</v>
      </c>
      <c r="I19" s="24">
        <v>11.64</v>
      </c>
      <c r="J19" s="24">
        <v>11.49375066482853</v>
      </c>
      <c r="K19" s="24">
        <v>11.215</v>
      </c>
      <c r="L19" s="24">
        <v>11.69</v>
      </c>
      <c r="M19" s="24">
        <v>11.76</v>
      </c>
      <c r="N19" s="24">
        <v>11.228901228430301</v>
      </c>
      <c r="O19" s="26">
        <v>11.861387938941478</v>
      </c>
      <c r="P19" s="27">
        <f t="shared" si="1"/>
        <v>11.18577171082408</v>
      </c>
    </row>
    <row r="20" spans="1:16" s="7" customFormat="1" x14ac:dyDescent="0.25">
      <c r="A20" s="19" t="s">
        <v>20</v>
      </c>
      <c r="B20" s="2">
        <v>25530</v>
      </c>
      <c r="C20" s="2">
        <v>26563</v>
      </c>
      <c r="D20" s="2">
        <v>26634</v>
      </c>
      <c r="E20" s="2">
        <v>26330</v>
      </c>
      <c r="F20" s="2">
        <v>24900</v>
      </c>
      <c r="G20" s="2">
        <v>25285</v>
      </c>
      <c r="H20" s="2">
        <v>26810</v>
      </c>
      <c r="I20" s="2">
        <v>25300</v>
      </c>
      <c r="J20" s="2">
        <v>24579</v>
      </c>
      <c r="K20" s="2">
        <v>24730</v>
      </c>
      <c r="L20" s="3">
        <v>25496</v>
      </c>
      <c r="M20" s="2">
        <v>24986</v>
      </c>
      <c r="N20" s="2">
        <v>24028</v>
      </c>
      <c r="O20" s="28">
        <v>26230</v>
      </c>
      <c r="P20" s="29">
        <f t="shared" si="1"/>
        <v>25528.642857142859</v>
      </c>
    </row>
    <row r="21" spans="1:16" s="7" customFormat="1" x14ac:dyDescent="0.25">
      <c r="A21" s="23" t="s">
        <v>21</v>
      </c>
      <c r="B21" s="24">
        <v>32.529800000000002</v>
      </c>
      <c r="C21" s="24">
        <v>34.379999999999995</v>
      </c>
      <c r="D21" s="24">
        <v>33.966438799999999</v>
      </c>
      <c r="E21" s="24">
        <v>37.53</v>
      </c>
      <c r="F21" s="24">
        <v>33.529800000000002</v>
      </c>
      <c r="G21" s="25">
        <v>30.75</v>
      </c>
      <c r="H21" s="24">
        <v>36.192479559761338</v>
      </c>
      <c r="I21" s="24">
        <v>33.700000000000003</v>
      </c>
      <c r="J21" s="24">
        <v>33.529800000000002</v>
      </c>
      <c r="K21" s="24">
        <v>32.53</v>
      </c>
      <c r="L21" s="24">
        <v>34.18</v>
      </c>
      <c r="M21" s="24">
        <v>33.700000000000003</v>
      </c>
      <c r="N21" s="24">
        <v>35.839799999999997</v>
      </c>
      <c r="O21" s="26">
        <v>31.808</v>
      </c>
      <c r="P21" s="27">
        <f t="shared" si="1"/>
        <v>33.869008454268666</v>
      </c>
    </row>
    <row r="22" spans="1:16" s="7" customFormat="1" ht="15.75" thickBot="1" x14ac:dyDescent="0.3">
      <c r="A22" s="30" t="s">
        <v>22</v>
      </c>
      <c r="B22" s="31">
        <v>13450</v>
      </c>
      <c r="C22" s="31">
        <v>13443</v>
      </c>
      <c r="D22" s="31">
        <v>12430</v>
      </c>
      <c r="E22" s="31">
        <v>13821</v>
      </c>
      <c r="F22" s="31">
        <v>12100</v>
      </c>
      <c r="G22" s="31">
        <v>13346</v>
      </c>
      <c r="H22" s="31">
        <v>14130</v>
      </c>
      <c r="I22" s="31">
        <v>12840</v>
      </c>
      <c r="J22" s="31">
        <v>13011</v>
      </c>
      <c r="K22" s="31">
        <v>12434</v>
      </c>
      <c r="L22" s="32">
        <v>13529</v>
      </c>
      <c r="M22" s="31">
        <v>12444</v>
      </c>
      <c r="N22" s="31">
        <v>13381</v>
      </c>
      <c r="O22" s="33">
        <v>12960</v>
      </c>
      <c r="P22" s="34">
        <f t="shared" si="1"/>
        <v>13094.214285714286</v>
      </c>
    </row>
    <row r="23" spans="1:16" s="7" customFormat="1" ht="19.5" thickBot="1" x14ac:dyDescent="0.3">
      <c r="A23" s="78" t="s">
        <v>34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80"/>
    </row>
    <row r="24" spans="1:16" s="7" customFormat="1" x14ac:dyDescent="0.25">
      <c r="A24" s="15" t="s">
        <v>23</v>
      </c>
      <c r="B24" s="16">
        <v>37134.793644018675</v>
      </c>
      <c r="C24" s="16">
        <v>39686.818361693709</v>
      </c>
      <c r="D24" s="16">
        <v>34394.430346635672</v>
      </c>
      <c r="E24" s="16">
        <v>37392.74604235655</v>
      </c>
      <c r="F24" s="16">
        <v>38057.071246433225</v>
      </c>
      <c r="G24" s="16">
        <v>44753.928429144027</v>
      </c>
      <c r="H24" s="16">
        <v>37202.419056386439</v>
      </c>
      <c r="I24" s="16">
        <v>34733.97228425464</v>
      </c>
      <c r="J24" s="16">
        <v>35550.783701223212</v>
      </c>
      <c r="K24" s="16">
        <v>35242.877831896723</v>
      </c>
      <c r="L24" s="16">
        <v>35501.305472312088</v>
      </c>
      <c r="M24" s="16">
        <v>33815.846302912854</v>
      </c>
      <c r="N24" s="16">
        <v>33679.777970177754</v>
      </c>
      <c r="O24" s="17">
        <v>35472.492382268276</v>
      </c>
      <c r="P24" s="18">
        <f t="shared" ref="P24:P31" si="2">SUMIF(B24:O24,"&gt;0")/COUNTIF(B24:O24,"&gt;0")</f>
        <v>36615.661647979556</v>
      </c>
    </row>
    <row r="25" spans="1:16" s="7" customFormat="1" x14ac:dyDescent="0.25">
      <c r="A25" s="19" t="s">
        <v>25</v>
      </c>
      <c r="B25" s="35">
        <v>31155.045843540342</v>
      </c>
      <c r="C25" s="35">
        <v>34266.541353383458</v>
      </c>
      <c r="D25" s="35">
        <v>29216.966761610092</v>
      </c>
      <c r="E25" s="35">
        <v>32089.788408463664</v>
      </c>
      <c r="F25" s="35">
        <v>33010.813887307908</v>
      </c>
      <c r="G25" s="35">
        <v>38918.987615851336</v>
      </c>
      <c r="H25" s="35">
        <v>31920.658803283168</v>
      </c>
      <c r="I25" s="35">
        <v>29384.536082474224</v>
      </c>
      <c r="J25" s="35">
        <v>29954.448500893952</v>
      </c>
      <c r="K25" s="35">
        <v>29848.595630851538</v>
      </c>
      <c r="L25" s="35">
        <v>29817.279726261764</v>
      </c>
      <c r="M25" s="35">
        <v>28631.632653061224</v>
      </c>
      <c r="N25" s="35">
        <v>28651.066872459574</v>
      </c>
      <c r="O25" s="36">
        <v>29662.633227338702</v>
      </c>
      <c r="P25" s="37">
        <f t="shared" si="2"/>
        <v>31180.642526198641</v>
      </c>
    </row>
    <row r="26" spans="1:16" s="7" customFormat="1" x14ac:dyDescent="0.25">
      <c r="A26" s="19" t="s">
        <v>26</v>
      </c>
      <c r="B26" s="35">
        <v>5979.7478004783306</v>
      </c>
      <c r="C26" s="35">
        <v>5420.2770083102487</v>
      </c>
      <c r="D26" s="35">
        <v>5177.4635850255818</v>
      </c>
      <c r="E26" s="35">
        <v>5302.9576338928855</v>
      </c>
      <c r="F26" s="35">
        <v>5046.2573591253149</v>
      </c>
      <c r="G26" s="35">
        <v>5834.9408132926937</v>
      </c>
      <c r="H26" s="35">
        <v>5281.7602531032708</v>
      </c>
      <c r="I26" s="35">
        <v>5349.4362017804151</v>
      </c>
      <c r="J26" s="35">
        <v>5596.3352003292594</v>
      </c>
      <c r="K26" s="35">
        <v>5394.2822010451891</v>
      </c>
      <c r="L26" s="35">
        <v>5684.0257460503217</v>
      </c>
      <c r="M26" s="35">
        <v>5184.213649851632</v>
      </c>
      <c r="N26" s="35">
        <v>5028.7110977181801</v>
      </c>
      <c r="O26" s="36">
        <v>5809.8591549295779</v>
      </c>
      <c r="P26" s="37">
        <f t="shared" si="2"/>
        <v>5435.0191217809233</v>
      </c>
    </row>
    <row r="27" spans="1:16" s="7" customFormat="1" x14ac:dyDescent="0.25">
      <c r="A27" s="19" t="s">
        <v>24</v>
      </c>
      <c r="B27" s="20">
        <v>374</v>
      </c>
      <c r="C27" s="20">
        <v>310</v>
      </c>
      <c r="D27" s="20">
        <v>320</v>
      </c>
      <c r="E27" s="20">
        <v>362</v>
      </c>
      <c r="F27" s="20">
        <v>320</v>
      </c>
      <c r="G27" s="20">
        <v>538</v>
      </c>
      <c r="H27" s="20">
        <v>300</v>
      </c>
      <c r="I27" s="20">
        <v>368.1</v>
      </c>
      <c r="J27" s="20">
        <v>339</v>
      </c>
      <c r="K27" s="20">
        <v>342</v>
      </c>
      <c r="L27" s="20">
        <v>424</v>
      </c>
      <c r="M27" s="20">
        <v>357</v>
      </c>
      <c r="N27" s="20">
        <v>296</v>
      </c>
      <c r="O27" s="21">
        <v>356</v>
      </c>
      <c r="P27" s="22">
        <f t="shared" si="2"/>
        <v>357.57857142857148</v>
      </c>
    </row>
    <row r="28" spans="1:16" s="7" customFormat="1" x14ac:dyDescent="0.25">
      <c r="A28" s="23" t="s">
        <v>19</v>
      </c>
      <c r="B28" s="24">
        <v>10.958096538021483</v>
      </c>
      <c r="C28" s="24">
        <v>10.64</v>
      </c>
      <c r="D28" s="24">
        <v>12.1753912</v>
      </c>
      <c r="E28" s="24">
        <v>10.87</v>
      </c>
      <c r="F28" s="24">
        <v>10.014900000000001</v>
      </c>
      <c r="G28" s="25">
        <v>8.4979599999999991</v>
      </c>
      <c r="H28" s="24">
        <v>10.747898472719267</v>
      </c>
      <c r="I28" s="24">
        <v>11.64</v>
      </c>
      <c r="J28" s="24">
        <v>10.780769340165369</v>
      </c>
      <c r="K28" s="24">
        <v>11.215</v>
      </c>
      <c r="L28" s="24">
        <v>11.69</v>
      </c>
      <c r="M28" s="24">
        <v>11.76</v>
      </c>
      <c r="N28" s="24">
        <v>11.228901228430301</v>
      </c>
      <c r="O28" s="26">
        <v>11.861387938941478</v>
      </c>
      <c r="P28" s="27">
        <f t="shared" si="2"/>
        <v>11.005736051305563</v>
      </c>
    </row>
    <row r="29" spans="1:16" s="7" customFormat="1" x14ac:dyDescent="0.25">
      <c r="A29" s="19" t="s">
        <v>20</v>
      </c>
      <c r="B29" s="2">
        <v>28450</v>
      </c>
      <c r="C29" s="2">
        <v>30383</v>
      </c>
      <c r="D29" s="2">
        <v>29644</v>
      </c>
      <c r="E29" s="2">
        <v>29068</v>
      </c>
      <c r="F29" s="2">
        <v>27550</v>
      </c>
      <c r="G29" s="2">
        <v>27561</v>
      </c>
      <c r="H29" s="2">
        <v>28590</v>
      </c>
      <c r="I29" s="2">
        <v>28503</v>
      </c>
      <c r="J29" s="2">
        <v>26911</v>
      </c>
      <c r="K29" s="2">
        <v>27896</v>
      </c>
      <c r="L29" s="3">
        <v>29047</v>
      </c>
      <c r="M29" s="2">
        <v>28059</v>
      </c>
      <c r="N29" s="2">
        <v>26810</v>
      </c>
      <c r="O29" s="28">
        <v>29320</v>
      </c>
      <c r="P29" s="29">
        <f t="shared" si="2"/>
        <v>28413.714285714286</v>
      </c>
    </row>
    <row r="30" spans="1:16" s="7" customFormat="1" x14ac:dyDescent="0.25">
      <c r="A30" s="23" t="s">
        <v>21</v>
      </c>
      <c r="B30" s="24">
        <v>32.529800000000002</v>
      </c>
      <c r="C30" s="24">
        <v>36.1</v>
      </c>
      <c r="D30" s="24">
        <v>33.966438799999999</v>
      </c>
      <c r="E30" s="24">
        <v>37.53</v>
      </c>
      <c r="F30" s="24">
        <v>33.529800000000002</v>
      </c>
      <c r="G30" s="25">
        <v>30.741699999999998</v>
      </c>
      <c r="H30" s="24">
        <v>36.192479559761338</v>
      </c>
      <c r="I30" s="24">
        <v>33.700000000000003</v>
      </c>
      <c r="J30" s="24">
        <v>33.529800000000002</v>
      </c>
      <c r="K30" s="24">
        <v>32.53</v>
      </c>
      <c r="L30" s="24">
        <v>34.18</v>
      </c>
      <c r="M30" s="24">
        <v>33.700000000000003</v>
      </c>
      <c r="N30" s="24">
        <v>35.839799999999997</v>
      </c>
      <c r="O30" s="26">
        <v>31.808</v>
      </c>
      <c r="P30" s="27">
        <f t="shared" si="2"/>
        <v>33.991272739982954</v>
      </c>
    </row>
    <row r="31" spans="1:16" s="7" customFormat="1" ht="15.75" thickBot="1" x14ac:dyDescent="0.3">
      <c r="A31" s="30" t="s">
        <v>22</v>
      </c>
      <c r="B31" s="31">
        <v>16210</v>
      </c>
      <c r="C31" s="31">
        <v>16306</v>
      </c>
      <c r="D31" s="31">
        <v>14655</v>
      </c>
      <c r="E31" s="31">
        <v>16585</v>
      </c>
      <c r="F31" s="31">
        <v>14100</v>
      </c>
      <c r="G31" s="31">
        <v>14948</v>
      </c>
      <c r="H31" s="31">
        <v>15930</v>
      </c>
      <c r="I31" s="31">
        <v>15023</v>
      </c>
      <c r="J31" s="31">
        <v>15637</v>
      </c>
      <c r="K31" s="31">
        <v>14623</v>
      </c>
      <c r="L31" s="32">
        <v>16190</v>
      </c>
      <c r="M31" s="31">
        <v>14559</v>
      </c>
      <c r="N31" s="31">
        <v>15019</v>
      </c>
      <c r="O31" s="33">
        <v>15400</v>
      </c>
      <c r="P31" s="34">
        <f t="shared" si="2"/>
        <v>15370.357142857143</v>
      </c>
    </row>
    <row r="32" spans="1:16" ht="19.5" thickBot="1" x14ac:dyDescent="0.3">
      <c r="A32" s="78" t="s">
        <v>36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80"/>
    </row>
    <row r="33" spans="1:16" x14ac:dyDescent="0.25">
      <c r="A33" s="15" t="s">
        <v>23</v>
      </c>
      <c r="B33" s="42">
        <f>ROUND(B15-B6,0)</f>
        <v>2044</v>
      </c>
      <c r="C33" s="42">
        <f t="shared" ref="C33:O33" si="3">ROUND(C15-C6,0)</f>
        <v>4336</v>
      </c>
      <c r="D33" s="42">
        <f t="shared" si="3"/>
        <v>2136</v>
      </c>
      <c r="E33" s="42">
        <f t="shared" si="3"/>
        <v>2649</v>
      </c>
      <c r="F33" s="42">
        <f t="shared" si="3"/>
        <v>2252</v>
      </c>
      <c r="G33" s="42">
        <f t="shared" si="3"/>
        <v>4481</v>
      </c>
      <c r="H33" s="42">
        <f t="shared" si="3"/>
        <v>3623</v>
      </c>
      <c r="I33" s="42">
        <f t="shared" si="3"/>
        <v>2899</v>
      </c>
      <c r="J33" s="42">
        <f t="shared" si="3"/>
        <v>2713</v>
      </c>
      <c r="K33" s="42">
        <f t="shared" si="3"/>
        <v>2179</v>
      </c>
      <c r="L33" s="42">
        <f t="shared" si="3"/>
        <v>3267</v>
      </c>
      <c r="M33" s="42">
        <f t="shared" si="3"/>
        <v>2514</v>
      </c>
      <c r="N33" s="42">
        <f t="shared" si="3"/>
        <v>1967</v>
      </c>
      <c r="O33" s="43">
        <f t="shared" si="3"/>
        <v>2367</v>
      </c>
      <c r="P33" s="18">
        <f>AVERAGE(B33:O33)</f>
        <v>2816.2142857142858</v>
      </c>
    </row>
    <row r="34" spans="1:16" x14ac:dyDescent="0.25">
      <c r="A34" s="19" t="s">
        <v>25</v>
      </c>
      <c r="B34" s="44">
        <f t="shared" ref="B34:O34" si="4">ROUND(B16-B7,0)</f>
        <v>1708</v>
      </c>
      <c r="C34" s="44">
        <f t="shared" si="4"/>
        <v>3971</v>
      </c>
      <c r="D34" s="44">
        <f t="shared" si="4"/>
        <v>1928</v>
      </c>
      <c r="E34" s="44">
        <f t="shared" si="4"/>
        <v>2360</v>
      </c>
      <c r="F34" s="44">
        <f t="shared" si="4"/>
        <v>2037</v>
      </c>
      <c r="G34" s="44">
        <f t="shared" si="4"/>
        <v>4281</v>
      </c>
      <c r="H34" s="44">
        <f t="shared" si="4"/>
        <v>3378</v>
      </c>
      <c r="I34" s="44">
        <f t="shared" si="4"/>
        <v>2681</v>
      </c>
      <c r="J34" s="44">
        <f t="shared" si="4"/>
        <v>2534</v>
      </c>
      <c r="K34" s="44">
        <f t="shared" si="4"/>
        <v>1960</v>
      </c>
      <c r="L34" s="44">
        <f t="shared" si="4"/>
        <v>3011</v>
      </c>
      <c r="M34" s="44">
        <f t="shared" si="4"/>
        <v>2303</v>
      </c>
      <c r="N34" s="44">
        <f t="shared" si="4"/>
        <v>1777</v>
      </c>
      <c r="O34" s="45">
        <f t="shared" si="4"/>
        <v>2114</v>
      </c>
      <c r="P34" s="37">
        <f t="shared" ref="P34:P40" si="5">AVERAGE(B34:O34)</f>
        <v>2574.5</v>
      </c>
    </row>
    <row r="35" spans="1:16" x14ac:dyDescent="0.25">
      <c r="A35" s="19" t="s">
        <v>26</v>
      </c>
      <c r="B35" s="44">
        <f t="shared" ref="B35:O35" si="6">ROUND(B17-B8,0)</f>
        <v>336</v>
      </c>
      <c r="C35" s="44">
        <f t="shared" si="6"/>
        <v>365</v>
      </c>
      <c r="D35" s="44">
        <f t="shared" si="6"/>
        <v>209</v>
      </c>
      <c r="E35" s="44">
        <f>ROUND(E17-E8,0)</f>
        <v>289</v>
      </c>
      <c r="F35" s="44">
        <f t="shared" si="6"/>
        <v>215</v>
      </c>
      <c r="G35" s="44">
        <f t="shared" si="6"/>
        <v>200</v>
      </c>
      <c r="H35" s="44">
        <f t="shared" si="6"/>
        <v>245</v>
      </c>
      <c r="I35" s="44">
        <f t="shared" si="6"/>
        <v>218</v>
      </c>
      <c r="J35" s="44">
        <f t="shared" si="6"/>
        <v>179</v>
      </c>
      <c r="K35" s="44">
        <f t="shared" si="6"/>
        <v>218</v>
      </c>
      <c r="L35" s="44">
        <f t="shared" si="6"/>
        <v>257</v>
      </c>
      <c r="M35" s="44">
        <f t="shared" si="6"/>
        <v>211</v>
      </c>
      <c r="N35" s="44">
        <f t="shared" si="6"/>
        <v>191</v>
      </c>
      <c r="O35" s="45">
        <f t="shared" si="6"/>
        <v>253</v>
      </c>
      <c r="P35" s="37">
        <f t="shared" si="5"/>
        <v>241.85714285714286</v>
      </c>
    </row>
    <row r="36" spans="1:16" x14ac:dyDescent="0.25">
      <c r="A36" s="19" t="s">
        <v>24</v>
      </c>
      <c r="B36" s="46">
        <f>ROUND(B18-B9,0)</f>
        <v>0</v>
      </c>
      <c r="C36" s="46">
        <f t="shared" ref="C36:O36" si="7">ROUND(C18-C9,0)</f>
        <v>0</v>
      </c>
      <c r="D36" s="46">
        <f t="shared" si="7"/>
        <v>-6</v>
      </c>
      <c r="E36" s="46">
        <f t="shared" si="7"/>
        <v>0</v>
      </c>
      <c r="F36" s="46">
        <f t="shared" si="7"/>
        <v>0</v>
      </c>
      <c r="G36" s="46">
        <f t="shared" si="7"/>
        <v>19</v>
      </c>
      <c r="H36" s="46">
        <f t="shared" si="7"/>
        <v>0</v>
      </c>
      <c r="I36" s="46">
        <f t="shared" si="7"/>
        <v>5</v>
      </c>
      <c r="J36" s="46">
        <f t="shared" si="7"/>
        <v>-8</v>
      </c>
      <c r="K36" s="46">
        <f t="shared" si="7"/>
        <v>-3</v>
      </c>
      <c r="L36" s="46">
        <f t="shared" si="7"/>
        <v>-9</v>
      </c>
      <c r="M36" s="46">
        <f t="shared" si="7"/>
        <v>0</v>
      </c>
      <c r="N36" s="46">
        <f t="shared" si="7"/>
        <v>-4</v>
      </c>
      <c r="O36" s="47">
        <f t="shared" si="7"/>
        <v>-10</v>
      </c>
      <c r="P36" s="22">
        <f t="shared" si="5"/>
        <v>-1.1428571428571428</v>
      </c>
    </row>
    <row r="37" spans="1:16" x14ac:dyDescent="0.25">
      <c r="A37" s="23" t="s">
        <v>19</v>
      </c>
      <c r="B37" s="49">
        <f>ROUND(B19-B10,2)</f>
        <v>0</v>
      </c>
      <c r="C37" s="49">
        <f t="shared" ref="C37:O37" si="8">ROUND(C19-C10,2)</f>
        <v>-1.05</v>
      </c>
      <c r="D37" s="49">
        <f t="shared" si="8"/>
        <v>0</v>
      </c>
      <c r="E37" s="49">
        <f t="shared" si="8"/>
        <v>-0.19</v>
      </c>
      <c r="F37" s="49">
        <f t="shared" si="8"/>
        <v>0</v>
      </c>
      <c r="G37" s="49">
        <f t="shared" si="8"/>
        <v>-0.74</v>
      </c>
      <c r="H37" s="49">
        <f t="shared" si="8"/>
        <v>-0.5</v>
      </c>
      <c r="I37" s="49">
        <f t="shared" si="8"/>
        <v>-0.42</v>
      </c>
      <c r="J37" s="49">
        <f t="shared" si="8"/>
        <v>-0.65</v>
      </c>
      <c r="K37" s="49">
        <f t="shared" si="8"/>
        <v>0</v>
      </c>
      <c r="L37" s="49">
        <f t="shared" si="8"/>
        <v>-0.76</v>
      </c>
      <c r="M37" s="49">
        <f t="shared" si="8"/>
        <v>-0.21</v>
      </c>
      <c r="N37" s="49">
        <f t="shared" si="8"/>
        <v>-0.09</v>
      </c>
      <c r="O37" s="50">
        <f t="shared" si="8"/>
        <v>-7.0000000000000007E-2</v>
      </c>
      <c r="P37" s="48">
        <f>ROUND(AVERAGE(B37:O37),2)</f>
        <v>-0.33</v>
      </c>
    </row>
    <row r="38" spans="1:16" x14ac:dyDescent="0.25">
      <c r="A38" s="19" t="s">
        <v>20</v>
      </c>
      <c r="B38" s="46">
        <f t="shared" ref="B38:O38" si="9">ROUND(B20-B11,0)</f>
        <v>1560</v>
      </c>
      <c r="C38" s="46">
        <f t="shared" si="9"/>
        <v>1293</v>
      </c>
      <c r="D38" s="46">
        <f t="shared" si="9"/>
        <v>1950</v>
      </c>
      <c r="E38" s="46">
        <f t="shared" si="9"/>
        <v>1950</v>
      </c>
      <c r="F38" s="46">
        <f t="shared" si="9"/>
        <v>1700</v>
      </c>
      <c r="G38" s="46">
        <f t="shared" si="9"/>
        <v>1431</v>
      </c>
      <c r="H38" s="46">
        <f t="shared" si="9"/>
        <v>1990</v>
      </c>
      <c r="I38" s="46">
        <f t="shared" si="9"/>
        <v>1782</v>
      </c>
      <c r="J38" s="46">
        <f t="shared" si="9"/>
        <v>1171</v>
      </c>
      <c r="K38" s="46">
        <f t="shared" si="9"/>
        <v>1832</v>
      </c>
      <c r="L38" s="46">
        <f t="shared" si="9"/>
        <v>1466</v>
      </c>
      <c r="M38" s="46">
        <f t="shared" si="9"/>
        <v>1851</v>
      </c>
      <c r="N38" s="46">
        <f t="shared" si="9"/>
        <v>1478</v>
      </c>
      <c r="O38" s="47">
        <f t="shared" si="9"/>
        <v>1950</v>
      </c>
      <c r="P38" s="22">
        <f t="shared" si="5"/>
        <v>1671.7142857142858</v>
      </c>
    </row>
    <row r="39" spans="1:16" x14ac:dyDescent="0.25">
      <c r="A39" s="23" t="s">
        <v>21</v>
      </c>
      <c r="B39" s="49">
        <f t="shared" ref="B39:O39" si="10">ROUND(B21-B12,2)</f>
        <v>0</v>
      </c>
      <c r="C39" s="49">
        <f t="shared" si="10"/>
        <v>0</v>
      </c>
      <c r="D39" s="49">
        <f t="shared" si="10"/>
        <v>0</v>
      </c>
      <c r="E39" s="49">
        <f t="shared" si="10"/>
        <v>0</v>
      </c>
      <c r="F39" s="49">
        <f t="shared" si="10"/>
        <v>0</v>
      </c>
      <c r="G39" s="49">
        <f t="shared" si="10"/>
        <v>0</v>
      </c>
      <c r="H39" s="49">
        <f t="shared" si="10"/>
        <v>0</v>
      </c>
      <c r="I39" s="49">
        <f t="shared" si="10"/>
        <v>0</v>
      </c>
      <c r="J39" s="49">
        <f t="shared" si="10"/>
        <v>0</v>
      </c>
      <c r="K39" s="49">
        <f t="shared" si="10"/>
        <v>0</v>
      </c>
      <c r="L39" s="49">
        <f t="shared" si="10"/>
        <v>0</v>
      </c>
      <c r="M39" s="49">
        <f t="shared" si="10"/>
        <v>0</v>
      </c>
      <c r="N39" s="49">
        <f t="shared" si="10"/>
        <v>0</v>
      </c>
      <c r="O39" s="50">
        <f t="shared" si="10"/>
        <v>0</v>
      </c>
      <c r="P39" s="48">
        <f>ROUND(AVERAGE(B39:O39),2)</f>
        <v>0</v>
      </c>
    </row>
    <row r="40" spans="1:16" ht="15.75" thickBot="1" x14ac:dyDescent="0.3">
      <c r="A40" s="60" t="s">
        <v>22</v>
      </c>
      <c r="B40" s="61">
        <f t="shared" ref="B40:O40" si="11">ROUND(B22-B13,0)</f>
        <v>910</v>
      </c>
      <c r="C40" s="61">
        <f t="shared" si="11"/>
        <v>1047</v>
      </c>
      <c r="D40" s="61">
        <f t="shared" si="11"/>
        <v>592</v>
      </c>
      <c r="E40" s="61">
        <f t="shared" si="11"/>
        <v>904</v>
      </c>
      <c r="F40" s="61">
        <f t="shared" si="11"/>
        <v>600</v>
      </c>
      <c r="G40" s="61">
        <f t="shared" si="11"/>
        <v>513</v>
      </c>
      <c r="H40" s="61">
        <f t="shared" si="11"/>
        <v>740</v>
      </c>
      <c r="I40" s="61">
        <f t="shared" si="11"/>
        <v>611</v>
      </c>
      <c r="J40" s="61">
        <f t="shared" si="11"/>
        <v>501</v>
      </c>
      <c r="K40" s="61">
        <f t="shared" si="11"/>
        <v>592</v>
      </c>
      <c r="L40" s="61">
        <f t="shared" si="11"/>
        <v>731</v>
      </c>
      <c r="M40" s="61">
        <f t="shared" si="11"/>
        <v>593</v>
      </c>
      <c r="N40" s="61">
        <f t="shared" si="11"/>
        <v>569</v>
      </c>
      <c r="O40" s="62">
        <f t="shared" si="11"/>
        <v>670</v>
      </c>
      <c r="P40" s="63">
        <f t="shared" si="5"/>
        <v>683.78571428571433</v>
      </c>
    </row>
    <row r="41" spans="1:16" ht="19.5" thickBot="1" x14ac:dyDescent="0.3">
      <c r="A41" s="75" t="s">
        <v>37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7"/>
    </row>
    <row r="42" spans="1:16" x14ac:dyDescent="0.25">
      <c r="A42" s="15" t="s">
        <v>23</v>
      </c>
      <c r="B42" s="42">
        <f>ROUND(B24-B15,0)</f>
        <v>4216</v>
      </c>
      <c r="C42" s="42">
        <f t="shared" ref="C42:O42" si="12">ROUND(C24-C15,0)</f>
        <v>5282</v>
      </c>
      <c r="D42" s="42">
        <f t="shared" si="12"/>
        <v>3753</v>
      </c>
      <c r="E42" s="42">
        <f t="shared" si="12"/>
        <v>6355</v>
      </c>
      <c r="F42" s="42">
        <f t="shared" si="12"/>
        <v>3891</v>
      </c>
      <c r="G42" s="42">
        <f t="shared" si="12"/>
        <v>6056</v>
      </c>
      <c r="H42" s="42">
        <f t="shared" si="12"/>
        <v>3016</v>
      </c>
      <c r="I42" s="42">
        <f t="shared" si="12"/>
        <v>4079</v>
      </c>
      <c r="J42" s="42">
        <f t="shared" si="12"/>
        <v>5233</v>
      </c>
      <c r="K42" s="42">
        <f t="shared" si="12"/>
        <v>4195</v>
      </c>
      <c r="L42" s="42">
        <f t="shared" si="12"/>
        <v>4579</v>
      </c>
      <c r="M42" s="42">
        <f t="shared" si="12"/>
        <v>3889</v>
      </c>
      <c r="N42" s="42">
        <f t="shared" si="12"/>
        <v>3521</v>
      </c>
      <c r="O42" s="43">
        <f t="shared" si="12"/>
        <v>4047</v>
      </c>
      <c r="P42" s="18">
        <f>AVERAGE(B42:O42)</f>
        <v>4436.5714285714284</v>
      </c>
    </row>
    <row r="43" spans="1:16" x14ac:dyDescent="0.25">
      <c r="A43" s="19" t="s">
        <v>25</v>
      </c>
      <c r="B43" s="44">
        <f>ROUND(B25-B16,0)</f>
        <v>3198</v>
      </c>
      <c r="C43" s="44">
        <f t="shared" ref="C43:O43" si="13">ROUND(C25-C16,0)</f>
        <v>4554</v>
      </c>
      <c r="D43" s="44">
        <f t="shared" si="13"/>
        <v>2967</v>
      </c>
      <c r="E43" s="44">
        <f t="shared" si="13"/>
        <v>5471</v>
      </c>
      <c r="F43" s="44">
        <f t="shared" si="13"/>
        <v>3175</v>
      </c>
      <c r="G43" s="44">
        <f t="shared" si="13"/>
        <v>5429</v>
      </c>
      <c r="H43" s="44">
        <f t="shared" si="13"/>
        <v>2420</v>
      </c>
      <c r="I43" s="44">
        <f t="shared" si="13"/>
        <v>3302</v>
      </c>
      <c r="J43" s="44">
        <f t="shared" si="13"/>
        <v>4293</v>
      </c>
      <c r="K43" s="44">
        <f t="shared" si="13"/>
        <v>3388</v>
      </c>
      <c r="L43" s="44">
        <f t="shared" si="13"/>
        <v>3645</v>
      </c>
      <c r="M43" s="44">
        <f t="shared" si="13"/>
        <v>3136</v>
      </c>
      <c r="N43" s="44">
        <f t="shared" si="13"/>
        <v>2973</v>
      </c>
      <c r="O43" s="45">
        <f t="shared" si="13"/>
        <v>3126</v>
      </c>
      <c r="P43" s="37">
        <f t="shared" ref="P43:P45" si="14">AVERAGE(B43:O43)</f>
        <v>3648.3571428571427</v>
      </c>
    </row>
    <row r="44" spans="1:16" x14ac:dyDescent="0.25">
      <c r="A44" s="19" t="s">
        <v>26</v>
      </c>
      <c r="B44" s="44">
        <f t="shared" ref="B44:D44" si="15">ROUND(B26-B17,0)</f>
        <v>1018</v>
      </c>
      <c r="C44" s="44">
        <f t="shared" si="15"/>
        <v>728</v>
      </c>
      <c r="D44" s="44">
        <f t="shared" si="15"/>
        <v>786</v>
      </c>
      <c r="E44" s="44">
        <f>ROUND(E26-E17,0)</f>
        <v>884</v>
      </c>
      <c r="F44" s="44">
        <f t="shared" ref="F44:O44" si="16">ROUND(F26-F17,0)</f>
        <v>716</v>
      </c>
      <c r="G44" s="44">
        <f t="shared" si="16"/>
        <v>627</v>
      </c>
      <c r="H44" s="44">
        <f t="shared" si="16"/>
        <v>597</v>
      </c>
      <c r="I44" s="44">
        <f t="shared" si="16"/>
        <v>777</v>
      </c>
      <c r="J44" s="44">
        <f t="shared" si="16"/>
        <v>940</v>
      </c>
      <c r="K44" s="44">
        <f t="shared" si="16"/>
        <v>808</v>
      </c>
      <c r="L44" s="44">
        <f t="shared" si="16"/>
        <v>934</v>
      </c>
      <c r="M44" s="44">
        <f t="shared" si="16"/>
        <v>753</v>
      </c>
      <c r="N44" s="44">
        <f t="shared" si="16"/>
        <v>548</v>
      </c>
      <c r="O44" s="45">
        <f t="shared" si="16"/>
        <v>921</v>
      </c>
      <c r="P44" s="37">
        <f t="shared" si="14"/>
        <v>788.35714285714289</v>
      </c>
    </row>
    <row r="45" spans="1:16" x14ac:dyDescent="0.25">
      <c r="A45" s="19" t="s">
        <v>24</v>
      </c>
      <c r="B45" s="46">
        <f t="shared" ref="B45:O45" si="17">ROUND(B27-B18,0)</f>
        <v>-16</v>
      </c>
      <c r="C45" s="46">
        <f t="shared" si="17"/>
        <v>-3</v>
      </c>
      <c r="D45" s="46">
        <f t="shared" si="17"/>
        <v>0</v>
      </c>
      <c r="E45" s="46">
        <f t="shared" si="17"/>
        <v>0</v>
      </c>
      <c r="F45" s="46">
        <f t="shared" si="17"/>
        <v>0</v>
      </c>
      <c r="G45" s="46">
        <f t="shared" si="17"/>
        <v>25</v>
      </c>
      <c r="H45" s="46">
        <f t="shared" si="17"/>
        <v>0</v>
      </c>
      <c r="I45" s="46">
        <f t="shared" si="17"/>
        <v>2</v>
      </c>
      <c r="J45" s="46">
        <f t="shared" si="17"/>
        <v>-14</v>
      </c>
      <c r="K45" s="46">
        <f t="shared" si="17"/>
        <v>-11</v>
      </c>
      <c r="L45" s="46">
        <f t="shared" si="17"/>
        <v>0</v>
      </c>
      <c r="M45" s="46">
        <f t="shared" si="17"/>
        <v>-1</v>
      </c>
      <c r="N45" s="46">
        <f t="shared" si="17"/>
        <v>0</v>
      </c>
      <c r="O45" s="47">
        <f t="shared" si="17"/>
        <v>-4</v>
      </c>
      <c r="P45" s="22">
        <f t="shared" si="14"/>
        <v>-1.5714285714285714</v>
      </c>
    </row>
    <row r="46" spans="1:16" x14ac:dyDescent="0.25">
      <c r="A46" s="23" t="s">
        <v>19</v>
      </c>
      <c r="B46" s="49">
        <f>ROUND(B28-B19,2)</f>
        <v>0</v>
      </c>
      <c r="C46" s="49">
        <f t="shared" ref="C46:O46" si="18">ROUND(C28-C19,2)</f>
        <v>-0.09</v>
      </c>
      <c r="D46" s="49">
        <f t="shared" si="18"/>
        <v>0</v>
      </c>
      <c r="E46" s="49">
        <f t="shared" si="18"/>
        <v>-1</v>
      </c>
      <c r="F46" s="49">
        <f t="shared" si="18"/>
        <v>0</v>
      </c>
      <c r="G46" s="49">
        <f t="shared" si="18"/>
        <v>-0.56000000000000005</v>
      </c>
      <c r="H46" s="49">
        <f t="shared" si="18"/>
        <v>-0.16</v>
      </c>
      <c r="I46" s="49">
        <f t="shared" si="18"/>
        <v>0</v>
      </c>
      <c r="J46" s="49">
        <f t="shared" si="18"/>
        <v>-0.71</v>
      </c>
      <c r="K46" s="49">
        <f t="shared" si="18"/>
        <v>0</v>
      </c>
      <c r="L46" s="49">
        <f t="shared" si="18"/>
        <v>0</v>
      </c>
      <c r="M46" s="49">
        <f t="shared" si="18"/>
        <v>0</v>
      </c>
      <c r="N46" s="49">
        <f t="shared" si="18"/>
        <v>0</v>
      </c>
      <c r="O46" s="50">
        <f t="shared" si="18"/>
        <v>0</v>
      </c>
      <c r="P46" s="48">
        <f>ROUND(AVERAGE(B46:O46),2)</f>
        <v>-0.18</v>
      </c>
    </row>
    <row r="47" spans="1:16" x14ac:dyDescent="0.25">
      <c r="A47" s="19" t="s">
        <v>20</v>
      </c>
      <c r="B47" s="46">
        <f t="shared" ref="B47:O47" si="19">ROUND(B29-B20,0)</f>
        <v>2920</v>
      </c>
      <c r="C47" s="46">
        <f t="shared" si="19"/>
        <v>3820</v>
      </c>
      <c r="D47" s="46">
        <f t="shared" si="19"/>
        <v>3010</v>
      </c>
      <c r="E47" s="46">
        <f t="shared" si="19"/>
        <v>2738</v>
      </c>
      <c r="F47" s="46">
        <f t="shared" si="19"/>
        <v>2650</v>
      </c>
      <c r="G47" s="46">
        <f t="shared" si="19"/>
        <v>2276</v>
      </c>
      <c r="H47" s="46">
        <f t="shared" si="19"/>
        <v>1780</v>
      </c>
      <c r="I47" s="46">
        <f t="shared" si="19"/>
        <v>3203</v>
      </c>
      <c r="J47" s="46">
        <f t="shared" si="19"/>
        <v>2332</v>
      </c>
      <c r="K47" s="46">
        <f t="shared" si="19"/>
        <v>3166</v>
      </c>
      <c r="L47" s="46">
        <f t="shared" si="19"/>
        <v>3551</v>
      </c>
      <c r="M47" s="46">
        <f t="shared" si="19"/>
        <v>3073</v>
      </c>
      <c r="N47" s="46">
        <f t="shared" si="19"/>
        <v>2782</v>
      </c>
      <c r="O47" s="47">
        <f t="shared" si="19"/>
        <v>3090</v>
      </c>
      <c r="P47" s="22">
        <f t="shared" ref="P47" si="20">AVERAGE(B47:O47)</f>
        <v>2885.0714285714284</v>
      </c>
    </row>
    <row r="48" spans="1:16" x14ac:dyDescent="0.25">
      <c r="A48" s="23" t="s">
        <v>21</v>
      </c>
      <c r="B48" s="49">
        <f t="shared" ref="B48:O48" si="21">ROUND(B30-B21,2)</f>
        <v>0</v>
      </c>
      <c r="C48" s="49">
        <f t="shared" si="21"/>
        <v>1.72</v>
      </c>
      <c r="D48" s="49">
        <f t="shared" si="21"/>
        <v>0</v>
      </c>
      <c r="E48" s="49">
        <f t="shared" si="21"/>
        <v>0</v>
      </c>
      <c r="F48" s="49">
        <f t="shared" si="21"/>
        <v>0</v>
      </c>
      <c r="G48" s="49">
        <f t="shared" si="21"/>
        <v>-0.01</v>
      </c>
      <c r="H48" s="49">
        <f t="shared" si="21"/>
        <v>0</v>
      </c>
      <c r="I48" s="49">
        <f t="shared" si="21"/>
        <v>0</v>
      </c>
      <c r="J48" s="49">
        <f t="shared" si="21"/>
        <v>0</v>
      </c>
      <c r="K48" s="49">
        <f t="shared" si="21"/>
        <v>0</v>
      </c>
      <c r="L48" s="49">
        <f t="shared" si="21"/>
        <v>0</v>
      </c>
      <c r="M48" s="49">
        <f t="shared" si="21"/>
        <v>0</v>
      </c>
      <c r="N48" s="49">
        <f t="shared" si="21"/>
        <v>0</v>
      </c>
      <c r="O48" s="50">
        <f t="shared" si="21"/>
        <v>0</v>
      </c>
      <c r="P48" s="48">
        <f>ROUND(AVERAGE(B48:O48),2)</f>
        <v>0.12</v>
      </c>
    </row>
    <row r="49" spans="1:16" ht="15.75" thickBot="1" x14ac:dyDescent="0.3">
      <c r="A49" s="60" t="s">
        <v>22</v>
      </c>
      <c r="B49" s="61">
        <f t="shared" ref="B49:O49" si="22">ROUND(B31-B22,0)</f>
        <v>2760</v>
      </c>
      <c r="C49" s="61">
        <f t="shared" si="22"/>
        <v>2863</v>
      </c>
      <c r="D49" s="61">
        <f t="shared" si="22"/>
        <v>2225</v>
      </c>
      <c r="E49" s="61">
        <f t="shared" si="22"/>
        <v>2764</v>
      </c>
      <c r="F49" s="61">
        <f t="shared" si="22"/>
        <v>2000</v>
      </c>
      <c r="G49" s="61">
        <f t="shared" si="22"/>
        <v>1602</v>
      </c>
      <c r="H49" s="61">
        <f t="shared" si="22"/>
        <v>1800</v>
      </c>
      <c r="I49" s="61">
        <f t="shared" si="22"/>
        <v>2183</v>
      </c>
      <c r="J49" s="61">
        <f t="shared" si="22"/>
        <v>2626</v>
      </c>
      <c r="K49" s="61">
        <f t="shared" si="22"/>
        <v>2189</v>
      </c>
      <c r="L49" s="61">
        <f t="shared" si="22"/>
        <v>2661</v>
      </c>
      <c r="M49" s="61">
        <f t="shared" si="22"/>
        <v>2115</v>
      </c>
      <c r="N49" s="61">
        <f t="shared" si="22"/>
        <v>1638</v>
      </c>
      <c r="O49" s="62">
        <f t="shared" si="22"/>
        <v>2440</v>
      </c>
      <c r="P49" s="63">
        <f t="shared" ref="P49" si="23">AVERAGE(B49:O49)</f>
        <v>2276.1428571428573</v>
      </c>
    </row>
    <row r="50" spans="1:16" ht="19.5" thickBot="1" x14ac:dyDescent="0.3">
      <c r="A50" s="75" t="s">
        <v>38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7"/>
    </row>
    <row r="51" spans="1:16" x14ac:dyDescent="0.25">
      <c r="A51" s="15" t="s">
        <v>23</v>
      </c>
      <c r="B51" s="51">
        <f t="shared" ref="B51:B58" si="24">ROUND(100*(B15-B6)/B6,2)</f>
        <v>6.62</v>
      </c>
      <c r="C51" s="51">
        <f t="shared" ref="C51:O51" si="25">ROUND(100*(C15-C6)/C6,2)</f>
        <v>14.42</v>
      </c>
      <c r="D51" s="51">
        <f t="shared" si="25"/>
        <v>7.49</v>
      </c>
      <c r="E51" s="51">
        <f t="shared" si="25"/>
        <v>9.33</v>
      </c>
      <c r="F51" s="51">
        <f t="shared" si="25"/>
        <v>7.06</v>
      </c>
      <c r="G51" s="51">
        <f t="shared" si="25"/>
        <v>13.1</v>
      </c>
      <c r="H51" s="51">
        <f t="shared" si="25"/>
        <v>11.86</v>
      </c>
      <c r="I51" s="51">
        <f t="shared" si="25"/>
        <v>10.44</v>
      </c>
      <c r="J51" s="51">
        <f t="shared" si="25"/>
        <v>9.83</v>
      </c>
      <c r="K51" s="51">
        <f t="shared" si="25"/>
        <v>7.55</v>
      </c>
      <c r="L51" s="51">
        <f t="shared" si="25"/>
        <v>11.81</v>
      </c>
      <c r="M51" s="51">
        <f t="shared" si="25"/>
        <v>9.17</v>
      </c>
      <c r="N51" s="51">
        <f t="shared" si="25"/>
        <v>6.98</v>
      </c>
      <c r="O51" s="52">
        <f t="shared" si="25"/>
        <v>8.14</v>
      </c>
      <c r="P51" s="55">
        <f t="shared" ref="P51:P58" si="26">ROUND(AVERAGE(B51:O51),2)</f>
        <v>9.56</v>
      </c>
    </row>
    <row r="52" spans="1:16" x14ac:dyDescent="0.25">
      <c r="A52" s="19" t="s">
        <v>25</v>
      </c>
      <c r="B52" s="49">
        <f t="shared" si="24"/>
        <v>6.51</v>
      </c>
      <c r="C52" s="49">
        <f t="shared" ref="C52:O52" si="27">ROUND(100*(C16-C7)/C7,2)</f>
        <v>15.42</v>
      </c>
      <c r="D52" s="49">
        <f t="shared" si="27"/>
        <v>7.93</v>
      </c>
      <c r="E52" s="49">
        <f t="shared" si="27"/>
        <v>9.73</v>
      </c>
      <c r="F52" s="49">
        <f t="shared" si="27"/>
        <v>7.33</v>
      </c>
      <c r="G52" s="49">
        <f t="shared" si="27"/>
        <v>14.66</v>
      </c>
      <c r="H52" s="49">
        <f t="shared" si="27"/>
        <v>12.93</v>
      </c>
      <c r="I52" s="49">
        <f t="shared" si="27"/>
        <v>11.46</v>
      </c>
      <c r="J52" s="49">
        <f t="shared" si="27"/>
        <v>10.95</v>
      </c>
      <c r="K52" s="49">
        <f t="shared" si="27"/>
        <v>8</v>
      </c>
      <c r="L52" s="49">
        <f t="shared" si="27"/>
        <v>13</v>
      </c>
      <c r="M52" s="49">
        <f t="shared" si="27"/>
        <v>9.93</v>
      </c>
      <c r="N52" s="49">
        <f t="shared" si="27"/>
        <v>7.43</v>
      </c>
      <c r="O52" s="50">
        <f t="shared" si="27"/>
        <v>8.66</v>
      </c>
      <c r="P52" s="56">
        <f t="shared" si="26"/>
        <v>10.28</v>
      </c>
    </row>
    <row r="53" spans="1:16" x14ac:dyDescent="0.25">
      <c r="A53" s="19" t="s">
        <v>26</v>
      </c>
      <c r="B53" s="49">
        <f t="shared" si="24"/>
        <v>7.26</v>
      </c>
      <c r="C53" s="49">
        <f t="shared" ref="C53:O53" si="28">ROUND(100*(C17-C8)/C8,2)</f>
        <v>8.4499999999999993</v>
      </c>
      <c r="D53" s="49">
        <f t="shared" si="28"/>
        <v>4.99</v>
      </c>
      <c r="E53" s="49">
        <f t="shared" si="28"/>
        <v>7</v>
      </c>
      <c r="F53" s="49">
        <f t="shared" si="28"/>
        <v>5.22</v>
      </c>
      <c r="G53" s="49">
        <f t="shared" si="28"/>
        <v>4</v>
      </c>
      <c r="H53" s="49">
        <f t="shared" si="28"/>
        <v>5.53</v>
      </c>
      <c r="I53" s="49">
        <f t="shared" si="28"/>
        <v>5</v>
      </c>
      <c r="J53" s="49">
        <f t="shared" si="28"/>
        <v>4</v>
      </c>
      <c r="K53" s="49">
        <f t="shared" si="28"/>
        <v>5</v>
      </c>
      <c r="L53" s="49">
        <f t="shared" si="28"/>
        <v>5.71</v>
      </c>
      <c r="M53" s="49">
        <f t="shared" si="28"/>
        <v>5</v>
      </c>
      <c r="N53" s="49">
        <f t="shared" si="28"/>
        <v>4.4400000000000004</v>
      </c>
      <c r="O53" s="50">
        <f t="shared" si="28"/>
        <v>5.45</v>
      </c>
      <c r="P53" s="56">
        <f t="shared" si="26"/>
        <v>5.5</v>
      </c>
    </row>
    <row r="54" spans="1:16" x14ac:dyDescent="0.25">
      <c r="A54" s="19" t="s">
        <v>24</v>
      </c>
      <c r="B54" s="49">
        <f t="shared" si="24"/>
        <v>0</v>
      </c>
      <c r="C54" s="49">
        <f t="shared" ref="C54:O54" si="29">ROUND(100*(C18-C9)/C9,2)</f>
        <v>0</v>
      </c>
      <c r="D54" s="49">
        <f t="shared" si="29"/>
        <v>-1.84</v>
      </c>
      <c r="E54" s="49">
        <f t="shared" si="29"/>
        <v>0</v>
      </c>
      <c r="F54" s="49">
        <f t="shared" si="29"/>
        <v>0</v>
      </c>
      <c r="G54" s="49">
        <f t="shared" si="29"/>
        <v>3.85</v>
      </c>
      <c r="H54" s="49">
        <f t="shared" si="29"/>
        <v>0</v>
      </c>
      <c r="I54" s="49">
        <f t="shared" si="29"/>
        <v>1.52</v>
      </c>
      <c r="J54" s="49">
        <f t="shared" si="29"/>
        <v>-2.2200000000000002</v>
      </c>
      <c r="K54" s="49">
        <f t="shared" si="29"/>
        <v>-0.84</v>
      </c>
      <c r="L54" s="49">
        <f t="shared" si="29"/>
        <v>-2.08</v>
      </c>
      <c r="M54" s="49">
        <f t="shared" si="29"/>
        <v>0</v>
      </c>
      <c r="N54" s="49">
        <f t="shared" si="29"/>
        <v>-1.33</v>
      </c>
      <c r="O54" s="50">
        <f t="shared" si="29"/>
        <v>-2.7</v>
      </c>
      <c r="P54" s="57">
        <f t="shared" si="26"/>
        <v>-0.4</v>
      </c>
    </row>
    <row r="55" spans="1:16" x14ac:dyDescent="0.25">
      <c r="A55" s="23" t="s">
        <v>19</v>
      </c>
      <c r="B55" s="49">
        <f t="shared" si="24"/>
        <v>0</v>
      </c>
      <c r="C55" s="49">
        <f t="shared" ref="C55:O55" si="30">ROUND(100*(C19-C10)/C10,2)</f>
        <v>-8.93</v>
      </c>
      <c r="D55" s="49">
        <f t="shared" si="30"/>
        <v>-0.02</v>
      </c>
      <c r="E55" s="49">
        <f t="shared" si="30"/>
        <v>-1.58</v>
      </c>
      <c r="F55" s="49">
        <f t="shared" si="30"/>
        <v>0</v>
      </c>
      <c r="G55" s="49">
        <f t="shared" si="30"/>
        <v>-7.55</v>
      </c>
      <c r="H55" s="49">
        <f t="shared" si="30"/>
        <v>-4.3499999999999996</v>
      </c>
      <c r="I55" s="49">
        <f t="shared" si="30"/>
        <v>-3.48</v>
      </c>
      <c r="J55" s="49">
        <f t="shared" si="30"/>
        <v>-5.36</v>
      </c>
      <c r="K55" s="49">
        <f t="shared" si="30"/>
        <v>0</v>
      </c>
      <c r="L55" s="49">
        <f t="shared" si="30"/>
        <v>-6.1</v>
      </c>
      <c r="M55" s="49">
        <f t="shared" si="30"/>
        <v>-1.75</v>
      </c>
      <c r="N55" s="49">
        <f t="shared" si="30"/>
        <v>-0.82</v>
      </c>
      <c r="O55" s="50">
        <f t="shared" si="30"/>
        <v>-0.56999999999999995</v>
      </c>
      <c r="P55" s="48">
        <f t="shared" si="26"/>
        <v>-2.89</v>
      </c>
    </row>
    <row r="56" spans="1:16" x14ac:dyDescent="0.25">
      <c r="A56" s="19" t="s">
        <v>20</v>
      </c>
      <c r="B56" s="49">
        <f t="shared" si="24"/>
        <v>6.51</v>
      </c>
      <c r="C56" s="49">
        <f t="shared" ref="C56:O56" si="31">ROUND(100*(C20-C11)/C11,2)</f>
        <v>5.12</v>
      </c>
      <c r="D56" s="49">
        <f t="shared" si="31"/>
        <v>7.9</v>
      </c>
      <c r="E56" s="49">
        <f t="shared" si="31"/>
        <v>8</v>
      </c>
      <c r="F56" s="49">
        <f t="shared" si="31"/>
        <v>7.33</v>
      </c>
      <c r="G56" s="49">
        <f t="shared" si="31"/>
        <v>6</v>
      </c>
      <c r="H56" s="49">
        <f t="shared" si="31"/>
        <v>8.02</v>
      </c>
      <c r="I56" s="49">
        <f t="shared" si="31"/>
        <v>7.58</v>
      </c>
      <c r="J56" s="49">
        <f t="shared" si="31"/>
        <v>5</v>
      </c>
      <c r="K56" s="49">
        <f t="shared" si="31"/>
        <v>8</v>
      </c>
      <c r="L56" s="49">
        <f t="shared" si="31"/>
        <v>6.1</v>
      </c>
      <c r="M56" s="49">
        <f t="shared" si="31"/>
        <v>8</v>
      </c>
      <c r="N56" s="49">
        <f t="shared" si="31"/>
        <v>6.55</v>
      </c>
      <c r="O56" s="50">
        <f t="shared" si="31"/>
        <v>8.0299999999999994</v>
      </c>
      <c r="P56" s="48">
        <f t="shared" si="26"/>
        <v>7.01</v>
      </c>
    </row>
    <row r="57" spans="1:16" x14ac:dyDescent="0.25">
      <c r="A57" s="23" t="s">
        <v>21</v>
      </c>
      <c r="B57" s="49">
        <f t="shared" si="24"/>
        <v>0</v>
      </c>
      <c r="C57" s="49">
        <f t="shared" ref="C57:O57" si="32">ROUND(100*(C21-C12)/C12,2)</f>
        <v>0</v>
      </c>
      <c r="D57" s="49">
        <f t="shared" si="32"/>
        <v>0.01</v>
      </c>
      <c r="E57" s="49">
        <f t="shared" si="32"/>
        <v>0</v>
      </c>
      <c r="F57" s="49">
        <f t="shared" si="32"/>
        <v>0</v>
      </c>
      <c r="G57" s="49">
        <f t="shared" si="32"/>
        <v>0</v>
      </c>
      <c r="H57" s="49">
        <f t="shared" si="32"/>
        <v>0</v>
      </c>
      <c r="I57" s="49">
        <f t="shared" si="32"/>
        <v>0</v>
      </c>
      <c r="J57" s="49">
        <f t="shared" si="32"/>
        <v>0</v>
      </c>
      <c r="K57" s="49">
        <f t="shared" si="32"/>
        <v>0</v>
      </c>
      <c r="L57" s="49">
        <f t="shared" si="32"/>
        <v>0</v>
      </c>
      <c r="M57" s="49">
        <f t="shared" si="32"/>
        <v>0</v>
      </c>
      <c r="N57" s="49">
        <f t="shared" si="32"/>
        <v>0</v>
      </c>
      <c r="O57" s="50">
        <f t="shared" si="32"/>
        <v>0</v>
      </c>
      <c r="P57" s="48">
        <f t="shared" si="26"/>
        <v>0</v>
      </c>
    </row>
    <row r="58" spans="1:16" ht="15.75" thickBot="1" x14ac:dyDescent="0.3">
      <c r="A58" s="30" t="s">
        <v>22</v>
      </c>
      <c r="B58" s="53">
        <f t="shared" si="24"/>
        <v>7.26</v>
      </c>
      <c r="C58" s="53">
        <f t="shared" ref="C58:O58" si="33">ROUND(100*(C22-C13)/C13,2)</f>
        <v>8.4499999999999993</v>
      </c>
      <c r="D58" s="53">
        <f t="shared" si="33"/>
        <v>5</v>
      </c>
      <c r="E58" s="53">
        <f t="shared" si="33"/>
        <v>7</v>
      </c>
      <c r="F58" s="53">
        <f t="shared" si="33"/>
        <v>5.22</v>
      </c>
      <c r="G58" s="53">
        <f t="shared" si="33"/>
        <v>4</v>
      </c>
      <c r="H58" s="53">
        <f t="shared" si="33"/>
        <v>5.53</v>
      </c>
      <c r="I58" s="53">
        <f t="shared" si="33"/>
        <v>5</v>
      </c>
      <c r="J58" s="53">
        <f t="shared" si="33"/>
        <v>4</v>
      </c>
      <c r="K58" s="53">
        <f t="shared" si="33"/>
        <v>5</v>
      </c>
      <c r="L58" s="53">
        <f t="shared" si="33"/>
        <v>5.71</v>
      </c>
      <c r="M58" s="53">
        <f t="shared" si="33"/>
        <v>5</v>
      </c>
      <c r="N58" s="53">
        <f t="shared" si="33"/>
        <v>4.4400000000000004</v>
      </c>
      <c r="O58" s="54">
        <f t="shared" si="33"/>
        <v>5.45</v>
      </c>
      <c r="P58" s="58">
        <f t="shared" si="26"/>
        <v>5.5</v>
      </c>
    </row>
    <row r="59" spans="1:16" ht="19.5" thickBot="1" x14ac:dyDescent="0.3">
      <c r="A59" s="75" t="s">
        <v>39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7"/>
    </row>
    <row r="60" spans="1:16" x14ac:dyDescent="0.25">
      <c r="A60" s="15" t="s">
        <v>23</v>
      </c>
      <c r="B60" s="51">
        <f t="shared" ref="B60:B67" si="34">ROUND(100*(B24-B15)/B15,2)</f>
        <v>12.81</v>
      </c>
      <c r="C60" s="51">
        <f t="shared" ref="C60:O60" si="35">ROUND(100*(C24-C15)/C15,2)</f>
        <v>15.35</v>
      </c>
      <c r="D60" s="51">
        <f t="shared" si="35"/>
        <v>12.25</v>
      </c>
      <c r="E60" s="51">
        <f t="shared" si="35"/>
        <v>20.48</v>
      </c>
      <c r="F60" s="51">
        <f t="shared" si="35"/>
        <v>11.39</v>
      </c>
      <c r="G60" s="51">
        <f t="shared" si="35"/>
        <v>15.65</v>
      </c>
      <c r="H60" s="51">
        <f t="shared" si="35"/>
        <v>8.82</v>
      </c>
      <c r="I60" s="51">
        <f t="shared" si="35"/>
        <v>13.31</v>
      </c>
      <c r="J60" s="51">
        <f t="shared" si="35"/>
        <v>17.260000000000002</v>
      </c>
      <c r="K60" s="51">
        <f t="shared" si="35"/>
        <v>13.51</v>
      </c>
      <c r="L60" s="51">
        <f t="shared" si="35"/>
        <v>14.81</v>
      </c>
      <c r="M60" s="51">
        <f t="shared" si="35"/>
        <v>12.99</v>
      </c>
      <c r="N60" s="51">
        <f t="shared" si="35"/>
        <v>11.68</v>
      </c>
      <c r="O60" s="52">
        <f t="shared" si="35"/>
        <v>12.88</v>
      </c>
      <c r="P60" s="55">
        <f t="shared" ref="P60:P67" si="36">ROUND(AVERAGE(B60:O60),2)</f>
        <v>13.8</v>
      </c>
    </row>
    <row r="61" spans="1:16" x14ac:dyDescent="0.25">
      <c r="A61" s="19" t="s">
        <v>25</v>
      </c>
      <c r="B61" s="49">
        <f t="shared" si="34"/>
        <v>11.44</v>
      </c>
      <c r="C61" s="49">
        <f t="shared" ref="C61:O61" si="37">ROUND(100*(C25-C16)/C16,2)</f>
        <v>15.33</v>
      </c>
      <c r="D61" s="49">
        <f t="shared" si="37"/>
        <v>11.3</v>
      </c>
      <c r="E61" s="49">
        <f t="shared" si="37"/>
        <v>20.56</v>
      </c>
      <c r="F61" s="49">
        <f t="shared" si="37"/>
        <v>10.64</v>
      </c>
      <c r="G61" s="49">
        <f t="shared" si="37"/>
        <v>16.21</v>
      </c>
      <c r="H61" s="49">
        <f t="shared" si="37"/>
        <v>8.1999999999999993</v>
      </c>
      <c r="I61" s="49">
        <f t="shared" si="37"/>
        <v>12.66</v>
      </c>
      <c r="J61" s="49">
        <f t="shared" si="37"/>
        <v>16.73</v>
      </c>
      <c r="K61" s="49">
        <f t="shared" si="37"/>
        <v>12.8</v>
      </c>
      <c r="L61" s="49">
        <f t="shared" si="37"/>
        <v>13.93</v>
      </c>
      <c r="M61" s="49">
        <f t="shared" si="37"/>
        <v>12.3</v>
      </c>
      <c r="N61" s="49">
        <f t="shared" si="37"/>
        <v>11.58</v>
      </c>
      <c r="O61" s="50">
        <f t="shared" si="37"/>
        <v>11.78</v>
      </c>
      <c r="P61" s="56">
        <f t="shared" si="36"/>
        <v>13.25</v>
      </c>
    </row>
    <row r="62" spans="1:16" x14ac:dyDescent="0.25">
      <c r="A62" s="19" t="s">
        <v>26</v>
      </c>
      <c r="B62" s="49">
        <f t="shared" si="34"/>
        <v>20.52</v>
      </c>
      <c r="C62" s="49">
        <f t="shared" ref="C62:O62" si="38">ROUND(100*(C26-C17)/C17,2)</f>
        <v>15.52</v>
      </c>
      <c r="D62" s="49">
        <f t="shared" si="38"/>
        <v>17.899999999999999</v>
      </c>
      <c r="E62" s="49">
        <f t="shared" si="38"/>
        <v>20</v>
      </c>
      <c r="F62" s="49">
        <f t="shared" si="38"/>
        <v>16.53</v>
      </c>
      <c r="G62" s="49">
        <f t="shared" si="38"/>
        <v>12.03</v>
      </c>
      <c r="H62" s="49">
        <f t="shared" si="38"/>
        <v>12.74</v>
      </c>
      <c r="I62" s="49">
        <f t="shared" si="38"/>
        <v>17</v>
      </c>
      <c r="J62" s="49">
        <f t="shared" si="38"/>
        <v>20.18</v>
      </c>
      <c r="K62" s="49">
        <f t="shared" si="38"/>
        <v>17.600000000000001</v>
      </c>
      <c r="L62" s="49">
        <f t="shared" si="38"/>
        <v>19.670000000000002</v>
      </c>
      <c r="M62" s="49">
        <f t="shared" si="38"/>
        <v>17</v>
      </c>
      <c r="N62" s="49">
        <f t="shared" si="38"/>
        <v>12.24</v>
      </c>
      <c r="O62" s="50">
        <f t="shared" si="38"/>
        <v>18.829999999999998</v>
      </c>
      <c r="P62" s="56">
        <f t="shared" si="36"/>
        <v>16.98</v>
      </c>
    </row>
    <row r="63" spans="1:16" x14ac:dyDescent="0.25">
      <c r="A63" s="19" t="s">
        <v>24</v>
      </c>
      <c r="B63" s="49">
        <f t="shared" si="34"/>
        <v>-4.0999999999999996</v>
      </c>
      <c r="C63" s="49">
        <f t="shared" ref="C63:O63" si="39">ROUND(100*(C27-C18)/C18,2)</f>
        <v>-0.96</v>
      </c>
      <c r="D63" s="49">
        <f t="shared" si="39"/>
        <v>0</v>
      </c>
      <c r="E63" s="49">
        <f t="shared" si="39"/>
        <v>0</v>
      </c>
      <c r="F63" s="49">
        <f t="shared" si="39"/>
        <v>0</v>
      </c>
      <c r="G63" s="49">
        <f t="shared" si="39"/>
        <v>4.87</v>
      </c>
      <c r="H63" s="49">
        <f t="shared" si="39"/>
        <v>0</v>
      </c>
      <c r="I63" s="49">
        <f t="shared" si="39"/>
        <v>0.44</v>
      </c>
      <c r="J63" s="49">
        <f t="shared" si="39"/>
        <v>-3.97</v>
      </c>
      <c r="K63" s="49">
        <f t="shared" si="39"/>
        <v>-3.12</v>
      </c>
      <c r="L63" s="49">
        <f t="shared" si="39"/>
        <v>0</v>
      </c>
      <c r="M63" s="49">
        <f t="shared" si="39"/>
        <v>-0.28000000000000003</v>
      </c>
      <c r="N63" s="49">
        <f t="shared" si="39"/>
        <v>0</v>
      </c>
      <c r="O63" s="50">
        <f t="shared" si="39"/>
        <v>-1.1100000000000001</v>
      </c>
      <c r="P63" s="57">
        <f t="shared" si="36"/>
        <v>-0.59</v>
      </c>
    </row>
    <row r="64" spans="1:16" x14ac:dyDescent="0.25">
      <c r="A64" s="23" t="s">
        <v>19</v>
      </c>
      <c r="B64" s="49">
        <f t="shared" si="34"/>
        <v>0</v>
      </c>
      <c r="C64" s="49">
        <f t="shared" ref="C64:O64" si="40">ROUND(100*(C28-C19)/C19,2)</f>
        <v>-0.82</v>
      </c>
      <c r="D64" s="49">
        <f t="shared" si="40"/>
        <v>0</v>
      </c>
      <c r="E64" s="49">
        <f t="shared" si="40"/>
        <v>-8.42</v>
      </c>
      <c r="F64" s="49">
        <f t="shared" si="40"/>
        <v>0</v>
      </c>
      <c r="G64" s="49">
        <f t="shared" si="40"/>
        <v>-6.2</v>
      </c>
      <c r="H64" s="49">
        <f t="shared" si="40"/>
        <v>-1.44</v>
      </c>
      <c r="I64" s="49">
        <f t="shared" si="40"/>
        <v>0</v>
      </c>
      <c r="J64" s="49">
        <f t="shared" si="40"/>
        <v>-6.2</v>
      </c>
      <c r="K64" s="49">
        <f t="shared" si="40"/>
        <v>0</v>
      </c>
      <c r="L64" s="49">
        <f t="shared" si="40"/>
        <v>0</v>
      </c>
      <c r="M64" s="49">
        <f t="shared" si="40"/>
        <v>0</v>
      </c>
      <c r="N64" s="49">
        <f t="shared" si="40"/>
        <v>0</v>
      </c>
      <c r="O64" s="50">
        <f t="shared" si="40"/>
        <v>0</v>
      </c>
      <c r="P64" s="48">
        <f t="shared" si="36"/>
        <v>-1.65</v>
      </c>
    </row>
    <row r="65" spans="1:16" x14ac:dyDescent="0.25">
      <c r="A65" s="19" t="s">
        <v>20</v>
      </c>
      <c r="B65" s="49">
        <f t="shared" si="34"/>
        <v>11.44</v>
      </c>
      <c r="C65" s="49">
        <f t="shared" ref="C65:O65" si="41">ROUND(100*(C29-C20)/C20,2)</f>
        <v>14.38</v>
      </c>
      <c r="D65" s="49">
        <f t="shared" si="41"/>
        <v>11.3</v>
      </c>
      <c r="E65" s="49">
        <f t="shared" si="41"/>
        <v>10.4</v>
      </c>
      <c r="F65" s="49">
        <f t="shared" si="41"/>
        <v>10.64</v>
      </c>
      <c r="G65" s="49">
        <f t="shared" si="41"/>
        <v>9</v>
      </c>
      <c r="H65" s="49">
        <f t="shared" si="41"/>
        <v>6.64</v>
      </c>
      <c r="I65" s="49">
        <f t="shared" si="41"/>
        <v>12.66</v>
      </c>
      <c r="J65" s="49">
        <f t="shared" si="41"/>
        <v>9.49</v>
      </c>
      <c r="K65" s="49">
        <f t="shared" si="41"/>
        <v>12.8</v>
      </c>
      <c r="L65" s="49">
        <f t="shared" si="41"/>
        <v>13.93</v>
      </c>
      <c r="M65" s="49">
        <f t="shared" si="41"/>
        <v>12.3</v>
      </c>
      <c r="N65" s="49">
        <f t="shared" si="41"/>
        <v>11.58</v>
      </c>
      <c r="O65" s="50">
        <f t="shared" si="41"/>
        <v>11.78</v>
      </c>
      <c r="P65" s="48">
        <f t="shared" si="36"/>
        <v>11.31</v>
      </c>
    </row>
    <row r="66" spans="1:16" x14ac:dyDescent="0.25">
      <c r="A66" s="23" t="s">
        <v>21</v>
      </c>
      <c r="B66" s="49">
        <f t="shared" si="34"/>
        <v>0</v>
      </c>
      <c r="C66" s="49">
        <f t="shared" ref="C66:O66" si="42">ROUND(100*(C30-C21)/C21,2)</f>
        <v>5</v>
      </c>
      <c r="D66" s="49">
        <f t="shared" si="42"/>
        <v>0</v>
      </c>
      <c r="E66" s="49">
        <f t="shared" si="42"/>
        <v>0</v>
      </c>
      <c r="F66" s="49">
        <f t="shared" si="42"/>
        <v>0</v>
      </c>
      <c r="G66" s="49">
        <f t="shared" si="42"/>
        <v>-0.03</v>
      </c>
      <c r="H66" s="49">
        <f t="shared" si="42"/>
        <v>0</v>
      </c>
      <c r="I66" s="49">
        <f t="shared" si="42"/>
        <v>0</v>
      </c>
      <c r="J66" s="49">
        <f t="shared" si="42"/>
        <v>0</v>
      </c>
      <c r="K66" s="49">
        <f t="shared" si="42"/>
        <v>0</v>
      </c>
      <c r="L66" s="49">
        <f t="shared" si="42"/>
        <v>0</v>
      </c>
      <c r="M66" s="49">
        <f t="shared" si="42"/>
        <v>0</v>
      </c>
      <c r="N66" s="49">
        <f t="shared" si="42"/>
        <v>0</v>
      </c>
      <c r="O66" s="50">
        <f t="shared" si="42"/>
        <v>0</v>
      </c>
      <c r="P66" s="48">
        <f t="shared" si="36"/>
        <v>0.36</v>
      </c>
    </row>
    <row r="67" spans="1:16" ht="15.75" thickBot="1" x14ac:dyDescent="0.3">
      <c r="A67" s="30" t="s">
        <v>22</v>
      </c>
      <c r="B67" s="53">
        <f t="shared" si="34"/>
        <v>20.52</v>
      </c>
      <c r="C67" s="53">
        <f t="shared" ref="C67:O67" si="43">ROUND(100*(C31-C22)/C22,2)</f>
        <v>21.3</v>
      </c>
      <c r="D67" s="53">
        <f t="shared" si="43"/>
        <v>17.899999999999999</v>
      </c>
      <c r="E67" s="53">
        <f t="shared" si="43"/>
        <v>20</v>
      </c>
      <c r="F67" s="53">
        <f t="shared" si="43"/>
        <v>16.53</v>
      </c>
      <c r="G67" s="53">
        <f t="shared" si="43"/>
        <v>12</v>
      </c>
      <c r="H67" s="53">
        <f t="shared" si="43"/>
        <v>12.74</v>
      </c>
      <c r="I67" s="53">
        <f t="shared" si="43"/>
        <v>17</v>
      </c>
      <c r="J67" s="53">
        <f t="shared" si="43"/>
        <v>20.18</v>
      </c>
      <c r="K67" s="53">
        <f t="shared" si="43"/>
        <v>17.600000000000001</v>
      </c>
      <c r="L67" s="53">
        <f t="shared" si="43"/>
        <v>19.670000000000002</v>
      </c>
      <c r="M67" s="53">
        <f t="shared" si="43"/>
        <v>17</v>
      </c>
      <c r="N67" s="53">
        <f t="shared" si="43"/>
        <v>12.24</v>
      </c>
      <c r="O67" s="54">
        <f t="shared" si="43"/>
        <v>18.829999999999998</v>
      </c>
      <c r="P67" s="58">
        <f t="shared" si="36"/>
        <v>17.39</v>
      </c>
    </row>
  </sheetData>
  <mergeCells count="9">
    <mergeCell ref="A59:P59"/>
    <mergeCell ref="B1:O1"/>
    <mergeCell ref="A14:P14"/>
    <mergeCell ref="B2:O2"/>
    <mergeCell ref="A32:P32"/>
    <mergeCell ref="A50:P50"/>
    <mergeCell ref="A5:P5"/>
    <mergeCell ref="A23:P23"/>
    <mergeCell ref="A41:P4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11
&amp;A</oddHeader>
  </headerFooter>
  <ignoredErrors>
    <ignoredError sqref="B37:O39 P37:P38 P39 B46:P4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zoomScaleNormal="100"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G21" sqref="G21"/>
    </sheetView>
  </sheetViews>
  <sheetFormatPr defaultRowHeight="15" x14ac:dyDescent="0.25"/>
  <cols>
    <col min="1" max="1" width="13.85546875" style="7" customWidth="1"/>
    <col min="2" max="15" width="7.7109375" style="1" customWidth="1"/>
    <col min="16" max="16" width="7.7109375" style="5" customWidth="1"/>
    <col min="17" max="16384" width="9.140625" style="1"/>
  </cols>
  <sheetData>
    <row r="1" spans="1:16" ht="18.75" x14ac:dyDescent="0.3">
      <c r="B1" s="73" t="str">
        <f>'Tabulka č. 1'!B1:O1</f>
        <v>Krajské normativy mateřské školy s celodenním provozem v roce 2016 - 2018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41"/>
    </row>
    <row r="2" spans="1:16" ht="15.75" x14ac:dyDescent="0.25">
      <c r="A2" s="13"/>
      <c r="B2" s="74" t="s">
        <v>29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13"/>
    </row>
    <row r="3" spans="1:16" ht="16.5" thickBo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4"/>
    </row>
    <row r="4" spans="1:16" s="6" customFormat="1" ht="81" customHeight="1" thickBot="1" x14ac:dyDescent="0.3">
      <c r="A4" s="38"/>
      <c r="B4" s="39" t="s">
        <v>0</v>
      </c>
      <c r="C4" s="39" t="s">
        <v>1</v>
      </c>
      <c r="D4" s="39" t="s">
        <v>2</v>
      </c>
      <c r="E4" s="39" t="s">
        <v>3</v>
      </c>
      <c r="F4" s="39" t="s">
        <v>4</v>
      </c>
      <c r="G4" s="39" t="s">
        <v>5</v>
      </c>
      <c r="H4" s="39" t="s">
        <v>6</v>
      </c>
      <c r="I4" s="39" t="s">
        <v>7</v>
      </c>
      <c r="J4" s="39" t="s">
        <v>8</v>
      </c>
      <c r="K4" s="39" t="s">
        <v>9</v>
      </c>
      <c r="L4" s="39" t="s">
        <v>10</v>
      </c>
      <c r="M4" s="39" t="s">
        <v>11</v>
      </c>
      <c r="N4" s="39" t="s">
        <v>12</v>
      </c>
      <c r="O4" s="39" t="s">
        <v>13</v>
      </c>
      <c r="P4" s="40" t="s">
        <v>27</v>
      </c>
    </row>
    <row r="5" spans="1:16" ht="19.5" thickBot="1" x14ac:dyDescent="0.3">
      <c r="A5" s="78" t="str">
        <f>'Tabulka č. 1'!A5:P5</f>
        <v>2016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</row>
    <row r="6" spans="1:16" x14ac:dyDescent="0.25">
      <c r="A6" s="15" t="s">
        <v>23</v>
      </c>
      <c r="B6" s="16">
        <v>29162.530842661661</v>
      </c>
      <c r="C6" s="16">
        <v>27435.909526831289</v>
      </c>
      <c r="D6" s="16">
        <v>26918.358545455692</v>
      </c>
      <c r="E6" s="16">
        <v>26947.135217723451</v>
      </c>
      <c r="F6" s="16">
        <v>26672.271945016808</v>
      </c>
      <c r="G6" s="16">
        <v>29114.405911155536</v>
      </c>
      <c r="H6" s="16">
        <v>28558.554379629564</v>
      </c>
      <c r="I6" s="16">
        <v>26154.473470135192</v>
      </c>
      <c r="J6" s="16">
        <v>26290.044482481178</v>
      </c>
      <c r="K6" s="16">
        <v>27590.256537606008</v>
      </c>
      <c r="L6" s="16">
        <v>26442.371863083681</v>
      </c>
      <c r="M6" s="16">
        <v>26133.869488187203</v>
      </c>
      <c r="N6" s="16">
        <v>26698.869679336469</v>
      </c>
      <c r="O6" s="17">
        <v>27616.814824469562</v>
      </c>
      <c r="P6" s="18">
        <f t="shared" ref="P6:P13" si="0">SUMIF(B6:O6,"&gt;0")/COUNTIF(B6:O6,"&gt;0")</f>
        <v>27266.847622412377</v>
      </c>
    </row>
    <row r="7" spans="1:16" x14ac:dyDescent="0.25">
      <c r="A7" s="19" t="s">
        <v>25</v>
      </c>
      <c r="B7" s="35">
        <v>24770.877552131966</v>
      </c>
      <c r="C7" s="35">
        <v>23331.84</v>
      </c>
      <c r="D7" s="35">
        <v>22908.81988753597</v>
      </c>
      <c r="E7" s="35">
        <v>23000</v>
      </c>
      <c r="F7" s="35">
        <v>22759.04353157572</v>
      </c>
      <c r="G7" s="35">
        <v>24340.816326530614</v>
      </c>
      <c r="H7" s="35">
        <v>24345.259935460374</v>
      </c>
      <c r="I7" s="35">
        <v>22013.728549141964</v>
      </c>
      <c r="J7" s="35">
        <v>22033.132530120482</v>
      </c>
      <c r="K7" s="35">
        <v>23443.050934220628</v>
      </c>
      <c r="L7" s="35">
        <v>22164.488854727133</v>
      </c>
      <c r="M7" s="35">
        <v>22121.115537848604</v>
      </c>
      <c r="N7" s="35">
        <v>22620.238561151033</v>
      </c>
      <c r="O7" s="36">
        <v>23344.508914851947</v>
      </c>
      <c r="P7" s="37">
        <f t="shared" si="0"/>
        <v>23085.494365378316</v>
      </c>
    </row>
    <row r="8" spans="1:16" x14ac:dyDescent="0.25">
      <c r="A8" s="19" t="s">
        <v>26</v>
      </c>
      <c r="B8" s="35">
        <v>4391.6532905296954</v>
      </c>
      <c r="C8" s="35">
        <v>4104.0695268312866</v>
      </c>
      <c r="D8" s="35">
        <v>4009.5386579197216</v>
      </c>
      <c r="E8" s="35">
        <v>3947.1352177234526</v>
      </c>
      <c r="F8" s="35">
        <v>3913.2284134410888</v>
      </c>
      <c r="G8" s="35">
        <v>4773.5895846249232</v>
      </c>
      <c r="H8" s="35">
        <v>4213.2944441691907</v>
      </c>
      <c r="I8" s="35">
        <v>4140.7449209932283</v>
      </c>
      <c r="J8" s="35">
        <v>4256.9119523606978</v>
      </c>
      <c r="K8" s="35">
        <v>4147.2056033853787</v>
      </c>
      <c r="L8" s="35">
        <v>4277.8830083565463</v>
      </c>
      <c r="M8" s="35">
        <v>4012.7539503386006</v>
      </c>
      <c r="N8" s="35">
        <v>4078.6311181854358</v>
      </c>
      <c r="O8" s="36">
        <v>4272.3059096176139</v>
      </c>
      <c r="P8" s="37">
        <f t="shared" si="0"/>
        <v>4181.3532570340622</v>
      </c>
    </row>
    <row r="9" spans="1:16" x14ac:dyDescent="0.25">
      <c r="A9" s="19" t="s">
        <v>24</v>
      </c>
      <c r="B9" s="20">
        <v>390</v>
      </c>
      <c r="C9" s="20">
        <v>313</v>
      </c>
      <c r="D9" s="20">
        <v>326</v>
      </c>
      <c r="E9" s="20">
        <v>362</v>
      </c>
      <c r="F9" s="20">
        <v>320</v>
      </c>
      <c r="G9" s="20">
        <v>472</v>
      </c>
      <c r="H9" s="20">
        <v>300</v>
      </c>
      <c r="I9" s="20">
        <v>354.62</v>
      </c>
      <c r="J9" s="20">
        <v>355</v>
      </c>
      <c r="K9" s="20">
        <v>348</v>
      </c>
      <c r="L9" s="20">
        <v>433</v>
      </c>
      <c r="M9" s="20">
        <v>358</v>
      </c>
      <c r="N9" s="20">
        <v>300</v>
      </c>
      <c r="O9" s="21">
        <v>370</v>
      </c>
      <c r="P9" s="22">
        <f t="shared" si="0"/>
        <v>357.25857142857143</v>
      </c>
    </row>
    <row r="10" spans="1:16" x14ac:dyDescent="0.25">
      <c r="A10" s="23" t="s">
        <v>19</v>
      </c>
      <c r="B10" s="24">
        <v>11.612023005428146</v>
      </c>
      <c r="C10" s="24">
        <v>12.5</v>
      </c>
      <c r="D10" s="24">
        <v>12.929867249999999</v>
      </c>
      <c r="E10" s="24">
        <v>12.72</v>
      </c>
      <c r="F10" s="24">
        <v>12.2325</v>
      </c>
      <c r="G10" s="25">
        <v>11.76</v>
      </c>
      <c r="H10" s="24">
        <v>12.234003694747068</v>
      </c>
      <c r="I10" s="24">
        <v>12.82</v>
      </c>
      <c r="J10" s="24">
        <v>12.748800000000001</v>
      </c>
      <c r="K10" s="24">
        <v>11.721</v>
      </c>
      <c r="L10" s="24">
        <v>13.01</v>
      </c>
      <c r="M10" s="24">
        <v>12.55</v>
      </c>
      <c r="N10" s="24">
        <v>11.962738556822298</v>
      </c>
      <c r="O10" s="26">
        <v>12.480879382073214</v>
      </c>
      <c r="P10" s="27">
        <f t="shared" si="0"/>
        <v>12.37727227779077</v>
      </c>
    </row>
    <row r="11" spans="1:16" x14ac:dyDescent="0.25">
      <c r="A11" s="19" t="s">
        <v>20</v>
      </c>
      <c r="B11" s="2">
        <v>23970</v>
      </c>
      <c r="C11" s="2">
        <v>24304</v>
      </c>
      <c r="D11" s="2">
        <v>24684</v>
      </c>
      <c r="E11" s="2">
        <v>24380</v>
      </c>
      <c r="F11" s="2">
        <v>23200</v>
      </c>
      <c r="G11" s="2">
        <v>23854</v>
      </c>
      <c r="H11" s="2">
        <v>24820</v>
      </c>
      <c r="I11" s="2">
        <v>23518</v>
      </c>
      <c r="J11" s="2">
        <v>23408</v>
      </c>
      <c r="K11" s="2">
        <v>22898</v>
      </c>
      <c r="L11" s="3">
        <v>24030</v>
      </c>
      <c r="M11" s="2">
        <v>23135</v>
      </c>
      <c r="N11" s="2">
        <v>22550</v>
      </c>
      <c r="O11" s="28">
        <v>24280</v>
      </c>
      <c r="P11" s="29">
        <f t="shared" si="0"/>
        <v>23787.928571428572</v>
      </c>
    </row>
    <row r="12" spans="1:16" x14ac:dyDescent="0.25">
      <c r="A12" s="23" t="s">
        <v>21</v>
      </c>
      <c r="B12" s="24">
        <v>34.265000000000001</v>
      </c>
      <c r="C12" s="24">
        <v>36.245000000000005</v>
      </c>
      <c r="D12" s="24">
        <v>35.429512500000001</v>
      </c>
      <c r="E12" s="24">
        <v>39.270000000000003</v>
      </c>
      <c r="F12" s="24">
        <v>35.265000000000001</v>
      </c>
      <c r="G12" s="25">
        <v>32.26</v>
      </c>
      <c r="H12" s="24">
        <v>38.136427949479355</v>
      </c>
      <c r="I12" s="24">
        <v>35.44</v>
      </c>
      <c r="J12" s="24">
        <v>35.265000000000001</v>
      </c>
      <c r="K12" s="24">
        <v>34.265000000000001</v>
      </c>
      <c r="L12" s="24">
        <v>35.9</v>
      </c>
      <c r="M12" s="24">
        <v>35.44</v>
      </c>
      <c r="N12" s="24">
        <v>37.695</v>
      </c>
      <c r="O12" s="26">
        <v>34.519999999999996</v>
      </c>
      <c r="P12" s="27">
        <f t="shared" si="0"/>
        <v>35.671138603534231</v>
      </c>
    </row>
    <row r="13" spans="1:16" ht="15.75" thickBot="1" x14ac:dyDescent="0.3">
      <c r="A13" s="30" t="s">
        <v>22</v>
      </c>
      <c r="B13" s="31">
        <v>12540</v>
      </c>
      <c r="C13" s="31">
        <v>12396</v>
      </c>
      <c r="D13" s="31">
        <v>11838</v>
      </c>
      <c r="E13" s="31">
        <v>12917</v>
      </c>
      <c r="F13" s="31">
        <v>11500</v>
      </c>
      <c r="G13" s="31">
        <v>12833</v>
      </c>
      <c r="H13" s="31">
        <v>13390</v>
      </c>
      <c r="I13" s="31">
        <v>12229</v>
      </c>
      <c r="J13" s="31">
        <v>12510</v>
      </c>
      <c r="K13" s="31">
        <v>11842</v>
      </c>
      <c r="L13" s="32">
        <v>12798</v>
      </c>
      <c r="M13" s="31">
        <v>11851</v>
      </c>
      <c r="N13" s="31">
        <v>12812</v>
      </c>
      <c r="O13" s="33">
        <v>12290</v>
      </c>
      <c r="P13" s="34">
        <f t="shared" si="0"/>
        <v>12410.428571428571</v>
      </c>
    </row>
    <row r="14" spans="1:16" s="7" customFormat="1" ht="19.5" thickBot="1" x14ac:dyDescent="0.3">
      <c r="A14" s="78" t="str">
        <f>'Tabulka č. 1'!A14:P14</f>
        <v>2017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2"/>
    </row>
    <row r="15" spans="1:16" s="7" customFormat="1" x14ac:dyDescent="0.25">
      <c r="A15" s="15" t="s">
        <v>23</v>
      </c>
      <c r="B15" s="16">
        <v>31093.345579703921</v>
      </c>
      <c r="C15" s="16">
        <v>30219.502389128422</v>
      </c>
      <c r="D15" s="16">
        <v>28934.987019468568</v>
      </c>
      <c r="E15" s="16">
        <v>29500.176623376621</v>
      </c>
      <c r="F15" s="16">
        <v>28544.128918620278</v>
      </c>
      <c r="G15" s="16">
        <v>32674.003176247785</v>
      </c>
      <c r="H15" s="16">
        <v>31595.85976394375</v>
      </c>
      <c r="I15" s="16">
        <v>28347.62979683973</v>
      </c>
      <c r="J15" s="16">
        <v>28480.432786785528</v>
      </c>
      <c r="K15" s="16">
        <v>29673.189679903069</v>
      </c>
      <c r="L15" s="16">
        <v>28669.979004205754</v>
      </c>
      <c r="M15" s="16">
        <v>28511.112899744268</v>
      </c>
      <c r="N15" s="16">
        <v>28598.366739733883</v>
      </c>
      <c r="O15" s="17">
        <v>29877.65639109063</v>
      </c>
      <c r="P15" s="18">
        <f t="shared" ref="P15:P22" si="1">SUMIF(B15:O15,"&gt;0")/COUNTIF(B15:O15,"&gt;0")</f>
        <v>29622.883626342304</v>
      </c>
    </row>
    <row r="16" spans="1:16" s="7" customFormat="1" x14ac:dyDescent="0.25">
      <c r="A16" s="19" t="s">
        <v>25</v>
      </c>
      <c r="B16" s="35">
        <v>26382.99974576258</v>
      </c>
      <c r="C16" s="35">
        <v>25768.791946308724</v>
      </c>
      <c r="D16" s="35">
        <v>24725.500435161011</v>
      </c>
      <c r="E16" s="35">
        <v>25276.799999999999</v>
      </c>
      <c r="F16" s="35">
        <v>24426.732066217046</v>
      </c>
      <c r="G16" s="35">
        <v>27709.589041095893</v>
      </c>
      <c r="H16" s="35">
        <v>27149.717083128915</v>
      </c>
      <c r="I16" s="35">
        <v>24000</v>
      </c>
      <c r="J16" s="35">
        <v>24053.040187891442</v>
      </c>
      <c r="K16" s="35">
        <v>25318.658817507039</v>
      </c>
      <c r="L16" s="35">
        <v>24147.750591949487</v>
      </c>
      <c r="M16" s="35">
        <v>24297.568881685576</v>
      </c>
      <c r="N16" s="35">
        <v>24338.597539574712</v>
      </c>
      <c r="O16" s="36">
        <v>25372.442022608589</v>
      </c>
      <c r="P16" s="37">
        <f t="shared" si="1"/>
        <v>25212.013454206503</v>
      </c>
    </row>
    <row r="17" spans="1:16" s="7" customFormat="1" x14ac:dyDescent="0.25">
      <c r="A17" s="19" t="s">
        <v>26</v>
      </c>
      <c r="B17" s="35">
        <v>4710.3458339413392</v>
      </c>
      <c r="C17" s="35">
        <v>4450.710442819699</v>
      </c>
      <c r="D17" s="35">
        <v>4209.4865843075559</v>
      </c>
      <c r="E17" s="35">
        <v>4223.3766233766228</v>
      </c>
      <c r="F17" s="35">
        <v>4117.3968524032325</v>
      </c>
      <c r="G17" s="35">
        <v>4964.4141351518911</v>
      </c>
      <c r="H17" s="35">
        <v>4446.1426808148362</v>
      </c>
      <c r="I17" s="35">
        <v>4347.6297968397294</v>
      </c>
      <c r="J17" s="35">
        <v>4427.3925988940873</v>
      </c>
      <c r="K17" s="35">
        <v>4354.5308623960309</v>
      </c>
      <c r="L17" s="35">
        <v>4522.2284122562678</v>
      </c>
      <c r="M17" s="35">
        <v>4213.5440180586911</v>
      </c>
      <c r="N17" s="35">
        <v>4259.7692001591722</v>
      </c>
      <c r="O17" s="36">
        <v>4505.2143684820403</v>
      </c>
      <c r="P17" s="37">
        <f t="shared" si="1"/>
        <v>4410.8701721357993</v>
      </c>
    </row>
    <row r="18" spans="1:16" s="7" customFormat="1" x14ac:dyDescent="0.25">
      <c r="A18" s="19" t="s">
        <v>24</v>
      </c>
      <c r="B18" s="20">
        <v>390</v>
      </c>
      <c r="C18" s="20">
        <v>313</v>
      </c>
      <c r="D18" s="20">
        <v>320</v>
      </c>
      <c r="E18" s="20">
        <v>362</v>
      </c>
      <c r="F18" s="20">
        <v>320</v>
      </c>
      <c r="G18" s="20">
        <v>487</v>
      </c>
      <c r="H18" s="20">
        <v>300</v>
      </c>
      <c r="I18" s="20">
        <v>357.72</v>
      </c>
      <c r="J18" s="20">
        <v>346</v>
      </c>
      <c r="K18" s="20">
        <v>345</v>
      </c>
      <c r="L18" s="20">
        <v>424</v>
      </c>
      <c r="M18" s="20">
        <v>358</v>
      </c>
      <c r="N18" s="20">
        <v>296</v>
      </c>
      <c r="O18" s="21">
        <v>360</v>
      </c>
      <c r="P18" s="22">
        <f t="shared" si="1"/>
        <v>355.62285714285719</v>
      </c>
    </row>
    <row r="19" spans="1:16" s="7" customFormat="1" x14ac:dyDescent="0.25">
      <c r="A19" s="23" t="s">
        <v>19</v>
      </c>
      <c r="B19" s="24">
        <v>11.612023005428146</v>
      </c>
      <c r="C19" s="24">
        <v>11.92</v>
      </c>
      <c r="D19" s="24">
        <v>12.92625</v>
      </c>
      <c r="E19" s="24">
        <v>12.5</v>
      </c>
      <c r="F19" s="24">
        <v>12.2325</v>
      </c>
      <c r="G19" s="25">
        <v>10.95</v>
      </c>
      <c r="H19" s="24">
        <v>11.849847238368454</v>
      </c>
      <c r="I19" s="24">
        <v>12.65</v>
      </c>
      <c r="J19" s="24">
        <v>12.2624</v>
      </c>
      <c r="K19" s="24">
        <v>11.721</v>
      </c>
      <c r="L19" s="24">
        <v>12.67</v>
      </c>
      <c r="M19" s="24">
        <v>12.34</v>
      </c>
      <c r="N19" s="24">
        <v>11.846861740129597</v>
      </c>
      <c r="O19" s="26">
        <v>12.405585545117304</v>
      </c>
      <c r="P19" s="27">
        <f t="shared" si="1"/>
        <v>12.134747680645967</v>
      </c>
    </row>
    <row r="20" spans="1:16" s="7" customFormat="1" x14ac:dyDescent="0.25">
      <c r="A20" s="19" t="s">
        <v>20</v>
      </c>
      <c r="B20" s="2">
        <v>25530</v>
      </c>
      <c r="C20" s="2">
        <v>25597</v>
      </c>
      <c r="D20" s="2">
        <v>26634</v>
      </c>
      <c r="E20" s="2">
        <v>26330</v>
      </c>
      <c r="F20" s="2">
        <v>24900</v>
      </c>
      <c r="G20" s="2">
        <v>25285</v>
      </c>
      <c r="H20" s="2">
        <v>26810</v>
      </c>
      <c r="I20" s="2">
        <v>25300</v>
      </c>
      <c r="J20" s="2">
        <v>24579</v>
      </c>
      <c r="K20" s="2">
        <v>24730</v>
      </c>
      <c r="L20" s="3">
        <v>25496</v>
      </c>
      <c r="M20" s="2">
        <v>24986</v>
      </c>
      <c r="N20" s="2">
        <v>24028</v>
      </c>
      <c r="O20" s="28">
        <v>26230</v>
      </c>
      <c r="P20" s="29">
        <f t="shared" si="1"/>
        <v>25459.642857142859</v>
      </c>
    </row>
    <row r="21" spans="1:16" s="7" customFormat="1" x14ac:dyDescent="0.25">
      <c r="A21" s="23" t="s">
        <v>21</v>
      </c>
      <c r="B21" s="24">
        <v>34.265000000000001</v>
      </c>
      <c r="C21" s="24">
        <v>36.245000000000005</v>
      </c>
      <c r="D21" s="24">
        <v>35.434249999999999</v>
      </c>
      <c r="E21" s="24">
        <v>39.270000000000003</v>
      </c>
      <c r="F21" s="24">
        <v>35.265000000000001</v>
      </c>
      <c r="G21" s="25">
        <v>32.26</v>
      </c>
      <c r="H21" s="24">
        <v>38.136427949479355</v>
      </c>
      <c r="I21" s="24">
        <v>35.44</v>
      </c>
      <c r="J21" s="24">
        <v>35.265000000000001</v>
      </c>
      <c r="K21" s="24">
        <v>34.265000000000001</v>
      </c>
      <c r="L21" s="24">
        <v>35.9</v>
      </c>
      <c r="M21" s="24">
        <v>35.44</v>
      </c>
      <c r="N21" s="24">
        <v>37.695</v>
      </c>
      <c r="O21" s="26">
        <v>34.519999999999996</v>
      </c>
      <c r="P21" s="27">
        <f t="shared" si="1"/>
        <v>35.671476996391377</v>
      </c>
    </row>
    <row r="22" spans="1:16" s="7" customFormat="1" ht="15.75" thickBot="1" x14ac:dyDescent="0.3">
      <c r="A22" s="30" t="s">
        <v>22</v>
      </c>
      <c r="B22" s="31">
        <v>13450</v>
      </c>
      <c r="C22" s="31">
        <v>13443</v>
      </c>
      <c r="D22" s="31">
        <v>12430</v>
      </c>
      <c r="E22" s="31">
        <v>13821</v>
      </c>
      <c r="F22" s="31">
        <v>12100</v>
      </c>
      <c r="G22" s="31">
        <v>13346</v>
      </c>
      <c r="H22" s="31">
        <v>14130</v>
      </c>
      <c r="I22" s="31">
        <v>12840</v>
      </c>
      <c r="J22" s="31">
        <v>13011</v>
      </c>
      <c r="K22" s="31">
        <v>12434</v>
      </c>
      <c r="L22" s="32">
        <v>13529</v>
      </c>
      <c r="M22" s="31">
        <v>12444</v>
      </c>
      <c r="N22" s="31">
        <v>13381</v>
      </c>
      <c r="O22" s="33">
        <v>12960</v>
      </c>
      <c r="P22" s="34">
        <f t="shared" si="1"/>
        <v>13094.214285714286</v>
      </c>
    </row>
    <row r="23" spans="1:16" s="7" customFormat="1" ht="19.5" thickBot="1" x14ac:dyDescent="0.3">
      <c r="A23" s="78" t="str">
        <f>'Tabulka č. 1'!A23:P23</f>
        <v>2018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2"/>
    </row>
    <row r="24" spans="1:16" s="7" customFormat="1" x14ac:dyDescent="0.25">
      <c r="A24" s="15" t="s">
        <v>23</v>
      </c>
      <c r="B24" s="16">
        <v>35399.201028344592</v>
      </c>
      <c r="C24" s="16">
        <v>35559.785347834077</v>
      </c>
      <c r="D24" s="16">
        <v>32627.108550961835</v>
      </c>
      <c r="E24" s="16">
        <v>34645.275483995087</v>
      </c>
      <c r="F24" s="16">
        <v>32928.230272987508</v>
      </c>
      <c r="G24" s="16">
        <v>38737.880078487702</v>
      </c>
      <c r="H24" s="16">
        <v>34140.734647015524</v>
      </c>
      <c r="I24" s="16">
        <v>32342.183516118446</v>
      </c>
      <c r="J24" s="16">
        <v>33432.246729323801</v>
      </c>
      <c r="K24" s="16">
        <v>33924.799969746746</v>
      </c>
      <c r="L24" s="16">
        <v>33171.23221282554</v>
      </c>
      <c r="M24" s="16">
        <v>32459.552658638178</v>
      </c>
      <c r="N24" s="16">
        <v>32211.334341274131</v>
      </c>
      <c r="O24" s="17">
        <v>33995.159079556732</v>
      </c>
      <c r="P24" s="18">
        <f t="shared" ref="P24:P31" si="2">SUMIF(B24:O24,"&gt;0")/COUNTIF(B24:O24,"&gt;0")</f>
        <v>33969.623136936418</v>
      </c>
    </row>
    <row r="25" spans="1:16" s="7" customFormat="1" x14ac:dyDescent="0.25">
      <c r="A25" s="19" t="s">
        <v>25</v>
      </c>
      <c r="B25" s="35">
        <v>29669.767432868757</v>
      </c>
      <c r="C25" s="35">
        <v>30369.546621043628</v>
      </c>
      <c r="D25" s="35">
        <v>27628.463310024705</v>
      </c>
      <c r="E25" s="35">
        <v>29535.647756138864</v>
      </c>
      <c r="F25" s="35">
        <v>28087.167070217914</v>
      </c>
      <c r="G25" s="35">
        <v>33121.955518523268</v>
      </c>
      <c r="H25" s="35">
        <v>29086.696324106637</v>
      </c>
      <c r="I25" s="35">
        <v>27210.501193317421</v>
      </c>
      <c r="J25" s="35">
        <v>28063.473303670744</v>
      </c>
      <c r="K25" s="35">
        <v>28756.292414741001</v>
      </c>
      <c r="L25" s="35">
        <v>27707.790143084261</v>
      </c>
      <c r="M25" s="35">
        <v>27486.367346938776</v>
      </c>
      <c r="N25" s="35">
        <v>27386.727852356686</v>
      </c>
      <c r="O25" s="36">
        <v>28563.29981409225</v>
      </c>
      <c r="P25" s="37">
        <f t="shared" si="2"/>
        <v>28762.406864366058</v>
      </c>
    </row>
    <row r="26" spans="1:16" s="7" customFormat="1" x14ac:dyDescent="0.25">
      <c r="A26" s="19" t="s">
        <v>26</v>
      </c>
      <c r="B26" s="35">
        <v>5729.4335954758326</v>
      </c>
      <c r="C26" s="35">
        <v>5190.2387267904505</v>
      </c>
      <c r="D26" s="35">
        <v>4998.6452409371313</v>
      </c>
      <c r="E26" s="35">
        <v>5109.6277278562256</v>
      </c>
      <c r="F26" s="35">
        <v>4841.063202769592</v>
      </c>
      <c r="G26" s="35">
        <v>5615.9245599644337</v>
      </c>
      <c r="H26" s="35">
        <v>5054.0383229088866</v>
      </c>
      <c r="I26" s="35">
        <v>5131.6823228010244</v>
      </c>
      <c r="J26" s="35">
        <v>5368.7734256530566</v>
      </c>
      <c r="K26" s="35">
        <v>5168.5075550057436</v>
      </c>
      <c r="L26" s="35">
        <v>5463.4420697412816</v>
      </c>
      <c r="M26" s="35">
        <v>4973.1853116994016</v>
      </c>
      <c r="N26" s="35">
        <v>4824.6064889174431</v>
      </c>
      <c r="O26" s="36">
        <v>5431.8592654644854</v>
      </c>
      <c r="P26" s="37">
        <f t="shared" si="2"/>
        <v>5207.2162725703574</v>
      </c>
    </row>
    <row r="27" spans="1:16" s="7" customFormat="1" x14ac:dyDescent="0.25">
      <c r="A27" s="19" t="s">
        <v>24</v>
      </c>
      <c r="B27" s="20">
        <v>374</v>
      </c>
      <c r="C27" s="20">
        <v>310</v>
      </c>
      <c r="D27" s="20">
        <v>320</v>
      </c>
      <c r="E27" s="20">
        <v>362</v>
      </c>
      <c r="F27" s="20">
        <v>320</v>
      </c>
      <c r="G27" s="20">
        <v>513</v>
      </c>
      <c r="H27" s="20">
        <v>300</v>
      </c>
      <c r="I27" s="20">
        <v>359.96</v>
      </c>
      <c r="J27" s="20">
        <v>332</v>
      </c>
      <c r="K27" s="20">
        <v>335</v>
      </c>
      <c r="L27" s="20">
        <v>424</v>
      </c>
      <c r="M27" s="20">
        <v>357</v>
      </c>
      <c r="N27" s="20">
        <v>296</v>
      </c>
      <c r="O27" s="21">
        <v>356</v>
      </c>
      <c r="P27" s="22">
        <f t="shared" si="2"/>
        <v>354.2114285714286</v>
      </c>
    </row>
    <row r="28" spans="1:16" s="7" customFormat="1" x14ac:dyDescent="0.25">
      <c r="A28" s="23" t="s">
        <v>19</v>
      </c>
      <c r="B28" s="24">
        <v>11.506662489770321</v>
      </c>
      <c r="C28" s="24">
        <v>11.69</v>
      </c>
      <c r="D28" s="24">
        <v>12.875417499999999</v>
      </c>
      <c r="E28" s="24">
        <v>11.81</v>
      </c>
      <c r="F28" s="24">
        <v>11.770500000000002</v>
      </c>
      <c r="G28" s="25">
        <v>9.9852799999999995</v>
      </c>
      <c r="H28" s="24">
        <v>11.795083091497752</v>
      </c>
      <c r="I28" s="24">
        <v>12.57</v>
      </c>
      <c r="J28" s="24">
        <v>11.507200000000001</v>
      </c>
      <c r="K28" s="24">
        <v>11.641</v>
      </c>
      <c r="L28" s="24">
        <v>12.58</v>
      </c>
      <c r="M28" s="24">
        <v>12.25</v>
      </c>
      <c r="N28" s="24">
        <v>11.747296052832953</v>
      </c>
      <c r="O28" s="26">
        <v>12.317904523986861</v>
      </c>
      <c r="P28" s="27">
        <f t="shared" si="2"/>
        <v>11.860453118434849</v>
      </c>
    </row>
    <row r="29" spans="1:16" s="7" customFormat="1" x14ac:dyDescent="0.25">
      <c r="A29" s="19" t="s">
        <v>20</v>
      </c>
      <c r="B29" s="2">
        <v>28450</v>
      </c>
      <c r="C29" s="2">
        <v>29585</v>
      </c>
      <c r="D29" s="2">
        <v>29644</v>
      </c>
      <c r="E29" s="2">
        <v>29068</v>
      </c>
      <c r="F29" s="2">
        <v>27550</v>
      </c>
      <c r="G29" s="2">
        <v>27561</v>
      </c>
      <c r="H29" s="2">
        <v>28590</v>
      </c>
      <c r="I29" s="2">
        <v>28503</v>
      </c>
      <c r="J29" s="2">
        <v>26911</v>
      </c>
      <c r="K29" s="2">
        <v>27896</v>
      </c>
      <c r="L29" s="3">
        <v>29047</v>
      </c>
      <c r="M29" s="2">
        <v>28059</v>
      </c>
      <c r="N29" s="2">
        <v>26810</v>
      </c>
      <c r="O29" s="28">
        <v>29320</v>
      </c>
      <c r="P29" s="29">
        <f t="shared" si="2"/>
        <v>28356.714285714286</v>
      </c>
    </row>
    <row r="30" spans="1:16" s="7" customFormat="1" x14ac:dyDescent="0.25">
      <c r="A30" s="23" t="s">
        <v>21</v>
      </c>
      <c r="B30" s="24">
        <v>33.951000000000001</v>
      </c>
      <c r="C30" s="24">
        <v>37.700000000000003</v>
      </c>
      <c r="D30" s="24">
        <v>35.181532499999996</v>
      </c>
      <c r="E30" s="24">
        <v>38.950000000000003</v>
      </c>
      <c r="F30" s="24">
        <v>34.951000000000001</v>
      </c>
      <c r="G30" s="25">
        <v>31.9406</v>
      </c>
      <c r="H30" s="24">
        <v>37.823219332056141</v>
      </c>
      <c r="I30" s="24">
        <v>35.130000000000003</v>
      </c>
      <c r="J30" s="24">
        <v>34.951000000000001</v>
      </c>
      <c r="K30" s="24">
        <v>33.951000000000001</v>
      </c>
      <c r="L30" s="24">
        <v>35.56</v>
      </c>
      <c r="M30" s="24">
        <v>35.130000000000003</v>
      </c>
      <c r="N30" s="24">
        <v>37.356000000000002</v>
      </c>
      <c r="O30" s="26">
        <v>34.021500000000003</v>
      </c>
      <c r="P30" s="27">
        <f t="shared" si="2"/>
        <v>35.471203702289728</v>
      </c>
    </row>
    <row r="31" spans="1:16" s="7" customFormat="1" ht="15.75" thickBot="1" x14ac:dyDescent="0.3">
      <c r="A31" s="30" t="s">
        <v>22</v>
      </c>
      <c r="B31" s="31">
        <v>16210</v>
      </c>
      <c r="C31" s="31">
        <v>16306</v>
      </c>
      <c r="D31" s="31">
        <v>14655</v>
      </c>
      <c r="E31" s="31">
        <v>16585</v>
      </c>
      <c r="F31" s="31">
        <v>14100</v>
      </c>
      <c r="G31" s="31">
        <v>14948</v>
      </c>
      <c r="H31" s="31">
        <v>15930</v>
      </c>
      <c r="I31" s="31">
        <v>15023</v>
      </c>
      <c r="J31" s="31">
        <v>15637</v>
      </c>
      <c r="K31" s="31">
        <v>14623</v>
      </c>
      <c r="L31" s="32">
        <v>16190</v>
      </c>
      <c r="M31" s="31">
        <v>14559</v>
      </c>
      <c r="N31" s="31">
        <v>15019</v>
      </c>
      <c r="O31" s="33">
        <v>15400</v>
      </c>
      <c r="P31" s="34">
        <f t="shared" si="2"/>
        <v>15370.357142857143</v>
      </c>
    </row>
    <row r="32" spans="1:16" ht="19.5" thickBot="1" x14ac:dyDescent="0.3">
      <c r="A32" s="78" t="str">
        <f>'Tabulka č. 1'!A32:P32</f>
        <v>Meziroční změny 2017 oproti 2016 - absolutně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2"/>
    </row>
    <row r="33" spans="1:16" x14ac:dyDescent="0.25">
      <c r="A33" s="15" t="s">
        <v>23</v>
      </c>
      <c r="B33" s="42">
        <f>ROUND(B15-B6,0)</f>
        <v>1931</v>
      </c>
      <c r="C33" s="42">
        <f t="shared" ref="C33:O33" si="3">ROUND(C15-C6,0)</f>
        <v>2784</v>
      </c>
      <c r="D33" s="42">
        <f t="shared" si="3"/>
        <v>2017</v>
      </c>
      <c r="E33" s="42">
        <f t="shared" si="3"/>
        <v>2553</v>
      </c>
      <c r="F33" s="42">
        <f t="shared" si="3"/>
        <v>1872</v>
      </c>
      <c r="G33" s="42">
        <f t="shared" si="3"/>
        <v>3560</v>
      </c>
      <c r="H33" s="42">
        <f t="shared" si="3"/>
        <v>3037</v>
      </c>
      <c r="I33" s="42">
        <f t="shared" si="3"/>
        <v>2193</v>
      </c>
      <c r="J33" s="42">
        <f t="shared" si="3"/>
        <v>2190</v>
      </c>
      <c r="K33" s="42">
        <f t="shared" si="3"/>
        <v>2083</v>
      </c>
      <c r="L33" s="42">
        <f t="shared" si="3"/>
        <v>2228</v>
      </c>
      <c r="M33" s="42">
        <f t="shared" si="3"/>
        <v>2377</v>
      </c>
      <c r="N33" s="42">
        <f t="shared" si="3"/>
        <v>1899</v>
      </c>
      <c r="O33" s="43">
        <f t="shared" si="3"/>
        <v>2261</v>
      </c>
      <c r="P33" s="18">
        <f>AVERAGE(B33:O33)</f>
        <v>2356.0714285714284</v>
      </c>
    </row>
    <row r="34" spans="1:16" x14ac:dyDescent="0.25">
      <c r="A34" s="19" t="s">
        <v>25</v>
      </c>
      <c r="B34" s="44">
        <f>ROUND(B16-B7,0)</f>
        <v>1612</v>
      </c>
      <c r="C34" s="44">
        <f t="shared" ref="C34:O34" si="4">ROUND(C16-C7,0)</f>
        <v>2437</v>
      </c>
      <c r="D34" s="44">
        <f t="shared" si="4"/>
        <v>1817</v>
      </c>
      <c r="E34" s="44">
        <f t="shared" si="4"/>
        <v>2277</v>
      </c>
      <c r="F34" s="44">
        <f t="shared" si="4"/>
        <v>1668</v>
      </c>
      <c r="G34" s="44">
        <f t="shared" si="4"/>
        <v>3369</v>
      </c>
      <c r="H34" s="44">
        <f t="shared" si="4"/>
        <v>2804</v>
      </c>
      <c r="I34" s="44">
        <f t="shared" si="4"/>
        <v>1986</v>
      </c>
      <c r="J34" s="44">
        <f t="shared" si="4"/>
        <v>2020</v>
      </c>
      <c r="K34" s="44">
        <f t="shared" si="4"/>
        <v>1876</v>
      </c>
      <c r="L34" s="44">
        <f t="shared" si="4"/>
        <v>1983</v>
      </c>
      <c r="M34" s="44">
        <f t="shared" si="4"/>
        <v>2176</v>
      </c>
      <c r="N34" s="44">
        <f t="shared" si="4"/>
        <v>1718</v>
      </c>
      <c r="O34" s="45">
        <f t="shared" si="4"/>
        <v>2028</v>
      </c>
      <c r="P34" s="37">
        <f t="shared" ref="P34:P40" si="5">AVERAGE(B34:O34)</f>
        <v>2126.5</v>
      </c>
    </row>
    <row r="35" spans="1:16" x14ac:dyDescent="0.25">
      <c r="A35" s="19" t="s">
        <v>26</v>
      </c>
      <c r="B35" s="44">
        <f>ROUND(B17-B8,0)</f>
        <v>319</v>
      </c>
      <c r="C35" s="44">
        <f t="shared" ref="C35:O35" si="6">ROUND(C17-C8,0)</f>
        <v>347</v>
      </c>
      <c r="D35" s="44">
        <f t="shared" si="6"/>
        <v>200</v>
      </c>
      <c r="E35" s="44">
        <f t="shared" si="6"/>
        <v>276</v>
      </c>
      <c r="F35" s="44">
        <f t="shared" si="6"/>
        <v>204</v>
      </c>
      <c r="G35" s="44">
        <f t="shared" si="6"/>
        <v>191</v>
      </c>
      <c r="H35" s="44">
        <f t="shared" si="6"/>
        <v>233</v>
      </c>
      <c r="I35" s="44">
        <f t="shared" si="6"/>
        <v>207</v>
      </c>
      <c r="J35" s="44">
        <f t="shared" si="6"/>
        <v>170</v>
      </c>
      <c r="K35" s="44">
        <f t="shared" si="6"/>
        <v>207</v>
      </c>
      <c r="L35" s="44">
        <f t="shared" si="6"/>
        <v>244</v>
      </c>
      <c r="M35" s="44">
        <f t="shared" si="6"/>
        <v>201</v>
      </c>
      <c r="N35" s="44">
        <f t="shared" si="6"/>
        <v>181</v>
      </c>
      <c r="O35" s="45">
        <f t="shared" si="6"/>
        <v>233</v>
      </c>
      <c r="P35" s="37">
        <f t="shared" si="5"/>
        <v>229.5</v>
      </c>
    </row>
    <row r="36" spans="1:16" x14ac:dyDescent="0.25">
      <c r="A36" s="19" t="s">
        <v>24</v>
      </c>
      <c r="B36" s="46">
        <f>ROUND(B18-B9,0)</f>
        <v>0</v>
      </c>
      <c r="C36" s="46">
        <f t="shared" ref="C36:O36" si="7">ROUND(C18-C9,0)</f>
        <v>0</v>
      </c>
      <c r="D36" s="46">
        <f t="shared" si="7"/>
        <v>-6</v>
      </c>
      <c r="E36" s="46">
        <f t="shared" si="7"/>
        <v>0</v>
      </c>
      <c r="F36" s="46">
        <f t="shared" si="7"/>
        <v>0</v>
      </c>
      <c r="G36" s="46">
        <f t="shared" si="7"/>
        <v>15</v>
      </c>
      <c r="H36" s="46">
        <f t="shared" si="7"/>
        <v>0</v>
      </c>
      <c r="I36" s="46">
        <f t="shared" si="7"/>
        <v>3</v>
      </c>
      <c r="J36" s="46">
        <f t="shared" si="7"/>
        <v>-9</v>
      </c>
      <c r="K36" s="46">
        <f t="shared" si="7"/>
        <v>-3</v>
      </c>
      <c r="L36" s="46">
        <f t="shared" si="7"/>
        <v>-9</v>
      </c>
      <c r="M36" s="46">
        <f t="shared" si="7"/>
        <v>0</v>
      </c>
      <c r="N36" s="46">
        <f t="shared" si="7"/>
        <v>-4</v>
      </c>
      <c r="O36" s="47">
        <f t="shared" si="7"/>
        <v>-10</v>
      </c>
      <c r="P36" s="22">
        <f t="shared" si="5"/>
        <v>-1.6428571428571428</v>
      </c>
    </row>
    <row r="37" spans="1:16" x14ac:dyDescent="0.25">
      <c r="A37" s="23" t="s">
        <v>19</v>
      </c>
      <c r="B37" s="49">
        <f>ROUND(B19-B10,2)</f>
        <v>0</v>
      </c>
      <c r="C37" s="49">
        <f t="shared" ref="C37:O37" si="8">ROUND(C19-C10,2)</f>
        <v>-0.57999999999999996</v>
      </c>
      <c r="D37" s="49">
        <f t="shared" si="8"/>
        <v>0</v>
      </c>
      <c r="E37" s="49">
        <f t="shared" si="8"/>
        <v>-0.22</v>
      </c>
      <c r="F37" s="49">
        <f t="shared" si="8"/>
        <v>0</v>
      </c>
      <c r="G37" s="49">
        <f t="shared" si="8"/>
        <v>-0.81</v>
      </c>
      <c r="H37" s="49">
        <f t="shared" si="8"/>
        <v>-0.38</v>
      </c>
      <c r="I37" s="49">
        <f t="shared" si="8"/>
        <v>-0.17</v>
      </c>
      <c r="J37" s="49">
        <f t="shared" si="8"/>
        <v>-0.49</v>
      </c>
      <c r="K37" s="49">
        <f t="shared" si="8"/>
        <v>0</v>
      </c>
      <c r="L37" s="49">
        <f t="shared" si="8"/>
        <v>-0.34</v>
      </c>
      <c r="M37" s="49">
        <f t="shared" si="8"/>
        <v>-0.21</v>
      </c>
      <c r="N37" s="49">
        <f t="shared" si="8"/>
        <v>-0.12</v>
      </c>
      <c r="O37" s="50">
        <f t="shared" si="8"/>
        <v>-0.08</v>
      </c>
      <c r="P37" s="48">
        <f>ROUND(AVERAGE(B37:O37),2)</f>
        <v>-0.24</v>
      </c>
    </row>
    <row r="38" spans="1:16" x14ac:dyDescent="0.25">
      <c r="A38" s="19" t="s">
        <v>20</v>
      </c>
      <c r="B38" s="46">
        <f t="shared" ref="B38:O38" si="9">ROUND(B20-B11,0)</f>
        <v>1560</v>
      </c>
      <c r="C38" s="46">
        <f t="shared" si="9"/>
        <v>1293</v>
      </c>
      <c r="D38" s="46">
        <f t="shared" si="9"/>
        <v>1950</v>
      </c>
      <c r="E38" s="46">
        <f t="shared" si="9"/>
        <v>1950</v>
      </c>
      <c r="F38" s="46">
        <f t="shared" si="9"/>
        <v>1700</v>
      </c>
      <c r="G38" s="46">
        <f t="shared" si="9"/>
        <v>1431</v>
      </c>
      <c r="H38" s="46">
        <f t="shared" si="9"/>
        <v>1990</v>
      </c>
      <c r="I38" s="46">
        <f t="shared" si="9"/>
        <v>1782</v>
      </c>
      <c r="J38" s="46">
        <f t="shared" si="9"/>
        <v>1171</v>
      </c>
      <c r="K38" s="46">
        <f t="shared" si="9"/>
        <v>1832</v>
      </c>
      <c r="L38" s="46">
        <f t="shared" si="9"/>
        <v>1466</v>
      </c>
      <c r="M38" s="46">
        <f t="shared" si="9"/>
        <v>1851</v>
      </c>
      <c r="N38" s="46">
        <f t="shared" si="9"/>
        <v>1478</v>
      </c>
      <c r="O38" s="47">
        <f t="shared" si="9"/>
        <v>1950</v>
      </c>
      <c r="P38" s="22">
        <f t="shared" si="5"/>
        <v>1671.7142857142858</v>
      </c>
    </row>
    <row r="39" spans="1:16" x14ac:dyDescent="0.25">
      <c r="A39" s="23" t="s">
        <v>21</v>
      </c>
      <c r="B39" s="49">
        <f t="shared" ref="B39:O39" si="10">ROUND(B21-B12,2)</f>
        <v>0</v>
      </c>
      <c r="C39" s="49">
        <f t="shared" si="10"/>
        <v>0</v>
      </c>
      <c r="D39" s="49">
        <f t="shared" si="10"/>
        <v>0</v>
      </c>
      <c r="E39" s="49">
        <f t="shared" si="10"/>
        <v>0</v>
      </c>
      <c r="F39" s="49">
        <f t="shared" si="10"/>
        <v>0</v>
      </c>
      <c r="G39" s="49">
        <f t="shared" si="10"/>
        <v>0</v>
      </c>
      <c r="H39" s="49">
        <f t="shared" si="10"/>
        <v>0</v>
      </c>
      <c r="I39" s="49">
        <f t="shared" si="10"/>
        <v>0</v>
      </c>
      <c r="J39" s="49">
        <f t="shared" si="10"/>
        <v>0</v>
      </c>
      <c r="K39" s="49">
        <f t="shared" si="10"/>
        <v>0</v>
      </c>
      <c r="L39" s="49">
        <f t="shared" si="10"/>
        <v>0</v>
      </c>
      <c r="M39" s="49">
        <f t="shared" si="10"/>
        <v>0</v>
      </c>
      <c r="N39" s="49">
        <f t="shared" si="10"/>
        <v>0</v>
      </c>
      <c r="O39" s="50">
        <f t="shared" si="10"/>
        <v>0</v>
      </c>
      <c r="P39" s="48">
        <f>ROUND(AVERAGE(B39:O39),2)</f>
        <v>0</v>
      </c>
    </row>
    <row r="40" spans="1:16" ht="15.75" thickBot="1" x14ac:dyDescent="0.3">
      <c r="A40" s="30" t="s">
        <v>22</v>
      </c>
      <c r="B40" s="64">
        <f t="shared" ref="B40:O40" si="11">ROUND(B22-B13,0)</f>
        <v>910</v>
      </c>
      <c r="C40" s="64">
        <f t="shared" si="11"/>
        <v>1047</v>
      </c>
      <c r="D40" s="64">
        <f t="shared" si="11"/>
        <v>592</v>
      </c>
      <c r="E40" s="64">
        <f t="shared" si="11"/>
        <v>904</v>
      </c>
      <c r="F40" s="64">
        <f t="shared" si="11"/>
        <v>600</v>
      </c>
      <c r="G40" s="64">
        <f t="shared" si="11"/>
        <v>513</v>
      </c>
      <c r="H40" s="64">
        <f t="shared" si="11"/>
        <v>740</v>
      </c>
      <c r="I40" s="64">
        <f t="shared" si="11"/>
        <v>611</v>
      </c>
      <c r="J40" s="64">
        <f t="shared" si="11"/>
        <v>501</v>
      </c>
      <c r="K40" s="64">
        <f t="shared" si="11"/>
        <v>592</v>
      </c>
      <c r="L40" s="64">
        <f t="shared" si="11"/>
        <v>731</v>
      </c>
      <c r="M40" s="64">
        <f t="shared" si="11"/>
        <v>593</v>
      </c>
      <c r="N40" s="64">
        <f t="shared" si="11"/>
        <v>569</v>
      </c>
      <c r="O40" s="65">
        <f t="shared" si="11"/>
        <v>670</v>
      </c>
      <c r="P40" s="66">
        <f t="shared" si="5"/>
        <v>683.78571428571433</v>
      </c>
    </row>
    <row r="41" spans="1:16" ht="19.5" thickBot="1" x14ac:dyDescent="0.3">
      <c r="A41" s="83" t="str">
        <f>'Tabulka č. 1'!A41:P41</f>
        <v>Meziroční změny 2018 oproti 2017 - absolutně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5"/>
    </row>
    <row r="42" spans="1:16" x14ac:dyDescent="0.25">
      <c r="A42" s="15" t="s">
        <v>23</v>
      </c>
      <c r="B42" s="42">
        <f>ROUND(B24-B15,0)</f>
        <v>4306</v>
      </c>
      <c r="C42" s="42">
        <f t="shared" ref="C42:O42" si="12">ROUND(C24-C15,0)</f>
        <v>5340</v>
      </c>
      <c r="D42" s="42">
        <f t="shared" si="12"/>
        <v>3692</v>
      </c>
      <c r="E42" s="42">
        <f t="shared" si="12"/>
        <v>5145</v>
      </c>
      <c r="F42" s="42">
        <f t="shared" si="12"/>
        <v>4384</v>
      </c>
      <c r="G42" s="42">
        <f t="shared" si="12"/>
        <v>6064</v>
      </c>
      <c r="H42" s="42">
        <f t="shared" si="12"/>
        <v>2545</v>
      </c>
      <c r="I42" s="42">
        <f t="shared" si="12"/>
        <v>3995</v>
      </c>
      <c r="J42" s="42">
        <f t="shared" si="12"/>
        <v>4952</v>
      </c>
      <c r="K42" s="42">
        <f t="shared" si="12"/>
        <v>4252</v>
      </c>
      <c r="L42" s="42">
        <f t="shared" si="12"/>
        <v>4501</v>
      </c>
      <c r="M42" s="42">
        <f t="shared" si="12"/>
        <v>3948</v>
      </c>
      <c r="N42" s="42">
        <f t="shared" si="12"/>
        <v>3613</v>
      </c>
      <c r="O42" s="43">
        <f t="shared" si="12"/>
        <v>4118</v>
      </c>
      <c r="P42" s="18">
        <f>AVERAGE(B42:O42)</f>
        <v>4346.7857142857147</v>
      </c>
    </row>
    <row r="43" spans="1:16" x14ac:dyDescent="0.25">
      <c r="A43" s="19" t="s">
        <v>25</v>
      </c>
      <c r="B43" s="44">
        <f>ROUND(B25-B16,0)</f>
        <v>3287</v>
      </c>
      <c r="C43" s="44">
        <f t="shared" ref="C43:O43" si="13">ROUND(C25-C16,0)</f>
        <v>4601</v>
      </c>
      <c r="D43" s="44">
        <f t="shared" si="13"/>
        <v>2903</v>
      </c>
      <c r="E43" s="44">
        <f t="shared" si="13"/>
        <v>4259</v>
      </c>
      <c r="F43" s="44">
        <f t="shared" si="13"/>
        <v>3660</v>
      </c>
      <c r="G43" s="44">
        <f t="shared" si="13"/>
        <v>5412</v>
      </c>
      <c r="H43" s="44">
        <f t="shared" si="13"/>
        <v>1937</v>
      </c>
      <c r="I43" s="44">
        <f t="shared" si="13"/>
        <v>3211</v>
      </c>
      <c r="J43" s="44">
        <f t="shared" si="13"/>
        <v>4010</v>
      </c>
      <c r="K43" s="44">
        <f t="shared" si="13"/>
        <v>3438</v>
      </c>
      <c r="L43" s="44">
        <f t="shared" si="13"/>
        <v>3560</v>
      </c>
      <c r="M43" s="44">
        <f t="shared" si="13"/>
        <v>3189</v>
      </c>
      <c r="N43" s="44">
        <f t="shared" si="13"/>
        <v>3048</v>
      </c>
      <c r="O43" s="45">
        <f t="shared" si="13"/>
        <v>3191</v>
      </c>
      <c r="P43" s="37">
        <f t="shared" ref="P43:P45" si="14">AVERAGE(B43:O43)</f>
        <v>3550.4285714285716</v>
      </c>
    </row>
    <row r="44" spans="1:16" x14ac:dyDescent="0.25">
      <c r="A44" s="19" t="s">
        <v>26</v>
      </c>
      <c r="B44" s="44">
        <f>ROUND(B26-B17,0)</f>
        <v>1019</v>
      </c>
      <c r="C44" s="44">
        <f t="shared" ref="C44:O44" si="15">ROUND(C26-C17,0)</f>
        <v>740</v>
      </c>
      <c r="D44" s="44">
        <f t="shared" si="15"/>
        <v>789</v>
      </c>
      <c r="E44" s="44">
        <f t="shared" si="15"/>
        <v>886</v>
      </c>
      <c r="F44" s="44">
        <f t="shared" si="15"/>
        <v>724</v>
      </c>
      <c r="G44" s="44">
        <f t="shared" si="15"/>
        <v>652</v>
      </c>
      <c r="H44" s="44">
        <f t="shared" si="15"/>
        <v>608</v>
      </c>
      <c r="I44" s="44">
        <f t="shared" si="15"/>
        <v>784</v>
      </c>
      <c r="J44" s="44">
        <f t="shared" si="15"/>
        <v>941</v>
      </c>
      <c r="K44" s="44">
        <f t="shared" si="15"/>
        <v>814</v>
      </c>
      <c r="L44" s="44">
        <f t="shared" si="15"/>
        <v>941</v>
      </c>
      <c r="M44" s="44">
        <f t="shared" si="15"/>
        <v>760</v>
      </c>
      <c r="N44" s="44">
        <f t="shared" si="15"/>
        <v>565</v>
      </c>
      <c r="O44" s="45">
        <f t="shared" si="15"/>
        <v>927</v>
      </c>
      <c r="P44" s="37">
        <f t="shared" si="14"/>
        <v>796.42857142857144</v>
      </c>
    </row>
    <row r="45" spans="1:16" x14ac:dyDescent="0.25">
      <c r="A45" s="19" t="s">
        <v>24</v>
      </c>
      <c r="B45" s="46">
        <f>ROUND(B27-B18,0)</f>
        <v>-16</v>
      </c>
      <c r="C45" s="46">
        <f t="shared" ref="C45:O45" si="16">ROUND(C27-C18,0)</f>
        <v>-3</v>
      </c>
      <c r="D45" s="46">
        <f t="shared" si="16"/>
        <v>0</v>
      </c>
      <c r="E45" s="46">
        <f t="shared" si="16"/>
        <v>0</v>
      </c>
      <c r="F45" s="46">
        <f t="shared" si="16"/>
        <v>0</v>
      </c>
      <c r="G45" s="46">
        <f t="shared" si="16"/>
        <v>26</v>
      </c>
      <c r="H45" s="46">
        <f t="shared" si="16"/>
        <v>0</v>
      </c>
      <c r="I45" s="46">
        <f t="shared" si="16"/>
        <v>2</v>
      </c>
      <c r="J45" s="46">
        <f t="shared" si="16"/>
        <v>-14</v>
      </c>
      <c r="K45" s="46">
        <f t="shared" si="16"/>
        <v>-10</v>
      </c>
      <c r="L45" s="46">
        <f t="shared" si="16"/>
        <v>0</v>
      </c>
      <c r="M45" s="46">
        <f t="shared" si="16"/>
        <v>-1</v>
      </c>
      <c r="N45" s="46">
        <f t="shared" si="16"/>
        <v>0</v>
      </c>
      <c r="O45" s="47">
        <f t="shared" si="16"/>
        <v>-4</v>
      </c>
      <c r="P45" s="22">
        <f t="shared" si="14"/>
        <v>-1.4285714285714286</v>
      </c>
    </row>
    <row r="46" spans="1:16" x14ac:dyDescent="0.25">
      <c r="A46" s="23" t="s">
        <v>19</v>
      </c>
      <c r="B46" s="49">
        <f>ROUND(B28-B19,2)</f>
        <v>-0.11</v>
      </c>
      <c r="C46" s="49">
        <f t="shared" ref="C46:O46" si="17">ROUND(C28-C19,2)</f>
        <v>-0.23</v>
      </c>
      <c r="D46" s="49">
        <f t="shared" si="17"/>
        <v>-0.05</v>
      </c>
      <c r="E46" s="49">
        <f t="shared" si="17"/>
        <v>-0.69</v>
      </c>
      <c r="F46" s="49">
        <f t="shared" si="17"/>
        <v>-0.46</v>
      </c>
      <c r="G46" s="49">
        <f t="shared" si="17"/>
        <v>-0.96</v>
      </c>
      <c r="H46" s="49">
        <f t="shared" si="17"/>
        <v>-0.05</v>
      </c>
      <c r="I46" s="49">
        <f t="shared" si="17"/>
        <v>-0.08</v>
      </c>
      <c r="J46" s="49">
        <f t="shared" si="17"/>
        <v>-0.76</v>
      </c>
      <c r="K46" s="49">
        <f t="shared" si="17"/>
        <v>-0.08</v>
      </c>
      <c r="L46" s="49">
        <f t="shared" si="17"/>
        <v>-0.09</v>
      </c>
      <c r="M46" s="49">
        <f t="shared" si="17"/>
        <v>-0.09</v>
      </c>
      <c r="N46" s="49">
        <f t="shared" si="17"/>
        <v>-0.1</v>
      </c>
      <c r="O46" s="50">
        <f t="shared" si="17"/>
        <v>-0.09</v>
      </c>
      <c r="P46" s="48">
        <f>ROUND(AVERAGE(B46:O46),2)</f>
        <v>-0.27</v>
      </c>
    </row>
    <row r="47" spans="1:16" x14ac:dyDescent="0.25">
      <c r="A47" s="19" t="s">
        <v>20</v>
      </c>
      <c r="B47" s="46">
        <f t="shared" ref="B47:O47" si="18">ROUND(B29-B20,0)</f>
        <v>2920</v>
      </c>
      <c r="C47" s="46">
        <f t="shared" si="18"/>
        <v>3988</v>
      </c>
      <c r="D47" s="46">
        <f t="shared" si="18"/>
        <v>3010</v>
      </c>
      <c r="E47" s="46">
        <f t="shared" si="18"/>
        <v>2738</v>
      </c>
      <c r="F47" s="46">
        <f t="shared" si="18"/>
        <v>2650</v>
      </c>
      <c r="G47" s="46">
        <f t="shared" si="18"/>
        <v>2276</v>
      </c>
      <c r="H47" s="46">
        <f t="shared" si="18"/>
        <v>1780</v>
      </c>
      <c r="I47" s="46">
        <f t="shared" si="18"/>
        <v>3203</v>
      </c>
      <c r="J47" s="46">
        <f t="shared" si="18"/>
        <v>2332</v>
      </c>
      <c r="K47" s="46">
        <f t="shared" si="18"/>
        <v>3166</v>
      </c>
      <c r="L47" s="46">
        <f t="shared" si="18"/>
        <v>3551</v>
      </c>
      <c r="M47" s="46">
        <f t="shared" si="18"/>
        <v>3073</v>
      </c>
      <c r="N47" s="46">
        <f t="shared" si="18"/>
        <v>2782</v>
      </c>
      <c r="O47" s="47">
        <f t="shared" si="18"/>
        <v>3090</v>
      </c>
      <c r="P47" s="22">
        <f t="shared" ref="P47" si="19">AVERAGE(B47:O47)</f>
        <v>2897.0714285714284</v>
      </c>
    </row>
    <row r="48" spans="1:16" x14ac:dyDescent="0.25">
      <c r="A48" s="23" t="s">
        <v>21</v>
      </c>
      <c r="B48" s="49">
        <f t="shared" ref="B48:O48" si="20">ROUND(B30-B21,2)</f>
        <v>-0.31</v>
      </c>
      <c r="C48" s="49">
        <f t="shared" si="20"/>
        <v>1.46</v>
      </c>
      <c r="D48" s="49">
        <f t="shared" si="20"/>
        <v>-0.25</v>
      </c>
      <c r="E48" s="49">
        <f t="shared" si="20"/>
        <v>-0.32</v>
      </c>
      <c r="F48" s="49">
        <f t="shared" si="20"/>
        <v>-0.31</v>
      </c>
      <c r="G48" s="49">
        <f t="shared" si="20"/>
        <v>-0.32</v>
      </c>
      <c r="H48" s="49">
        <f t="shared" si="20"/>
        <v>-0.31</v>
      </c>
      <c r="I48" s="49">
        <f t="shared" si="20"/>
        <v>-0.31</v>
      </c>
      <c r="J48" s="49">
        <f t="shared" si="20"/>
        <v>-0.31</v>
      </c>
      <c r="K48" s="49">
        <f t="shared" si="20"/>
        <v>-0.31</v>
      </c>
      <c r="L48" s="49">
        <f t="shared" si="20"/>
        <v>-0.34</v>
      </c>
      <c r="M48" s="49">
        <f t="shared" si="20"/>
        <v>-0.31</v>
      </c>
      <c r="N48" s="49">
        <f t="shared" si="20"/>
        <v>-0.34</v>
      </c>
      <c r="O48" s="50">
        <f t="shared" si="20"/>
        <v>-0.5</v>
      </c>
      <c r="P48" s="48">
        <f>ROUND(AVERAGE(B48:O48),2)</f>
        <v>-0.2</v>
      </c>
    </row>
    <row r="49" spans="1:16" ht="15.75" thickBot="1" x14ac:dyDescent="0.3">
      <c r="A49" s="30" t="s">
        <v>22</v>
      </c>
      <c r="B49" s="64">
        <f t="shared" ref="B49:O49" si="21">ROUND(B31-B22,0)</f>
        <v>2760</v>
      </c>
      <c r="C49" s="64">
        <f t="shared" si="21"/>
        <v>2863</v>
      </c>
      <c r="D49" s="64">
        <f t="shared" si="21"/>
        <v>2225</v>
      </c>
      <c r="E49" s="64">
        <f t="shared" si="21"/>
        <v>2764</v>
      </c>
      <c r="F49" s="64">
        <f t="shared" si="21"/>
        <v>2000</v>
      </c>
      <c r="G49" s="64">
        <f t="shared" si="21"/>
        <v>1602</v>
      </c>
      <c r="H49" s="64">
        <f t="shared" si="21"/>
        <v>1800</v>
      </c>
      <c r="I49" s="64">
        <f t="shared" si="21"/>
        <v>2183</v>
      </c>
      <c r="J49" s="64">
        <f t="shared" si="21"/>
        <v>2626</v>
      </c>
      <c r="K49" s="64">
        <f t="shared" si="21"/>
        <v>2189</v>
      </c>
      <c r="L49" s="64">
        <f t="shared" si="21"/>
        <v>2661</v>
      </c>
      <c r="M49" s="64">
        <f t="shared" si="21"/>
        <v>2115</v>
      </c>
      <c r="N49" s="64">
        <f t="shared" si="21"/>
        <v>1638</v>
      </c>
      <c r="O49" s="65">
        <f t="shared" si="21"/>
        <v>2440</v>
      </c>
      <c r="P49" s="66">
        <f t="shared" ref="P49" si="22">AVERAGE(B49:O49)</f>
        <v>2276.1428571428573</v>
      </c>
    </row>
    <row r="50" spans="1:16" ht="19.5" thickBot="1" x14ac:dyDescent="0.3">
      <c r="A50" s="78" t="str">
        <f>'Tabulka č. 1'!A50:P50</f>
        <v>Meziroční změny 2017 oproti 2016 - v %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2"/>
    </row>
    <row r="51" spans="1:16" x14ac:dyDescent="0.25">
      <c r="A51" s="15" t="s">
        <v>23</v>
      </c>
      <c r="B51" s="51">
        <f>ROUND(100*(B15-B6)/B6,2)</f>
        <v>6.62</v>
      </c>
      <c r="C51" s="51">
        <f t="shared" ref="C51:O51" si="23">ROUND(100*(C15-C6)/C6,2)</f>
        <v>10.15</v>
      </c>
      <c r="D51" s="51">
        <f t="shared" si="23"/>
        <v>7.49</v>
      </c>
      <c r="E51" s="51">
        <f t="shared" si="23"/>
        <v>9.4700000000000006</v>
      </c>
      <c r="F51" s="51">
        <f t="shared" si="23"/>
        <v>7.02</v>
      </c>
      <c r="G51" s="51">
        <f t="shared" si="23"/>
        <v>12.23</v>
      </c>
      <c r="H51" s="51">
        <f t="shared" si="23"/>
        <v>10.64</v>
      </c>
      <c r="I51" s="51">
        <f t="shared" si="23"/>
        <v>8.39</v>
      </c>
      <c r="J51" s="51">
        <f t="shared" si="23"/>
        <v>8.33</v>
      </c>
      <c r="K51" s="51">
        <f t="shared" si="23"/>
        <v>7.55</v>
      </c>
      <c r="L51" s="51">
        <f t="shared" si="23"/>
        <v>8.42</v>
      </c>
      <c r="M51" s="51">
        <f t="shared" si="23"/>
        <v>9.1</v>
      </c>
      <c r="N51" s="51">
        <f t="shared" si="23"/>
        <v>7.11</v>
      </c>
      <c r="O51" s="52">
        <f t="shared" si="23"/>
        <v>8.19</v>
      </c>
      <c r="P51" s="55">
        <f t="shared" ref="P51:P58" si="24">ROUND(AVERAGE(B51:O51),2)</f>
        <v>8.6199999999999992</v>
      </c>
    </row>
    <row r="52" spans="1:16" x14ac:dyDescent="0.25">
      <c r="A52" s="19" t="s">
        <v>25</v>
      </c>
      <c r="B52" s="49">
        <f t="shared" ref="B52:O58" si="25">ROUND(100*(B16-B7)/B7,2)</f>
        <v>6.51</v>
      </c>
      <c r="C52" s="49">
        <f t="shared" si="25"/>
        <v>10.44</v>
      </c>
      <c r="D52" s="49">
        <f t="shared" si="25"/>
        <v>7.93</v>
      </c>
      <c r="E52" s="49">
        <f t="shared" si="25"/>
        <v>9.9</v>
      </c>
      <c r="F52" s="49">
        <f t="shared" si="25"/>
        <v>7.33</v>
      </c>
      <c r="G52" s="49">
        <f t="shared" si="25"/>
        <v>13.84</v>
      </c>
      <c r="H52" s="49">
        <f t="shared" si="25"/>
        <v>11.52</v>
      </c>
      <c r="I52" s="49">
        <f t="shared" si="25"/>
        <v>9.02</v>
      </c>
      <c r="J52" s="49">
        <f t="shared" si="25"/>
        <v>9.17</v>
      </c>
      <c r="K52" s="49">
        <f t="shared" si="25"/>
        <v>8</v>
      </c>
      <c r="L52" s="49">
        <f t="shared" si="25"/>
        <v>8.9499999999999993</v>
      </c>
      <c r="M52" s="49">
        <f t="shared" si="25"/>
        <v>9.84</v>
      </c>
      <c r="N52" s="49">
        <f t="shared" si="25"/>
        <v>7.6</v>
      </c>
      <c r="O52" s="50">
        <f t="shared" si="25"/>
        <v>8.69</v>
      </c>
      <c r="P52" s="56">
        <f t="shared" si="24"/>
        <v>9.1999999999999993</v>
      </c>
    </row>
    <row r="53" spans="1:16" x14ac:dyDescent="0.25">
      <c r="A53" s="19" t="s">
        <v>26</v>
      </c>
      <c r="B53" s="49">
        <f t="shared" si="25"/>
        <v>7.26</v>
      </c>
      <c r="C53" s="49">
        <f t="shared" si="25"/>
        <v>8.4499999999999993</v>
      </c>
      <c r="D53" s="49">
        <f t="shared" si="25"/>
        <v>4.99</v>
      </c>
      <c r="E53" s="49">
        <f t="shared" si="25"/>
        <v>7</v>
      </c>
      <c r="F53" s="49">
        <f t="shared" si="25"/>
        <v>5.22</v>
      </c>
      <c r="G53" s="49">
        <f t="shared" si="25"/>
        <v>4</v>
      </c>
      <c r="H53" s="49">
        <f t="shared" si="25"/>
        <v>5.53</v>
      </c>
      <c r="I53" s="49">
        <f t="shared" si="25"/>
        <v>5</v>
      </c>
      <c r="J53" s="49">
        <f t="shared" si="25"/>
        <v>4</v>
      </c>
      <c r="K53" s="49">
        <f t="shared" si="25"/>
        <v>5</v>
      </c>
      <c r="L53" s="49">
        <f t="shared" si="25"/>
        <v>5.71</v>
      </c>
      <c r="M53" s="49">
        <f t="shared" si="25"/>
        <v>5</v>
      </c>
      <c r="N53" s="49">
        <f t="shared" si="25"/>
        <v>4.4400000000000004</v>
      </c>
      <c r="O53" s="50">
        <f t="shared" si="25"/>
        <v>5.45</v>
      </c>
      <c r="P53" s="56">
        <f t="shared" si="24"/>
        <v>5.5</v>
      </c>
    </row>
    <row r="54" spans="1:16" x14ac:dyDescent="0.25">
      <c r="A54" s="19" t="s">
        <v>24</v>
      </c>
      <c r="B54" s="49">
        <f t="shared" si="25"/>
        <v>0</v>
      </c>
      <c r="C54" s="49">
        <f t="shared" si="25"/>
        <v>0</v>
      </c>
      <c r="D54" s="49">
        <f t="shared" si="25"/>
        <v>-1.84</v>
      </c>
      <c r="E54" s="49">
        <f t="shared" si="25"/>
        <v>0</v>
      </c>
      <c r="F54" s="49">
        <f t="shared" si="25"/>
        <v>0</v>
      </c>
      <c r="G54" s="49">
        <f t="shared" si="25"/>
        <v>3.18</v>
      </c>
      <c r="H54" s="49">
        <f t="shared" si="25"/>
        <v>0</v>
      </c>
      <c r="I54" s="49">
        <f t="shared" si="25"/>
        <v>0.87</v>
      </c>
      <c r="J54" s="49">
        <f t="shared" si="25"/>
        <v>-2.54</v>
      </c>
      <c r="K54" s="49">
        <f t="shared" si="25"/>
        <v>-0.86</v>
      </c>
      <c r="L54" s="49">
        <f t="shared" si="25"/>
        <v>-2.08</v>
      </c>
      <c r="M54" s="49">
        <f t="shared" si="25"/>
        <v>0</v>
      </c>
      <c r="N54" s="49">
        <f t="shared" si="25"/>
        <v>-1.33</v>
      </c>
      <c r="O54" s="50">
        <f t="shared" si="25"/>
        <v>-2.7</v>
      </c>
      <c r="P54" s="57">
        <f t="shared" si="24"/>
        <v>-0.52</v>
      </c>
    </row>
    <row r="55" spans="1:16" x14ac:dyDescent="0.25">
      <c r="A55" s="23" t="s">
        <v>19</v>
      </c>
      <c r="B55" s="49">
        <f t="shared" si="25"/>
        <v>0</v>
      </c>
      <c r="C55" s="49">
        <f t="shared" si="25"/>
        <v>-4.6399999999999997</v>
      </c>
      <c r="D55" s="49">
        <f t="shared" si="25"/>
        <v>-0.03</v>
      </c>
      <c r="E55" s="49">
        <f t="shared" si="25"/>
        <v>-1.73</v>
      </c>
      <c r="F55" s="49">
        <f t="shared" si="25"/>
        <v>0</v>
      </c>
      <c r="G55" s="49">
        <f t="shared" si="25"/>
        <v>-6.89</v>
      </c>
      <c r="H55" s="49">
        <f t="shared" si="25"/>
        <v>-3.14</v>
      </c>
      <c r="I55" s="49">
        <f t="shared" si="25"/>
        <v>-1.33</v>
      </c>
      <c r="J55" s="49">
        <f t="shared" si="25"/>
        <v>-3.82</v>
      </c>
      <c r="K55" s="49">
        <f t="shared" si="25"/>
        <v>0</v>
      </c>
      <c r="L55" s="49">
        <f t="shared" si="25"/>
        <v>-2.61</v>
      </c>
      <c r="M55" s="49">
        <f t="shared" si="25"/>
        <v>-1.67</v>
      </c>
      <c r="N55" s="49">
        <f t="shared" si="25"/>
        <v>-0.97</v>
      </c>
      <c r="O55" s="50">
        <f t="shared" si="25"/>
        <v>-0.6</v>
      </c>
      <c r="P55" s="48">
        <f t="shared" si="24"/>
        <v>-1.96</v>
      </c>
    </row>
    <row r="56" spans="1:16" x14ac:dyDescent="0.25">
      <c r="A56" s="19" t="s">
        <v>20</v>
      </c>
      <c r="B56" s="49">
        <f t="shared" si="25"/>
        <v>6.51</v>
      </c>
      <c r="C56" s="49">
        <f t="shared" si="25"/>
        <v>5.32</v>
      </c>
      <c r="D56" s="49">
        <f t="shared" si="25"/>
        <v>7.9</v>
      </c>
      <c r="E56" s="49">
        <f t="shared" si="25"/>
        <v>8</v>
      </c>
      <c r="F56" s="49">
        <f t="shared" si="25"/>
        <v>7.33</v>
      </c>
      <c r="G56" s="49">
        <f t="shared" si="25"/>
        <v>6</v>
      </c>
      <c r="H56" s="49">
        <f t="shared" si="25"/>
        <v>8.02</v>
      </c>
      <c r="I56" s="49">
        <f t="shared" si="25"/>
        <v>7.58</v>
      </c>
      <c r="J56" s="49">
        <f t="shared" si="25"/>
        <v>5</v>
      </c>
      <c r="K56" s="49">
        <f t="shared" si="25"/>
        <v>8</v>
      </c>
      <c r="L56" s="49">
        <f t="shared" si="25"/>
        <v>6.1</v>
      </c>
      <c r="M56" s="49">
        <f t="shared" si="25"/>
        <v>8</v>
      </c>
      <c r="N56" s="49">
        <f t="shared" si="25"/>
        <v>6.55</v>
      </c>
      <c r="O56" s="50">
        <f t="shared" si="25"/>
        <v>8.0299999999999994</v>
      </c>
      <c r="P56" s="48">
        <f t="shared" si="24"/>
        <v>7.02</v>
      </c>
    </row>
    <row r="57" spans="1:16" x14ac:dyDescent="0.25">
      <c r="A57" s="23" t="s">
        <v>21</v>
      </c>
      <c r="B57" s="49">
        <f t="shared" si="25"/>
        <v>0</v>
      </c>
      <c r="C57" s="49">
        <f t="shared" si="25"/>
        <v>0</v>
      </c>
      <c r="D57" s="49">
        <f t="shared" si="25"/>
        <v>0.01</v>
      </c>
      <c r="E57" s="49">
        <f t="shared" si="25"/>
        <v>0</v>
      </c>
      <c r="F57" s="49">
        <f t="shared" si="25"/>
        <v>0</v>
      </c>
      <c r="G57" s="49">
        <f t="shared" si="25"/>
        <v>0</v>
      </c>
      <c r="H57" s="49">
        <f t="shared" si="25"/>
        <v>0</v>
      </c>
      <c r="I57" s="49">
        <f t="shared" si="25"/>
        <v>0</v>
      </c>
      <c r="J57" s="49">
        <f t="shared" si="25"/>
        <v>0</v>
      </c>
      <c r="K57" s="49">
        <f t="shared" si="25"/>
        <v>0</v>
      </c>
      <c r="L57" s="49">
        <f t="shared" si="25"/>
        <v>0</v>
      </c>
      <c r="M57" s="49">
        <f t="shared" si="25"/>
        <v>0</v>
      </c>
      <c r="N57" s="49">
        <f t="shared" si="25"/>
        <v>0</v>
      </c>
      <c r="O57" s="50">
        <f t="shared" si="25"/>
        <v>0</v>
      </c>
      <c r="P57" s="48">
        <f t="shared" si="24"/>
        <v>0</v>
      </c>
    </row>
    <row r="58" spans="1:16" ht="15.75" thickBot="1" x14ac:dyDescent="0.3">
      <c r="A58" s="30" t="s">
        <v>22</v>
      </c>
      <c r="B58" s="53">
        <f t="shared" si="25"/>
        <v>7.26</v>
      </c>
      <c r="C58" s="53">
        <f t="shared" si="25"/>
        <v>8.4499999999999993</v>
      </c>
      <c r="D58" s="53">
        <f t="shared" si="25"/>
        <v>5</v>
      </c>
      <c r="E58" s="53">
        <f t="shared" si="25"/>
        <v>7</v>
      </c>
      <c r="F58" s="53">
        <f t="shared" si="25"/>
        <v>5.22</v>
      </c>
      <c r="G58" s="53">
        <f t="shared" si="25"/>
        <v>4</v>
      </c>
      <c r="H58" s="53">
        <f t="shared" si="25"/>
        <v>5.53</v>
      </c>
      <c r="I58" s="53">
        <f t="shared" si="25"/>
        <v>5</v>
      </c>
      <c r="J58" s="53">
        <f t="shared" si="25"/>
        <v>4</v>
      </c>
      <c r="K58" s="53">
        <f t="shared" si="25"/>
        <v>5</v>
      </c>
      <c r="L58" s="53">
        <f t="shared" si="25"/>
        <v>5.71</v>
      </c>
      <c r="M58" s="53">
        <f t="shared" si="25"/>
        <v>5</v>
      </c>
      <c r="N58" s="53">
        <f t="shared" si="25"/>
        <v>4.4400000000000004</v>
      </c>
      <c r="O58" s="54">
        <f t="shared" si="25"/>
        <v>5.45</v>
      </c>
      <c r="P58" s="58">
        <f t="shared" si="24"/>
        <v>5.5</v>
      </c>
    </row>
    <row r="59" spans="1:16" ht="19.5" thickBot="1" x14ac:dyDescent="0.3">
      <c r="A59" s="78" t="str">
        <f>'Tabulka č. 1'!A59:P59</f>
        <v>Meziroční změny 2018 oproti 2017 - v %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2"/>
    </row>
    <row r="60" spans="1:16" x14ac:dyDescent="0.25">
      <c r="A60" s="15" t="s">
        <v>23</v>
      </c>
      <c r="B60" s="51">
        <f>ROUND(100*(B24-B15)/B15,2)</f>
        <v>13.85</v>
      </c>
      <c r="C60" s="51">
        <f t="shared" ref="C60:O60" si="26">ROUND(100*(C24-C15)/C15,2)</f>
        <v>17.670000000000002</v>
      </c>
      <c r="D60" s="51">
        <f t="shared" si="26"/>
        <v>12.76</v>
      </c>
      <c r="E60" s="51">
        <f t="shared" si="26"/>
        <v>17.440000000000001</v>
      </c>
      <c r="F60" s="51">
        <f t="shared" si="26"/>
        <v>15.36</v>
      </c>
      <c r="G60" s="51">
        <f t="shared" si="26"/>
        <v>18.559999999999999</v>
      </c>
      <c r="H60" s="51">
        <f t="shared" si="26"/>
        <v>8.0500000000000007</v>
      </c>
      <c r="I60" s="51">
        <f t="shared" si="26"/>
        <v>14.09</v>
      </c>
      <c r="J60" s="51">
        <f t="shared" si="26"/>
        <v>17.39</v>
      </c>
      <c r="K60" s="51">
        <f t="shared" si="26"/>
        <v>14.33</v>
      </c>
      <c r="L60" s="51">
        <f t="shared" si="26"/>
        <v>15.7</v>
      </c>
      <c r="M60" s="51">
        <f t="shared" si="26"/>
        <v>13.85</v>
      </c>
      <c r="N60" s="51">
        <f t="shared" si="26"/>
        <v>12.63</v>
      </c>
      <c r="O60" s="52">
        <f t="shared" si="26"/>
        <v>13.78</v>
      </c>
      <c r="P60" s="55">
        <f t="shared" ref="P60:P67" si="27">ROUND(AVERAGE(B60:O60),2)</f>
        <v>14.68</v>
      </c>
    </row>
    <row r="61" spans="1:16" x14ac:dyDescent="0.25">
      <c r="A61" s="19" t="s">
        <v>25</v>
      </c>
      <c r="B61" s="49">
        <f t="shared" ref="B61:O61" si="28">ROUND(100*(B25-B16)/B16,2)</f>
        <v>12.46</v>
      </c>
      <c r="C61" s="49">
        <f t="shared" si="28"/>
        <v>17.850000000000001</v>
      </c>
      <c r="D61" s="49">
        <f t="shared" si="28"/>
        <v>11.74</v>
      </c>
      <c r="E61" s="49">
        <f t="shared" si="28"/>
        <v>16.850000000000001</v>
      </c>
      <c r="F61" s="49">
        <f t="shared" si="28"/>
        <v>14.99</v>
      </c>
      <c r="G61" s="49">
        <f t="shared" si="28"/>
        <v>19.53</v>
      </c>
      <c r="H61" s="49">
        <f t="shared" si="28"/>
        <v>7.13</v>
      </c>
      <c r="I61" s="49">
        <f t="shared" si="28"/>
        <v>13.38</v>
      </c>
      <c r="J61" s="49">
        <f t="shared" si="28"/>
        <v>16.670000000000002</v>
      </c>
      <c r="K61" s="49">
        <f t="shared" si="28"/>
        <v>13.58</v>
      </c>
      <c r="L61" s="49">
        <f t="shared" si="28"/>
        <v>14.74</v>
      </c>
      <c r="M61" s="49">
        <f t="shared" si="28"/>
        <v>13.12</v>
      </c>
      <c r="N61" s="49">
        <f t="shared" si="28"/>
        <v>12.52</v>
      </c>
      <c r="O61" s="50">
        <f t="shared" si="28"/>
        <v>12.58</v>
      </c>
      <c r="P61" s="56">
        <f t="shared" si="27"/>
        <v>14.08</v>
      </c>
    </row>
    <row r="62" spans="1:16" x14ac:dyDescent="0.25">
      <c r="A62" s="19" t="s">
        <v>26</v>
      </c>
      <c r="B62" s="49">
        <f t="shared" ref="B62:O62" si="29">ROUND(100*(B26-B17)/B17,2)</f>
        <v>21.64</v>
      </c>
      <c r="C62" s="49">
        <f t="shared" si="29"/>
        <v>16.62</v>
      </c>
      <c r="D62" s="49">
        <f t="shared" si="29"/>
        <v>18.75</v>
      </c>
      <c r="E62" s="49">
        <f t="shared" si="29"/>
        <v>20.98</v>
      </c>
      <c r="F62" s="49">
        <f t="shared" si="29"/>
        <v>17.579999999999998</v>
      </c>
      <c r="G62" s="49">
        <f t="shared" si="29"/>
        <v>13.12</v>
      </c>
      <c r="H62" s="49">
        <f t="shared" si="29"/>
        <v>13.67</v>
      </c>
      <c r="I62" s="49">
        <f t="shared" si="29"/>
        <v>18.03</v>
      </c>
      <c r="J62" s="49">
        <f t="shared" si="29"/>
        <v>21.26</v>
      </c>
      <c r="K62" s="49">
        <f t="shared" si="29"/>
        <v>18.690000000000001</v>
      </c>
      <c r="L62" s="49">
        <f t="shared" si="29"/>
        <v>20.81</v>
      </c>
      <c r="M62" s="49">
        <f t="shared" si="29"/>
        <v>18.03</v>
      </c>
      <c r="N62" s="49">
        <f t="shared" si="29"/>
        <v>13.26</v>
      </c>
      <c r="O62" s="50">
        <f t="shared" si="29"/>
        <v>20.57</v>
      </c>
      <c r="P62" s="56">
        <f t="shared" si="27"/>
        <v>18.07</v>
      </c>
    </row>
    <row r="63" spans="1:16" x14ac:dyDescent="0.25">
      <c r="A63" s="19" t="s">
        <v>24</v>
      </c>
      <c r="B63" s="49">
        <f t="shared" ref="B63:O63" si="30">ROUND(100*(B27-B18)/B18,2)</f>
        <v>-4.0999999999999996</v>
      </c>
      <c r="C63" s="49">
        <f t="shared" si="30"/>
        <v>-0.96</v>
      </c>
      <c r="D63" s="49">
        <f t="shared" si="30"/>
        <v>0</v>
      </c>
      <c r="E63" s="49">
        <f t="shared" si="30"/>
        <v>0</v>
      </c>
      <c r="F63" s="49">
        <f t="shared" si="30"/>
        <v>0</v>
      </c>
      <c r="G63" s="49">
        <f t="shared" si="30"/>
        <v>5.34</v>
      </c>
      <c r="H63" s="49">
        <f t="shared" si="30"/>
        <v>0</v>
      </c>
      <c r="I63" s="49">
        <f t="shared" si="30"/>
        <v>0.63</v>
      </c>
      <c r="J63" s="49">
        <f t="shared" si="30"/>
        <v>-4.05</v>
      </c>
      <c r="K63" s="49">
        <f t="shared" si="30"/>
        <v>-2.9</v>
      </c>
      <c r="L63" s="49">
        <f t="shared" si="30"/>
        <v>0</v>
      </c>
      <c r="M63" s="49">
        <f t="shared" si="30"/>
        <v>-0.28000000000000003</v>
      </c>
      <c r="N63" s="49">
        <f t="shared" si="30"/>
        <v>0</v>
      </c>
      <c r="O63" s="50">
        <f t="shared" si="30"/>
        <v>-1.1100000000000001</v>
      </c>
      <c r="P63" s="57">
        <f t="shared" si="27"/>
        <v>-0.53</v>
      </c>
    </row>
    <row r="64" spans="1:16" x14ac:dyDescent="0.25">
      <c r="A64" s="23" t="s">
        <v>19</v>
      </c>
      <c r="B64" s="49">
        <f t="shared" ref="B64:O64" si="31">ROUND(100*(B28-B19)/B19,2)</f>
        <v>-0.91</v>
      </c>
      <c r="C64" s="49">
        <f t="shared" si="31"/>
        <v>-1.93</v>
      </c>
      <c r="D64" s="49">
        <f t="shared" si="31"/>
        <v>-0.39</v>
      </c>
      <c r="E64" s="49">
        <f t="shared" si="31"/>
        <v>-5.52</v>
      </c>
      <c r="F64" s="49">
        <f t="shared" si="31"/>
        <v>-3.78</v>
      </c>
      <c r="G64" s="49">
        <f t="shared" si="31"/>
        <v>-8.81</v>
      </c>
      <c r="H64" s="49">
        <f t="shared" si="31"/>
        <v>-0.46</v>
      </c>
      <c r="I64" s="49">
        <f t="shared" si="31"/>
        <v>-0.63</v>
      </c>
      <c r="J64" s="49">
        <f t="shared" si="31"/>
        <v>-6.16</v>
      </c>
      <c r="K64" s="49">
        <f t="shared" si="31"/>
        <v>-0.68</v>
      </c>
      <c r="L64" s="49">
        <f t="shared" si="31"/>
        <v>-0.71</v>
      </c>
      <c r="M64" s="49">
        <f t="shared" si="31"/>
        <v>-0.73</v>
      </c>
      <c r="N64" s="49">
        <f t="shared" si="31"/>
        <v>-0.84</v>
      </c>
      <c r="O64" s="50">
        <f t="shared" si="31"/>
        <v>-0.71</v>
      </c>
      <c r="P64" s="48">
        <f t="shared" si="27"/>
        <v>-2.2999999999999998</v>
      </c>
    </row>
    <row r="65" spans="1:16" x14ac:dyDescent="0.25">
      <c r="A65" s="19" t="s">
        <v>20</v>
      </c>
      <c r="B65" s="49">
        <f t="shared" ref="B65:O65" si="32">ROUND(100*(B29-B20)/B20,2)</f>
        <v>11.44</v>
      </c>
      <c r="C65" s="49">
        <f t="shared" si="32"/>
        <v>15.58</v>
      </c>
      <c r="D65" s="49">
        <f t="shared" si="32"/>
        <v>11.3</v>
      </c>
      <c r="E65" s="49">
        <f t="shared" si="32"/>
        <v>10.4</v>
      </c>
      <c r="F65" s="49">
        <f t="shared" si="32"/>
        <v>10.64</v>
      </c>
      <c r="G65" s="49">
        <f t="shared" si="32"/>
        <v>9</v>
      </c>
      <c r="H65" s="49">
        <f t="shared" si="32"/>
        <v>6.64</v>
      </c>
      <c r="I65" s="49">
        <f t="shared" si="32"/>
        <v>12.66</v>
      </c>
      <c r="J65" s="49">
        <f t="shared" si="32"/>
        <v>9.49</v>
      </c>
      <c r="K65" s="49">
        <f t="shared" si="32"/>
        <v>12.8</v>
      </c>
      <c r="L65" s="49">
        <f t="shared" si="32"/>
        <v>13.93</v>
      </c>
      <c r="M65" s="49">
        <f t="shared" si="32"/>
        <v>12.3</v>
      </c>
      <c r="N65" s="49">
        <f t="shared" si="32"/>
        <v>11.58</v>
      </c>
      <c r="O65" s="50">
        <f t="shared" si="32"/>
        <v>11.78</v>
      </c>
      <c r="P65" s="48">
        <f t="shared" si="27"/>
        <v>11.4</v>
      </c>
    </row>
    <row r="66" spans="1:16" x14ac:dyDescent="0.25">
      <c r="A66" s="23" t="s">
        <v>21</v>
      </c>
      <c r="B66" s="49">
        <f t="shared" ref="B66:O66" si="33">ROUND(100*(B30-B21)/B21,2)</f>
        <v>-0.92</v>
      </c>
      <c r="C66" s="49">
        <f t="shared" si="33"/>
        <v>4.01</v>
      </c>
      <c r="D66" s="49">
        <f t="shared" si="33"/>
        <v>-0.71</v>
      </c>
      <c r="E66" s="49">
        <f t="shared" si="33"/>
        <v>-0.81</v>
      </c>
      <c r="F66" s="49">
        <f t="shared" si="33"/>
        <v>-0.89</v>
      </c>
      <c r="G66" s="49">
        <f t="shared" si="33"/>
        <v>-0.99</v>
      </c>
      <c r="H66" s="49">
        <f t="shared" si="33"/>
        <v>-0.82</v>
      </c>
      <c r="I66" s="49">
        <f t="shared" si="33"/>
        <v>-0.87</v>
      </c>
      <c r="J66" s="49">
        <f t="shared" si="33"/>
        <v>-0.89</v>
      </c>
      <c r="K66" s="49">
        <f t="shared" si="33"/>
        <v>-0.92</v>
      </c>
      <c r="L66" s="49">
        <f t="shared" si="33"/>
        <v>-0.95</v>
      </c>
      <c r="M66" s="49">
        <f t="shared" si="33"/>
        <v>-0.87</v>
      </c>
      <c r="N66" s="49">
        <f t="shared" si="33"/>
        <v>-0.9</v>
      </c>
      <c r="O66" s="50">
        <f t="shared" si="33"/>
        <v>-1.44</v>
      </c>
      <c r="P66" s="48">
        <f t="shared" si="27"/>
        <v>-0.56999999999999995</v>
      </c>
    </row>
    <row r="67" spans="1:16" ht="15.75" thickBot="1" x14ac:dyDescent="0.3">
      <c r="A67" s="30" t="s">
        <v>22</v>
      </c>
      <c r="B67" s="53">
        <f t="shared" ref="B67:O67" si="34">ROUND(100*(B31-B22)/B22,2)</f>
        <v>20.52</v>
      </c>
      <c r="C67" s="53">
        <f t="shared" si="34"/>
        <v>21.3</v>
      </c>
      <c r="D67" s="53">
        <f t="shared" si="34"/>
        <v>17.899999999999999</v>
      </c>
      <c r="E67" s="53">
        <f t="shared" si="34"/>
        <v>20</v>
      </c>
      <c r="F67" s="53">
        <f t="shared" si="34"/>
        <v>16.53</v>
      </c>
      <c r="G67" s="53">
        <f t="shared" si="34"/>
        <v>12</v>
      </c>
      <c r="H67" s="53">
        <f t="shared" si="34"/>
        <v>12.74</v>
      </c>
      <c r="I67" s="53">
        <f t="shared" si="34"/>
        <v>17</v>
      </c>
      <c r="J67" s="53">
        <f t="shared" si="34"/>
        <v>20.18</v>
      </c>
      <c r="K67" s="53">
        <f t="shared" si="34"/>
        <v>17.600000000000001</v>
      </c>
      <c r="L67" s="53">
        <f t="shared" si="34"/>
        <v>19.670000000000002</v>
      </c>
      <c r="M67" s="53">
        <f t="shared" si="34"/>
        <v>17</v>
      </c>
      <c r="N67" s="53">
        <f t="shared" si="34"/>
        <v>12.24</v>
      </c>
      <c r="O67" s="54">
        <f t="shared" si="34"/>
        <v>18.829999999999998</v>
      </c>
      <c r="P67" s="58">
        <f t="shared" si="27"/>
        <v>17.39</v>
      </c>
    </row>
  </sheetData>
  <mergeCells count="9">
    <mergeCell ref="A59:P59"/>
    <mergeCell ref="A50:P50"/>
    <mergeCell ref="B1:O1"/>
    <mergeCell ref="B2:O2"/>
    <mergeCell ref="A5:P5"/>
    <mergeCell ref="A14:P14"/>
    <mergeCell ref="A32:P32"/>
    <mergeCell ref="A23:P23"/>
    <mergeCell ref="A41:P4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11
&amp;A</oddHeader>
  </headerFooter>
  <ignoredErrors>
    <ignoredError sqref="B37:O39 P37:P38 P39 B46:P4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zoomScaleNormal="100"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B1" sqref="B1:O1"/>
    </sheetView>
  </sheetViews>
  <sheetFormatPr defaultRowHeight="15" x14ac:dyDescent="0.25"/>
  <cols>
    <col min="1" max="1" width="13.85546875" style="7" customWidth="1"/>
    <col min="2" max="15" width="7.7109375" style="1" customWidth="1"/>
    <col min="16" max="16" width="7.7109375" style="5" customWidth="1"/>
    <col min="17" max="16384" width="9.140625" style="1"/>
  </cols>
  <sheetData>
    <row r="1" spans="1:16" ht="18.75" x14ac:dyDescent="0.3">
      <c r="B1" s="73" t="str">
        <f>'Tabulka č. 1'!B1:O1</f>
        <v>Krajské normativy mateřské školy s celodenním provozem v roce 2016 - 2018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41"/>
    </row>
    <row r="2" spans="1:16" ht="15.75" x14ac:dyDescent="0.25">
      <c r="A2" s="13"/>
      <c r="B2" s="74" t="s">
        <v>30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13"/>
    </row>
    <row r="3" spans="1:16" ht="16.5" thickBo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4"/>
    </row>
    <row r="4" spans="1:16" s="6" customFormat="1" ht="81" customHeight="1" thickBot="1" x14ac:dyDescent="0.3">
      <c r="A4" s="38"/>
      <c r="B4" s="39" t="s">
        <v>0</v>
      </c>
      <c r="C4" s="39" t="s">
        <v>1</v>
      </c>
      <c r="D4" s="39" t="s">
        <v>2</v>
      </c>
      <c r="E4" s="39" t="s">
        <v>3</v>
      </c>
      <c r="F4" s="39" t="s">
        <v>4</v>
      </c>
      <c r="G4" s="39" t="s">
        <v>5</v>
      </c>
      <c r="H4" s="39" t="s">
        <v>6</v>
      </c>
      <c r="I4" s="39" t="s">
        <v>7</v>
      </c>
      <c r="J4" s="39" t="s">
        <v>8</v>
      </c>
      <c r="K4" s="39" t="s">
        <v>9</v>
      </c>
      <c r="L4" s="39" t="s">
        <v>10</v>
      </c>
      <c r="M4" s="39" t="s">
        <v>11</v>
      </c>
      <c r="N4" s="39" t="s">
        <v>12</v>
      </c>
      <c r="O4" s="39" t="s">
        <v>13</v>
      </c>
      <c r="P4" s="40" t="s">
        <v>27</v>
      </c>
    </row>
    <row r="5" spans="1:16" ht="19.5" thickBot="1" x14ac:dyDescent="0.3">
      <c r="A5" s="78" t="str">
        <f>'Tabulka č. 1'!A5:P5</f>
        <v>2016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</row>
    <row r="6" spans="1:16" x14ac:dyDescent="0.25">
      <c r="A6" s="15" t="s">
        <v>23</v>
      </c>
      <c r="B6" s="16">
        <v>26909.952704218671</v>
      </c>
      <c r="C6" s="16">
        <v>26056.753188146613</v>
      </c>
      <c r="D6" s="16">
        <v>26087.968147144609</v>
      </c>
      <c r="E6" s="16">
        <v>26432.889572390555</v>
      </c>
      <c r="F6" s="16">
        <v>26374.085323809348</v>
      </c>
      <c r="G6" s="16">
        <v>27342.47956883338</v>
      </c>
      <c r="H6" s="16">
        <v>26753.872427731891</v>
      </c>
      <c r="I6" s="16">
        <v>25367.187906932388</v>
      </c>
      <c r="J6" s="16">
        <v>25914.266777050438</v>
      </c>
      <c r="K6" s="16">
        <v>26276.277053530343</v>
      </c>
      <c r="L6" s="16">
        <v>25614.525671296091</v>
      </c>
      <c r="M6" s="16">
        <v>24736.597253913427</v>
      </c>
      <c r="N6" s="16">
        <v>25078.543923342873</v>
      </c>
      <c r="O6" s="67">
        <v>26067.552958187003</v>
      </c>
      <c r="P6" s="18">
        <f t="shared" ref="P6:P13" si="0">SUMIF(B6:O6,"&gt;0")/COUNTIF(B6:O6,"&gt;0")</f>
        <v>26072.353748323403</v>
      </c>
    </row>
    <row r="7" spans="1:16" x14ac:dyDescent="0.25">
      <c r="A7" s="19" t="s">
        <v>25</v>
      </c>
      <c r="B7" s="35">
        <v>22795.104467959442</v>
      </c>
      <c r="C7" s="35">
        <v>22161.702127659573</v>
      </c>
      <c r="D7" s="35">
        <v>22189.650313440947</v>
      </c>
      <c r="E7" s="35">
        <v>22661.502711076686</v>
      </c>
      <c r="F7" s="35">
        <v>22652.563059397886</v>
      </c>
      <c r="G7" s="35">
        <v>23598.351195383344</v>
      </c>
      <c r="H7" s="35">
        <v>22750.585836771708</v>
      </c>
      <c r="I7" s="35">
        <v>21428.701594533031</v>
      </c>
      <c r="J7" s="35">
        <v>21865.72308773005</v>
      </c>
      <c r="K7" s="35">
        <v>22337.696122266483</v>
      </c>
      <c r="L7" s="35">
        <v>21616.191904047977</v>
      </c>
      <c r="M7" s="35">
        <v>20920.874152223059</v>
      </c>
      <c r="N7" s="35">
        <v>21217.724669470605</v>
      </c>
      <c r="O7" s="68">
        <v>22156.653992395437</v>
      </c>
      <c r="P7" s="37">
        <f t="shared" si="0"/>
        <v>22168.073231025446</v>
      </c>
    </row>
    <row r="8" spans="1:16" x14ac:dyDescent="0.25">
      <c r="A8" s="19" t="s">
        <v>26</v>
      </c>
      <c r="B8" s="20">
        <v>4114.8482362592285</v>
      </c>
      <c r="C8" s="20">
        <v>3895.0510604870387</v>
      </c>
      <c r="D8" s="20">
        <v>3898.3178337036607</v>
      </c>
      <c r="E8" s="20">
        <v>3771.3868613138684</v>
      </c>
      <c r="F8" s="20">
        <v>3721.5222644114601</v>
      </c>
      <c r="G8" s="20">
        <v>3744.1283734500362</v>
      </c>
      <c r="H8" s="20">
        <v>4003.2865909601828</v>
      </c>
      <c r="I8" s="20">
        <v>3938.4863123993559</v>
      </c>
      <c r="J8" s="20">
        <v>4048.5436893203887</v>
      </c>
      <c r="K8" s="20">
        <v>3938.5809312638585</v>
      </c>
      <c r="L8" s="20">
        <v>3998.333767248113</v>
      </c>
      <c r="M8" s="20">
        <v>3815.7231016903675</v>
      </c>
      <c r="N8" s="20">
        <v>3860.8192538722701</v>
      </c>
      <c r="O8" s="69">
        <v>3910.8989657915672</v>
      </c>
      <c r="P8" s="37">
        <f t="shared" si="0"/>
        <v>3904.2805172979574</v>
      </c>
    </row>
    <row r="9" spans="1:16" x14ac:dyDescent="0.25">
      <c r="A9" s="19" t="s">
        <v>24</v>
      </c>
      <c r="B9" s="20">
        <v>390</v>
      </c>
      <c r="C9" s="20">
        <v>313</v>
      </c>
      <c r="D9" s="20">
        <v>326</v>
      </c>
      <c r="E9" s="20">
        <v>362</v>
      </c>
      <c r="F9" s="20">
        <v>320</v>
      </c>
      <c r="G9" s="20">
        <v>465</v>
      </c>
      <c r="H9" s="20">
        <v>300</v>
      </c>
      <c r="I9" s="20">
        <v>351.47</v>
      </c>
      <c r="J9" s="20">
        <v>353</v>
      </c>
      <c r="K9" s="20">
        <v>339</v>
      </c>
      <c r="L9" s="20">
        <v>433</v>
      </c>
      <c r="M9" s="20">
        <v>358</v>
      </c>
      <c r="N9" s="20">
        <v>300</v>
      </c>
      <c r="O9" s="69">
        <v>370</v>
      </c>
      <c r="P9" s="22">
        <f t="shared" si="0"/>
        <v>355.74785714285719</v>
      </c>
    </row>
    <row r="10" spans="1:16" x14ac:dyDescent="0.25">
      <c r="A10" s="23" t="s">
        <v>19</v>
      </c>
      <c r="B10" s="24">
        <v>12.618498871295095</v>
      </c>
      <c r="C10" s="24">
        <v>13.16</v>
      </c>
      <c r="D10" s="24">
        <v>13.348926000000001</v>
      </c>
      <c r="E10" s="24">
        <v>12.91</v>
      </c>
      <c r="F10" s="24">
        <v>12.29</v>
      </c>
      <c r="G10" s="25">
        <v>12.13</v>
      </c>
      <c r="H10" s="24">
        <v>13.091531010977398</v>
      </c>
      <c r="I10" s="24">
        <v>13.17</v>
      </c>
      <c r="J10" s="24">
        <v>12.846408</v>
      </c>
      <c r="K10" s="24">
        <v>12.301</v>
      </c>
      <c r="L10" s="24">
        <v>13.34</v>
      </c>
      <c r="M10" s="24">
        <v>13.27</v>
      </c>
      <c r="N10" s="24">
        <v>12.753488143304841</v>
      </c>
      <c r="O10" s="70">
        <v>13.15</v>
      </c>
      <c r="P10" s="27">
        <f t="shared" si="0"/>
        <v>12.884275144684098</v>
      </c>
    </row>
    <row r="11" spans="1:16" x14ac:dyDescent="0.25">
      <c r="A11" s="19" t="s">
        <v>20</v>
      </c>
      <c r="B11" s="2">
        <v>23970</v>
      </c>
      <c r="C11" s="2">
        <v>24304</v>
      </c>
      <c r="D11" s="2">
        <v>24684</v>
      </c>
      <c r="E11" s="2">
        <v>24380</v>
      </c>
      <c r="F11" s="2">
        <v>23200</v>
      </c>
      <c r="G11" s="2">
        <v>23854</v>
      </c>
      <c r="H11" s="2">
        <v>24820</v>
      </c>
      <c r="I11" s="2">
        <v>23518</v>
      </c>
      <c r="J11" s="2">
        <v>23408</v>
      </c>
      <c r="K11" s="2">
        <v>22898</v>
      </c>
      <c r="L11" s="3">
        <v>24030</v>
      </c>
      <c r="M11" s="2">
        <v>23135</v>
      </c>
      <c r="N11" s="2">
        <v>22550</v>
      </c>
      <c r="O11" s="71">
        <v>24280</v>
      </c>
      <c r="P11" s="29">
        <f t="shared" si="0"/>
        <v>23787.928571428572</v>
      </c>
    </row>
    <row r="12" spans="1:16" x14ac:dyDescent="0.25">
      <c r="A12" s="23" t="s">
        <v>21</v>
      </c>
      <c r="B12" s="24">
        <v>36.57</v>
      </c>
      <c r="C12" s="24">
        <v>38.19</v>
      </c>
      <c r="D12" s="24">
        <v>36.440332999999995</v>
      </c>
      <c r="E12" s="24">
        <v>41.1</v>
      </c>
      <c r="F12" s="24">
        <v>37.081600000000002</v>
      </c>
      <c r="G12" s="25">
        <v>41.13</v>
      </c>
      <c r="H12" s="24">
        <v>40.137021506986621</v>
      </c>
      <c r="I12" s="24">
        <v>37.26</v>
      </c>
      <c r="J12" s="24">
        <v>37.08</v>
      </c>
      <c r="K12" s="24">
        <v>36.08</v>
      </c>
      <c r="L12" s="24">
        <v>38.409999999999997</v>
      </c>
      <c r="M12" s="24">
        <v>37.270000000000003</v>
      </c>
      <c r="N12" s="24">
        <v>39.821600000000004</v>
      </c>
      <c r="O12" s="70">
        <v>37.71</v>
      </c>
      <c r="P12" s="27">
        <f t="shared" si="0"/>
        <v>38.162896750499044</v>
      </c>
    </row>
    <row r="13" spans="1:16" ht="15.75" thickBot="1" x14ac:dyDescent="0.3">
      <c r="A13" s="30" t="s">
        <v>22</v>
      </c>
      <c r="B13" s="31">
        <v>12540</v>
      </c>
      <c r="C13" s="31">
        <v>12396</v>
      </c>
      <c r="D13" s="31">
        <v>11838</v>
      </c>
      <c r="E13" s="31">
        <v>12917</v>
      </c>
      <c r="F13" s="31">
        <v>11500</v>
      </c>
      <c r="G13" s="31">
        <v>12833</v>
      </c>
      <c r="H13" s="31">
        <v>13390</v>
      </c>
      <c r="I13" s="31">
        <v>12229</v>
      </c>
      <c r="J13" s="31">
        <v>12510</v>
      </c>
      <c r="K13" s="31">
        <v>11842</v>
      </c>
      <c r="L13" s="32">
        <v>12798</v>
      </c>
      <c r="M13" s="31">
        <v>11851</v>
      </c>
      <c r="N13" s="31">
        <v>12812</v>
      </c>
      <c r="O13" s="72">
        <v>12290</v>
      </c>
      <c r="P13" s="34">
        <f t="shared" si="0"/>
        <v>12410.428571428571</v>
      </c>
    </row>
    <row r="14" spans="1:16" s="7" customFormat="1" ht="19.5" thickBot="1" x14ac:dyDescent="0.3">
      <c r="A14" s="78" t="str">
        <f>'Tabulka č. 1'!A14:P14</f>
        <v>2017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2"/>
    </row>
    <row r="15" spans="1:16" s="7" customFormat="1" x14ac:dyDescent="0.25">
      <c r="A15" s="15" t="s">
        <v>23</v>
      </c>
      <c r="B15" s="16">
        <v>28692.094329173378</v>
      </c>
      <c r="C15" s="16">
        <v>28127.585498400338</v>
      </c>
      <c r="D15" s="16">
        <v>28033.978218774282</v>
      </c>
      <c r="E15" s="16">
        <v>28585.445017269838</v>
      </c>
      <c r="F15" s="16">
        <v>28228.137789071101</v>
      </c>
      <c r="G15" s="16">
        <v>30141.204990169579</v>
      </c>
      <c r="H15" s="16">
        <v>29249.434045823866</v>
      </c>
      <c r="I15" s="16">
        <v>27364.033871867941</v>
      </c>
      <c r="J15" s="16">
        <v>28080.962942787908</v>
      </c>
      <c r="K15" s="16">
        <v>28260.344615322498</v>
      </c>
      <c r="L15" s="16">
        <v>27369.82828397011</v>
      </c>
      <c r="M15" s="16">
        <v>26982.286329333321</v>
      </c>
      <c r="N15" s="16">
        <v>26899.793271416023</v>
      </c>
      <c r="O15" s="17">
        <v>28299.220219306448</v>
      </c>
      <c r="P15" s="18">
        <f t="shared" ref="P15:P22" si="1">SUMIF(B15:O15,"&gt;0")/COUNTIF(B15:O15,"&gt;0")</f>
        <v>28165.310673049047</v>
      </c>
    </row>
    <row r="16" spans="1:16" s="7" customFormat="1" x14ac:dyDescent="0.25">
      <c r="A16" s="19" t="s">
        <v>25</v>
      </c>
      <c r="B16" s="35">
        <v>24278.640678640157</v>
      </c>
      <c r="C16" s="35">
        <v>23903.813229571984</v>
      </c>
      <c r="D16" s="35">
        <v>23940.674157303372</v>
      </c>
      <c r="E16" s="35">
        <v>24550.116550116552</v>
      </c>
      <c r="F16" s="35">
        <v>24312.449145646868</v>
      </c>
      <c r="G16" s="35">
        <v>26247.404844290657</v>
      </c>
      <c r="H16" s="35">
        <v>25024.905328104123</v>
      </c>
      <c r="I16" s="35">
        <v>23228.768171384851</v>
      </c>
      <c r="J16" s="35">
        <v>23870.283331137423</v>
      </c>
      <c r="K16" s="35">
        <v>24124.86789691895</v>
      </c>
      <c r="L16" s="35">
        <v>23143.116490166412</v>
      </c>
      <c r="M16" s="35">
        <v>22975.632183908045</v>
      </c>
      <c r="N16" s="35">
        <v>22867.509284835876</v>
      </c>
      <c r="O16" s="36">
        <v>24175.115207373274</v>
      </c>
      <c r="P16" s="37">
        <f t="shared" si="1"/>
        <v>24045.949749957039</v>
      </c>
    </row>
    <row r="17" spans="1:16" s="7" customFormat="1" x14ac:dyDescent="0.25">
      <c r="A17" s="19" t="s">
        <v>26</v>
      </c>
      <c r="B17" s="20">
        <v>4413.4536505332235</v>
      </c>
      <c r="C17" s="20">
        <v>4223.7722688283529</v>
      </c>
      <c r="D17" s="20">
        <v>4093.3040614709112</v>
      </c>
      <c r="E17" s="20">
        <v>4035.3284671532847</v>
      </c>
      <c r="F17" s="20">
        <v>3915.6886434242319</v>
      </c>
      <c r="G17" s="20">
        <v>3893.8001458789204</v>
      </c>
      <c r="H17" s="20">
        <v>4224.5287177197442</v>
      </c>
      <c r="I17" s="20">
        <v>4135.2657004830917</v>
      </c>
      <c r="J17" s="20">
        <v>4210.6796116504856</v>
      </c>
      <c r="K17" s="20">
        <v>4135.4767184035481</v>
      </c>
      <c r="L17" s="20">
        <v>4226.7117938036972</v>
      </c>
      <c r="M17" s="20">
        <v>4006.6541454252747</v>
      </c>
      <c r="N17" s="20">
        <v>4032.283986580147</v>
      </c>
      <c r="O17" s="21">
        <v>4124.105011933174</v>
      </c>
      <c r="P17" s="37">
        <f t="shared" si="1"/>
        <v>4119.3609230920065</v>
      </c>
    </row>
    <row r="18" spans="1:16" s="7" customFormat="1" x14ac:dyDescent="0.25">
      <c r="A18" s="19" t="s">
        <v>24</v>
      </c>
      <c r="B18" s="20">
        <v>390</v>
      </c>
      <c r="C18" s="20">
        <v>313</v>
      </c>
      <c r="D18" s="20">
        <v>320</v>
      </c>
      <c r="E18" s="20">
        <v>362</v>
      </c>
      <c r="F18" s="20">
        <v>320</v>
      </c>
      <c r="G18" s="20">
        <v>477</v>
      </c>
      <c r="H18" s="20">
        <v>300</v>
      </c>
      <c r="I18" s="20">
        <v>353.98</v>
      </c>
      <c r="J18" s="20">
        <v>344</v>
      </c>
      <c r="K18" s="20">
        <v>337</v>
      </c>
      <c r="L18" s="20">
        <v>424</v>
      </c>
      <c r="M18" s="20">
        <v>358</v>
      </c>
      <c r="N18" s="20">
        <v>296</v>
      </c>
      <c r="O18" s="21">
        <v>360</v>
      </c>
      <c r="P18" s="22">
        <f t="shared" si="1"/>
        <v>353.92714285714283</v>
      </c>
    </row>
    <row r="19" spans="1:16" s="7" customFormat="1" x14ac:dyDescent="0.25">
      <c r="A19" s="23" t="s">
        <v>19</v>
      </c>
      <c r="B19" s="24">
        <v>12.618498871295095</v>
      </c>
      <c r="C19" s="24">
        <v>12.85</v>
      </c>
      <c r="D19" s="24">
        <v>13.35</v>
      </c>
      <c r="E19" s="24">
        <v>12.87</v>
      </c>
      <c r="F19" s="24">
        <v>12.29</v>
      </c>
      <c r="G19" s="25">
        <v>11.56</v>
      </c>
      <c r="H19" s="24">
        <v>12.855992691356702</v>
      </c>
      <c r="I19" s="24">
        <v>13.07</v>
      </c>
      <c r="J19" s="24">
        <v>12.356283999999999</v>
      </c>
      <c r="K19" s="24">
        <v>12.301</v>
      </c>
      <c r="L19" s="24">
        <v>13.22</v>
      </c>
      <c r="M19" s="24">
        <v>13.05</v>
      </c>
      <c r="N19" s="24">
        <v>12.608981433373863</v>
      </c>
      <c r="O19" s="26">
        <v>13.02</v>
      </c>
      <c r="P19" s="27">
        <f t="shared" si="1"/>
        <v>12.715768356858977</v>
      </c>
    </row>
    <row r="20" spans="1:16" s="7" customFormat="1" x14ac:dyDescent="0.25">
      <c r="A20" s="19" t="s">
        <v>20</v>
      </c>
      <c r="B20" s="2">
        <v>25530</v>
      </c>
      <c r="C20" s="2">
        <v>25597</v>
      </c>
      <c r="D20" s="2">
        <v>26634</v>
      </c>
      <c r="E20" s="2">
        <v>26330</v>
      </c>
      <c r="F20" s="2">
        <v>24900</v>
      </c>
      <c r="G20" s="2">
        <v>25285</v>
      </c>
      <c r="H20" s="2">
        <v>26810</v>
      </c>
      <c r="I20" s="2">
        <v>25300</v>
      </c>
      <c r="J20" s="2">
        <v>24579</v>
      </c>
      <c r="K20" s="2">
        <v>24730</v>
      </c>
      <c r="L20" s="3">
        <v>25496</v>
      </c>
      <c r="M20" s="2">
        <v>24986</v>
      </c>
      <c r="N20" s="2">
        <v>24028</v>
      </c>
      <c r="O20" s="28">
        <v>26230</v>
      </c>
      <c r="P20" s="29">
        <f t="shared" si="1"/>
        <v>25459.642857142859</v>
      </c>
    </row>
    <row r="21" spans="1:16" s="7" customFormat="1" x14ac:dyDescent="0.25">
      <c r="A21" s="23" t="s">
        <v>21</v>
      </c>
      <c r="B21" s="24">
        <v>36.57</v>
      </c>
      <c r="C21" s="24">
        <v>38.192399999999999</v>
      </c>
      <c r="D21" s="24">
        <v>36.44</v>
      </c>
      <c r="E21" s="24">
        <v>41.1</v>
      </c>
      <c r="F21" s="24">
        <v>37.081600000000002</v>
      </c>
      <c r="G21" s="25">
        <v>41.13</v>
      </c>
      <c r="H21" s="24">
        <v>40.137021506986621</v>
      </c>
      <c r="I21" s="24">
        <v>37.26</v>
      </c>
      <c r="J21" s="24">
        <v>37.08</v>
      </c>
      <c r="K21" s="24">
        <v>36.08</v>
      </c>
      <c r="L21" s="24">
        <v>38.409999999999997</v>
      </c>
      <c r="M21" s="24">
        <v>37.270000000000003</v>
      </c>
      <c r="N21" s="24">
        <v>39.821600000000004</v>
      </c>
      <c r="O21" s="26">
        <v>37.71</v>
      </c>
      <c r="P21" s="27">
        <f t="shared" si="1"/>
        <v>38.163044393356188</v>
      </c>
    </row>
    <row r="22" spans="1:16" s="7" customFormat="1" ht="15.75" thickBot="1" x14ac:dyDescent="0.3">
      <c r="A22" s="30" t="s">
        <v>22</v>
      </c>
      <c r="B22" s="31">
        <v>13450</v>
      </c>
      <c r="C22" s="31">
        <v>13443</v>
      </c>
      <c r="D22" s="31">
        <v>12430</v>
      </c>
      <c r="E22" s="31">
        <v>13821</v>
      </c>
      <c r="F22" s="31">
        <v>12100</v>
      </c>
      <c r="G22" s="31">
        <v>13346</v>
      </c>
      <c r="H22" s="31">
        <v>14130</v>
      </c>
      <c r="I22" s="31">
        <v>12840</v>
      </c>
      <c r="J22" s="31">
        <v>13011</v>
      </c>
      <c r="K22" s="31">
        <v>12434</v>
      </c>
      <c r="L22" s="32">
        <v>13529</v>
      </c>
      <c r="M22" s="31">
        <v>12444</v>
      </c>
      <c r="N22" s="31">
        <v>13381</v>
      </c>
      <c r="O22" s="33">
        <v>12960</v>
      </c>
      <c r="P22" s="34">
        <f t="shared" si="1"/>
        <v>13094.214285714286</v>
      </c>
    </row>
    <row r="23" spans="1:16" s="7" customFormat="1" ht="19.5" thickBot="1" x14ac:dyDescent="0.3">
      <c r="A23" s="78" t="str">
        <f>'Tabulka č. 1'!A23:P23</f>
        <v>2018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2"/>
    </row>
    <row r="24" spans="1:16" s="7" customFormat="1" x14ac:dyDescent="0.25">
      <c r="A24" s="15" t="s">
        <v>23</v>
      </c>
      <c r="B24" s="16">
        <v>32374.63017780603</v>
      </c>
      <c r="C24" s="16">
        <v>34162.096733757724</v>
      </c>
      <c r="D24" s="16">
        <v>31472.307502559233</v>
      </c>
      <c r="E24" s="16">
        <v>32416.723118202011</v>
      </c>
      <c r="F24" s="16">
        <v>31462.828539835129</v>
      </c>
      <c r="G24" s="16">
        <v>34497.534803185008</v>
      </c>
      <c r="H24" s="16">
        <v>30439.786043237786</v>
      </c>
      <c r="I24" s="16">
        <v>31007.873866348302</v>
      </c>
      <c r="J24" s="16">
        <v>32910.762665765025</v>
      </c>
      <c r="K24" s="16">
        <v>32076.922783664952</v>
      </c>
      <c r="L24" s="16">
        <v>31424.472320897901</v>
      </c>
      <c r="M24" s="16">
        <v>30489.010112598648</v>
      </c>
      <c r="N24" s="16">
        <v>30041.031275907138</v>
      </c>
      <c r="O24" s="17">
        <v>31923.598356118182</v>
      </c>
      <c r="P24" s="18">
        <f t="shared" ref="P24:P31" si="2">SUMIF(B24:O24,"&gt;0")/COUNTIF(B24:O24,"&gt;0")</f>
        <v>31907.112735705934</v>
      </c>
    </row>
    <row r="25" spans="1:16" s="7" customFormat="1" x14ac:dyDescent="0.25">
      <c r="A25" s="19" t="s">
        <v>25</v>
      </c>
      <c r="B25" s="35">
        <v>27055.516149914314</v>
      </c>
      <c r="C25" s="35">
        <v>29282.495736251487</v>
      </c>
      <c r="D25" s="35">
        <v>26646.292134831463</v>
      </c>
      <c r="E25" s="35">
        <v>27574.387351778656</v>
      </c>
      <c r="F25" s="35">
        <v>26899.918633034991</v>
      </c>
      <c r="G25" s="35">
        <v>30140.911302978438</v>
      </c>
      <c r="H25" s="35">
        <v>25677.100800967757</v>
      </c>
      <c r="I25" s="35">
        <v>26169.548584544758</v>
      </c>
      <c r="J25" s="35">
        <v>27850.244866412275</v>
      </c>
      <c r="K25" s="35">
        <v>27213.397284773597</v>
      </c>
      <c r="L25" s="35">
        <v>26366.414523449319</v>
      </c>
      <c r="M25" s="35">
        <v>25801.379310344826</v>
      </c>
      <c r="N25" s="35">
        <v>25515.145826804139</v>
      </c>
      <c r="O25" s="36">
        <v>27023.041474654379</v>
      </c>
      <c r="P25" s="37">
        <f t="shared" si="2"/>
        <v>27086.842427195745</v>
      </c>
    </row>
    <row r="26" spans="1:16" s="7" customFormat="1" x14ac:dyDescent="0.25">
      <c r="A26" s="19" t="s">
        <v>26</v>
      </c>
      <c r="B26" s="20">
        <v>5319.1140278917146</v>
      </c>
      <c r="C26" s="20">
        <v>4879.6009975062343</v>
      </c>
      <c r="D26" s="20">
        <v>4826.0153677277722</v>
      </c>
      <c r="E26" s="20">
        <v>4842.3357664233572</v>
      </c>
      <c r="F26" s="20">
        <v>4562.9099068001378</v>
      </c>
      <c r="G26" s="20">
        <v>4356.6235002065669</v>
      </c>
      <c r="H26" s="20">
        <v>4762.6852422700304</v>
      </c>
      <c r="I26" s="20">
        <v>4838.3252818035426</v>
      </c>
      <c r="J26" s="20">
        <v>5060.5177993527514</v>
      </c>
      <c r="K26" s="20">
        <v>4863.525498891353</v>
      </c>
      <c r="L26" s="20">
        <v>5058.0577974485814</v>
      </c>
      <c r="M26" s="20">
        <v>4687.6308022538233</v>
      </c>
      <c r="N26" s="20">
        <v>4525.8854491029988</v>
      </c>
      <c r="O26" s="21">
        <v>4900.5568814638027</v>
      </c>
      <c r="P26" s="37">
        <f t="shared" si="2"/>
        <v>4820.2703085101903</v>
      </c>
    </row>
    <row r="27" spans="1:16" s="7" customFormat="1" x14ac:dyDescent="0.25">
      <c r="A27" s="19" t="s">
        <v>24</v>
      </c>
      <c r="B27" s="20">
        <v>374</v>
      </c>
      <c r="C27" s="20">
        <v>310</v>
      </c>
      <c r="D27" s="20">
        <v>320</v>
      </c>
      <c r="E27" s="20">
        <v>362</v>
      </c>
      <c r="F27" s="20">
        <v>320</v>
      </c>
      <c r="G27" s="20">
        <v>495</v>
      </c>
      <c r="H27" s="20">
        <v>300</v>
      </c>
      <c r="I27" s="20">
        <v>355.43</v>
      </c>
      <c r="J27" s="20">
        <v>331</v>
      </c>
      <c r="K27" s="20">
        <v>327</v>
      </c>
      <c r="L27" s="20">
        <v>424</v>
      </c>
      <c r="M27" s="20">
        <v>357</v>
      </c>
      <c r="N27" s="20">
        <v>296</v>
      </c>
      <c r="O27" s="21">
        <v>356</v>
      </c>
      <c r="P27" s="22">
        <f t="shared" si="2"/>
        <v>351.95928571428573</v>
      </c>
    </row>
    <row r="28" spans="1:16" s="7" customFormat="1" x14ac:dyDescent="0.25">
      <c r="A28" s="23" t="s">
        <v>19</v>
      </c>
      <c r="B28" s="24">
        <v>12.618498871295095</v>
      </c>
      <c r="C28" s="24">
        <v>12.055119999999999</v>
      </c>
      <c r="D28" s="24">
        <v>13.35</v>
      </c>
      <c r="E28" s="24">
        <v>12.65</v>
      </c>
      <c r="F28" s="24">
        <v>12.29</v>
      </c>
      <c r="G28" s="25">
        <v>10.972860000000001</v>
      </c>
      <c r="H28" s="24">
        <v>13.361321539348769</v>
      </c>
      <c r="I28" s="24">
        <v>13.07</v>
      </c>
      <c r="J28" s="24">
        <v>11.595302</v>
      </c>
      <c r="K28" s="24">
        <v>12.301</v>
      </c>
      <c r="L28" s="24">
        <v>13.22</v>
      </c>
      <c r="M28" s="24">
        <v>13.05</v>
      </c>
      <c r="N28" s="24">
        <v>12.608981433373863</v>
      </c>
      <c r="O28" s="26">
        <v>13.02</v>
      </c>
      <c r="P28" s="27">
        <f t="shared" si="2"/>
        <v>12.583077417429839</v>
      </c>
    </row>
    <row r="29" spans="1:16" s="7" customFormat="1" x14ac:dyDescent="0.25">
      <c r="A29" s="19" t="s">
        <v>20</v>
      </c>
      <c r="B29" s="2">
        <v>28450</v>
      </c>
      <c r="C29" s="2">
        <v>29417</v>
      </c>
      <c r="D29" s="2">
        <v>29644</v>
      </c>
      <c r="E29" s="2">
        <v>29068</v>
      </c>
      <c r="F29" s="2">
        <v>27550</v>
      </c>
      <c r="G29" s="2">
        <v>27561</v>
      </c>
      <c r="H29" s="2">
        <v>28590</v>
      </c>
      <c r="I29" s="2">
        <v>28503</v>
      </c>
      <c r="J29" s="2">
        <v>26911</v>
      </c>
      <c r="K29" s="2">
        <v>27896</v>
      </c>
      <c r="L29" s="3">
        <v>29047</v>
      </c>
      <c r="M29" s="2">
        <v>28059</v>
      </c>
      <c r="N29" s="2">
        <v>26810</v>
      </c>
      <c r="O29" s="28">
        <v>29320</v>
      </c>
      <c r="P29" s="29">
        <f t="shared" si="2"/>
        <v>28344.714285714286</v>
      </c>
    </row>
    <row r="30" spans="1:16" s="7" customFormat="1" x14ac:dyDescent="0.25">
      <c r="A30" s="23" t="s">
        <v>21</v>
      </c>
      <c r="B30" s="24">
        <v>36.57</v>
      </c>
      <c r="C30" s="24">
        <v>40.1</v>
      </c>
      <c r="D30" s="24">
        <v>36.44</v>
      </c>
      <c r="E30" s="24">
        <v>41.1</v>
      </c>
      <c r="F30" s="24">
        <v>37.081600000000002</v>
      </c>
      <c r="G30" s="25">
        <v>41.173169999999999</v>
      </c>
      <c r="H30" s="24">
        <v>40.137021506986621</v>
      </c>
      <c r="I30" s="24">
        <v>37.26</v>
      </c>
      <c r="J30" s="24">
        <v>37.08</v>
      </c>
      <c r="K30" s="24">
        <v>36.08</v>
      </c>
      <c r="L30" s="24">
        <v>38.409999999999997</v>
      </c>
      <c r="M30" s="24">
        <v>37.270000000000003</v>
      </c>
      <c r="N30" s="24">
        <v>39.821600000000004</v>
      </c>
      <c r="O30" s="26">
        <v>37.71</v>
      </c>
      <c r="P30" s="27">
        <f t="shared" si="2"/>
        <v>38.302385107641896</v>
      </c>
    </row>
    <row r="31" spans="1:16" s="7" customFormat="1" ht="15.75" thickBot="1" x14ac:dyDescent="0.3">
      <c r="A31" s="30" t="s">
        <v>22</v>
      </c>
      <c r="B31" s="31">
        <v>16210</v>
      </c>
      <c r="C31" s="31">
        <v>16306</v>
      </c>
      <c r="D31" s="31">
        <v>14655</v>
      </c>
      <c r="E31" s="31">
        <v>16585</v>
      </c>
      <c r="F31" s="31">
        <v>14100</v>
      </c>
      <c r="G31" s="31">
        <v>14948</v>
      </c>
      <c r="H31" s="31">
        <v>15930</v>
      </c>
      <c r="I31" s="31">
        <v>15023</v>
      </c>
      <c r="J31" s="31">
        <v>15637</v>
      </c>
      <c r="K31" s="31">
        <v>14623</v>
      </c>
      <c r="L31" s="32">
        <v>16190</v>
      </c>
      <c r="M31" s="31">
        <v>14559</v>
      </c>
      <c r="N31" s="31">
        <v>15019</v>
      </c>
      <c r="O31" s="33">
        <v>15400</v>
      </c>
      <c r="P31" s="34">
        <f t="shared" si="2"/>
        <v>15370.357142857143</v>
      </c>
    </row>
    <row r="32" spans="1:16" ht="19.5" thickBot="1" x14ac:dyDescent="0.3">
      <c r="A32" s="78" t="str">
        <f>'Tabulka č. 1'!A32:P32</f>
        <v>Meziroční změny 2017 oproti 2016 - absolutně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2"/>
    </row>
    <row r="33" spans="1:16" x14ac:dyDescent="0.25">
      <c r="A33" s="15" t="s">
        <v>23</v>
      </c>
      <c r="B33" s="42">
        <f>ROUND(B15-B6,0)</f>
        <v>1782</v>
      </c>
      <c r="C33" s="42">
        <f t="shared" ref="C33:O33" si="3">ROUND(C15-C6,0)</f>
        <v>2071</v>
      </c>
      <c r="D33" s="42">
        <f t="shared" si="3"/>
        <v>1946</v>
      </c>
      <c r="E33" s="42">
        <f t="shared" si="3"/>
        <v>2153</v>
      </c>
      <c r="F33" s="42">
        <f t="shared" si="3"/>
        <v>1854</v>
      </c>
      <c r="G33" s="42">
        <f t="shared" si="3"/>
        <v>2799</v>
      </c>
      <c r="H33" s="42">
        <f t="shared" si="3"/>
        <v>2496</v>
      </c>
      <c r="I33" s="42">
        <f t="shared" si="3"/>
        <v>1997</v>
      </c>
      <c r="J33" s="42">
        <f t="shared" si="3"/>
        <v>2167</v>
      </c>
      <c r="K33" s="42">
        <f t="shared" si="3"/>
        <v>1984</v>
      </c>
      <c r="L33" s="42">
        <f t="shared" si="3"/>
        <v>1755</v>
      </c>
      <c r="M33" s="42">
        <f t="shared" si="3"/>
        <v>2246</v>
      </c>
      <c r="N33" s="42">
        <f t="shared" si="3"/>
        <v>1821</v>
      </c>
      <c r="O33" s="43">
        <f t="shared" si="3"/>
        <v>2232</v>
      </c>
      <c r="P33" s="18">
        <f>AVERAGE(B33:O33)</f>
        <v>2093.0714285714284</v>
      </c>
    </row>
    <row r="34" spans="1:16" x14ac:dyDescent="0.25">
      <c r="A34" s="19" t="s">
        <v>25</v>
      </c>
      <c r="B34" s="44">
        <f>ROUND(B16-B7,0)</f>
        <v>1484</v>
      </c>
      <c r="C34" s="44">
        <f t="shared" ref="C34:O34" si="4">ROUND(C16-C7,0)</f>
        <v>1742</v>
      </c>
      <c r="D34" s="44">
        <f t="shared" si="4"/>
        <v>1751</v>
      </c>
      <c r="E34" s="44">
        <f t="shared" si="4"/>
        <v>1889</v>
      </c>
      <c r="F34" s="44">
        <f t="shared" si="4"/>
        <v>1660</v>
      </c>
      <c r="G34" s="44">
        <f t="shared" si="4"/>
        <v>2649</v>
      </c>
      <c r="H34" s="44">
        <f t="shared" si="4"/>
        <v>2274</v>
      </c>
      <c r="I34" s="44">
        <f t="shared" si="4"/>
        <v>1800</v>
      </c>
      <c r="J34" s="44">
        <f t="shared" si="4"/>
        <v>2005</v>
      </c>
      <c r="K34" s="44">
        <f t="shared" si="4"/>
        <v>1787</v>
      </c>
      <c r="L34" s="44">
        <f t="shared" si="4"/>
        <v>1527</v>
      </c>
      <c r="M34" s="44">
        <f t="shared" si="4"/>
        <v>2055</v>
      </c>
      <c r="N34" s="44">
        <f t="shared" si="4"/>
        <v>1650</v>
      </c>
      <c r="O34" s="45">
        <f t="shared" si="4"/>
        <v>2018</v>
      </c>
      <c r="P34" s="37">
        <f t="shared" ref="P34:P40" si="5">AVERAGE(B34:O34)</f>
        <v>1877.9285714285713</v>
      </c>
    </row>
    <row r="35" spans="1:16" x14ac:dyDescent="0.25">
      <c r="A35" s="19" t="s">
        <v>26</v>
      </c>
      <c r="B35" s="44">
        <f>ROUND(B17-B8,0)</f>
        <v>299</v>
      </c>
      <c r="C35" s="44">
        <f t="shared" ref="C35:O35" si="6">ROUND(C17-C8,0)</f>
        <v>329</v>
      </c>
      <c r="D35" s="44">
        <f t="shared" si="6"/>
        <v>195</v>
      </c>
      <c r="E35" s="44">
        <f t="shared" si="6"/>
        <v>264</v>
      </c>
      <c r="F35" s="44">
        <f t="shared" si="6"/>
        <v>194</v>
      </c>
      <c r="G35" s="44">
        <f t="shared" si="6"/>
        <v>150</v>
      </c>
      <c r="H35" s="44">
        <f t="shared" si="6"/>
        <v>221</v>
      </c>
      <c r="I35" s="44">
        <f t="shared" si="6"/>
        <v>197</v>
      </c>
      <c r="J35" s="44">
        <f t="shared" si="6"/>
        <v>162</v>
      </c>
      <c r="K35" s="44">
        <f t="shared" si="6"/>
        <v>197</v>
      </c>
      <c r="L35" s="44">
        <f t="shared" si="6"/>
        <v>228</v>
      </c>
      <c r="M35" s="44">
        <f t="shared" si="6"/>
        <v>191</v>
      </c>
      <c r="N35" s="44">
        <f t="shared" si="6"/>
        <v>171</v>
      </c>
      <c r="O35" s="45">
        <f t="shared" si="6"/>
        <v>213</v>
      </c>
      <c r="P35" s="37">
        <f t="shared" si="5"/>
        <v>215.07142857142858</v>
      </c>
    </row>
    <row r="36" spans="1:16" x14ac:dyDescent="0.25">
      <c r="A36" s="19" t="s">
        <v>24</v>
      </c>
      <c r="B36" s="46">
        <f>ROUND(B18-B9,0)</f>
        <v>0</v>
      </c>
      <c r="C36" s="46">
        <f t="shared" ref="C36:O36" si="7">ROUND(C18-C9,0)</f>
        <v>0</v>
      </c>
      <c r="D36" s="46">
        <f t="shared" si="7"/>
        <v>-6</v>
      </c>
      <c r="E36" s="46">
        <f t="shared" si="7"/>
        <v>0</v>
      </c>
      <c r="F36" s="46">
        <f t="shared" si="7"/>
        <v>0</v>
      </c>
      <c r="G36" s="46">
        <f t="shared" si="7"/>
        <v>12</v>
      </c>
      <c r="H36" s="46">
        <f t="shared" si="7"/>
        <v>0</v>
      </c>
      <c r="I36" s="46">
        <f t="shared" si="7"/>
        <v>3</v>
      </c>
      <c r="J36" s="46">
        <f t="shared" si="7"/>
        <v>-9</v>
      </c>
      <c r="K36" s="46">
        <f t="shared" si="7"/>
        <v>-2</v>
      </c>
      <c r="L36" s="46">
        <f t="shared" si="7"/>
        <v>-9</v>
      </c>
      <c r="M36" s="46">
        <f t="shared" si="7"/>
        <v>0</v>
      </c>
      <c r="N36" s="46">
        <f t="shared" si="7"/>
        <v>-4</v>
      </c>
      <c r="O36" s="47">
        <f t="shared" si="7"/>
        <v>-10</v>
      </c>
      <c r="P36" s="22">
        <f t="shared" si="5"/>
        <v>-1.7857142857142858</v>
      </c>
    </row>
    <row r="37" spans="1:16" x14ac:dyDescent="0.25">
      <c r="A37" s="23" t="s">
        <v>19</v>
      </c>
      <c r="B37" s="49">
        <f>ROUND(B19-B10,2)</f>
        <v>0</v>
      </c>
      <c r="C37" s="49">
        <f t="shared" ref="C37:O37" si="8">ROUND(C19-C10,2)</f>
        <v>-0.31</v>
      </c>
      <c r="D37" s="49">
        <f t="shared" si="8"/>
        <v>0</v>
      </c>
      <c r="E37" s="49">
        <f t="shared" si="8"/>
        <v>-0.04</v>
      </c>
      <c r="F37" s="49">
        <f t="shared" si="8"/>
        <v>0</v>
      </c>
      <c r="G37" s="49">
        <f t="shared" si="8"/>
        <v>-0.56999999999999995</v>
      </c>
      <c r="H37" s="49">
        <f t="shared" si="8"/>
        <v>-0.24</v>
      </c>
      <c r="I37" s="49">
        <f t="shared" si="8"/>
        <v>-0.1</v>
      </c>
      <c r="J37" s="49">
        <f t="shared" si="8"/>
        <v>-0.49</v>
      </c>
      <c r="K37" s="49">
        <f t="shared" si="8"/>
        <v>0</v>
      </c>
      <c r="L37" s="49">
        <f t="shared" si="8"/>
        <v>-0.12</v>
      </c>
      <c r="M37" s="49">
        <f t="shared" si="8"/>
        <v>-0.22</v>
      </c>
      <c r="N37" s="49">
        <f t="shared" si="8"/>
        <v>-0.14000000000000001</v>
      </c>
      <c r="O37" s="50">
        <f t="shared" si="8"/>
        <v>-0.13</v>
      </c>
      <c r="P37" s="48">
        <f>ROUND(AVERAGE(B37:O37),2)</f>
        <v>-0.17</v>
      </c>
    </row>
    <row r="38" spans="1:16" x14ac:dyDescent="0.25">
      <c r="A38" s="19" t="s">
        <v>20</v>
      </c>
      <c r="B38" s="46">
        <f t="shared" ref="B38:O38" si="9">ROUND(B20-B11,0)</f>
        <v>1560</v>
      </c>
      <c r="C38" s="46">
        <f t="shared" si="9"/>
        <v>1293</v>
      </c>
      <c r="D38" s="46">
        <f t="shared" si="9"/>
        <v>1950</v>
      </c>
      <c r="E38" s="46">
        <f t="shared" si="9"/>
        <v>1950</v>
      </c>
      <c r="F38" s="46">
        <f t="shared" si="9"/>
        <v>1700</v>
      </c>
      <c r="G38" s="46">
        <f t="shared" si="9"/>
        <v>1431</v>
      </c>
      <c r="H38" s="46">
        <f t="shared" si="9"/>
        <v>1990</v>
      </c>
      <c r="I38" s="46">
        <f t="shared" si="9"/>
        <v>1782</v>
      </c>
      <c r="J38" s="46">
        <f t="shared" si="9"/>
        <v>1171</v>
      </c>
      <c r="K38" s="46">
        <f t="shared" si="9"/>
        <v>1832</v>
      </c>
      <c r="L38" s="46">
        <f t="shared" si="9"/>
        <v>1466</v>
      </c>
      <c r="M38" s="46">
        <f t="shared" si="9"/>
        <v>1851</v>
      </c>
      <c r="N38" s="46">
        <f t="shared" si="9"/>
        <v>1478</v>
      </c>
      <c r="O38" s="47">
        <f t="shared" si="9"/>
        <v>1950</v>
      </c>
      <c r="P38" s="22">
        <f t="shared" si="5"/>
        <v>1671.7142857142858</v>
      </c>
    </row>
    <row r="39" spans="1:16" x14ac:dyDescent="0.25">
      <c r="A39" s="23" t="s">
        <v>21</v>
      </c>
      <c r="B39" s="49">
        <f t="shared" ref="B39:O39" si="10">ROUND(B21-B12,2)</f>
        <v>0</v>
      </c>
      <c r="C39" s="49">
        <f t="shared" si="10"/>
        <v>0</v>
      </c>
      <c r="D39" s="49">
        <f t="shared" si="10"/>
        <v>0</v>
      </c>
      <c r="E39" s="49">
        <f t="shared" si="10"/>
        <v>0</v>
      </c>
      <c r="F39" s="49">
        <f t="shared" si="10"/>
        <v>0</v>
      </c>
      <c r="G39" s="49">
        <f t="shared" si="10"/>
        <v>0</v>
      </c>
      <c r="H39" s="49">
        <f t="shared" si="10"/>
        <v>0</v>
      </c>
      <c r="I39" s="49">
        <f t="shared" si="10"/>
        <v>0</v>
      </c>
      <c r="J39" s="49">
        <f t="shared" si="10"/>
        <v>0</v>
      </c>
      <c r="K39" s="49">
        <f t="shared" si="10"/>
        <v>0</v>
      </c>
      <c r="L39" s="49">
        <f t="shared" si="10"/>
        <v>0</v>
      </c>
      <c r="M39" s="49">
        <f t="shared" si="10"/>
        <v>0</v>
      </c>
      <c r="N39" s="49">
        <f t="shared" si="10"/>
        <v>0</v>
      </c>
      <c r="O39" s="50">
        <f t="shared" si="10"/>
        <v>0</v>
      </c>
      <c r="P39" s="48">
        <f>ROUND(AVERAGE(B39:O39),2)</f>
        <v>0</v>
      </c>
    </row>
    <row r="40" spans="1:16" ht="15.75" thickBot="1" x14ac:dyDescent="0.3">
      <c r="A40" s="30" t="s">
        <v>22</v>
      </c>
      <c r="B40" s="64">
        <f t="shared" ref="B40:O40" si="11">ROUND(B22-B13,0)</f>
        <v>910</v>
      </c>
      <c r="C40" s="64">
        <f t="shared" si="11"/>
        <v>1047</v>
      </c>
      <c r="D40" s="64">
        <f t="shared" si="11"/>
        <v>592</v>
      </c>
      <c r="E40" s="64">
        <f t="shared" si="11"/>
        <v>904</v>
      </c>
      <c r="F40" s="64">
        <f t="shared" si="11"/>
        <v>600</v>
      </c>
      <c r="G40" s="64">
        <f t="shared" si="11"/>
        <v>513</v>
      </c>
      <c r="H40" s="64">
        <f t="shared" si="11"/>
        <v>740</v>
      </c>
      <c r="I40" s="64">
        <f t="shared" si="11"/>
        <v>611</v>
      </c>
      <c r="J40" s="64">
        <f t="shared" si="11"/>
        <v>501</v>
      </c>
      <c r="K40" s="64">
        <f t="shared" si="11"/>
        <v>592</v>
      </c>
      <c r="L40" s="64">
        <f t="shared" si="11"/>
        <v>731</v>
      </c>
      <c r="M40" s="64">
        <f t="shared" si="11"/>
        <v>593</v>
      </c>
      <c r="N40" s="64">
        <f t="shared" si="11"/>
        <v>569</v>
      </c>
      <c r="O40" s="65">
        <f t="shared" si="11"/>
        <v>670</v>
      </c>
      <c r="P40" s="66">
        <f t="shared" si="5"/>
        <v>683.78571428571433</v>
      </c>
    </row>
    <row r="41" spans="1:16" ht="19.5" thickBot="1" x14ac:dyDescent="0.3">
      <c r="A41" s="78" t="str">
        <f>'Tabulka č. 1'!A41:P41</f>
        <v>Meziroční změny 2018 oproti 2017 - absolutně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2"/>
    </row>
    <row r="42" spans="1:16" x14ac:dyDescent="0.25">
      <c r="A42" s="15" t="s">
        <v>23</v>
      </c>
      <c r="B42" s="42">
        <f>ROUND(B24-B15,0)</f>
        <v>3683</v>
      </c>
      <c r="C42" s="42">
        <f t="shared" ref="C42:O42" si="12">ROUND(C24-C15,0)</f>
        <v>6035</v>
      </c>
      <c r="D42" s="42">
        <f t="shared" si="12"/>
        <v>3438</v>
      </c>
      <c r="E42" s="42">
        <f t="shared" si="12"/>
        <v>3831</v>
      </c>
      <c r="F42" s="42">
        <f t="shared" si="12"/>
        <v>3235</v>
      </c>
      <c r="G42" s="42">
        <f t="shared" si="12"/>
        <v>4356</v>
      </c>
      <c r="H42" s="42">
        <f t="shared" si="12"/>
        <v>1190</v>
      </c>
      <c r="I42" s="42">
        <f t="shared" si="12"/>
        <v>3644</v>
      </c>
      <c r="J42" s="42">
        <f t="shared" si="12"/>
        <v>4830</v>
      </c>
      <c r="K42" s="42">
        <f t="shared" si="12"/>
        <v>3817</v>
      </c>
      <c r="L42" s="42">
        <f t="shared" si="12"/>
        <v>4055</v>
      </c>
      <c r="M42" s="42">
        <f t="shared" si="12"/>
        <v>3507</v>
      </c>
      <c r="N42" s="42">
        <f t="shared" si="12"/>
        <v>3141</v>
      </c>
      <c r="O42" s="43">
        <f t="shared" si="12"/>
        <v>3624</v>
      </c>
      <c r="P42" s="18">
        <f>AVERAGE(B42:O42)</f>
        <v>3741.8571428571427</v>
      </c>
    </row>
    <row r="43" spans="1:16" x14ac:dyDescent="0.25">
      <c r="A43" s="19" t="s">
        <v>25</v>
      </c>
      <c r="B43" s="44">
        <f>ROUND(B25-B16,0)</f>
        <v>2777</v>
      </c>
      <c r="C43" s="44">
        <f t="shared" ref="C43:O43" si="13">ROUND(C25-C16,0)</f>
        <v>5379</v>
      </c>
      <c r="D43" s="44">
        <f t="shared" si="13"/>
        <v>2706</v>
      </c>
      <c r="E43" s="44">
        <f t="shared" si="13"/>
        <v>3024</v>
      </c>
      <c r="F43" s="44">
        <f t="shared" si="13"/>
        <v>2587</v>
      </c>
      <c r="G43" s="44">
        <f t="shared" si="13"/>
        <v>3894</v>
      </c>
      <c r="H43" s="44">
        <f t="shared" si="13"/>
        <v>652</v>
      </c>
      <c r="I43" s="44">
        <f t="shared" si="13"/>
        <v>2941</v>
      </c>
      <c r="J43" s="44">
        <f t="shared" si="13"/>
        <v>3980</v>
      </c>
      <c r="K43" s="44">
        <f t="shared" si="13"/>
        <v>3089</v>
      </c>
      <c r="L43" s="44">
        <f t="shared" si="13"/>
        <v>3223</v>
      </c>
      <c r="M43" s="44">
        <f t="shared" si="13"/>
        <v>2826</v>
      </c>
      <c r="N43" s="44">
        <f t="shared" si="13"/>
        <v>2648</v>
      </c>
      <c r="O43" s="45">
        <f t="shared" si="13"/>
        <v>2848</v>
      </c>
      <c r="P43" s="37">
        <f t="shared" ref="P43:P45" si="14">AVERAGE(B43:O43)</f>
        <v>3041</v>
      </c>
    </row>
    <row r="44" spans="1:16" x14ac:dyDescent="0.25">
      <c r="A44" s="19" t="s">
        <v>26</v>
      </c>
      <c r="B44" s="44">
        <f>ROUND(B26-B17,0)</f>
        <v>906</v>
      </c>
      <c r="C44" s="44">
        <f t="shared" ref="C44:O44" si="15">ROUND(C26-C17,0)</f>
        <v>656</v>
      </c>
      <c r="D44" s="44">
        <f t="shared" si="15"/>
        <v>733</v>
      </c>
      <c r="E44" s="44">
        <f t="shared" si="15"/>
        <v>807</v>
      </c>
      <c r="F44" s="44">
        <f t="shared" si="15"/>
        <v>647</v>
      </c>
      <c r="G44" s="44">
        <f t="shared" si="15"/>
        <v>463</v>
      </c>
      <c r="H44" s="44">
        <f t="shared" si="15"/>
        <v>538</v>
      </c>
      <c r="I44" s="44">
        <f t="shared" si="15"/>
        <v>703</v>
      </c>
      <c r="J44" s="44">
        <f t="shared" si="15"/>
        <v>850</v>
      </c>
      <c r="K44" s="44">
        <f t="shared" si="15"/>
        <v>728</v>
      </c>
      <c r="L44" s="44">
        <f t="shared" si="15"/>
        <v>831</v>
      </c>
      <c r="M44" s="44">
        <f t="shared" si="15"/>
        <v>681</v>
      </c>
      <c r="N44" s="44">
        <f t="shared" si="15"/>
        <v>494</v>
      </c>
      <c r="O44" s="45">
        <f t="shared" si="15"/>
        <v>776</v>
      </c>
      <c r="P44" s="37">
        <f t="shared" si="14"/>
        <v>700.92857142857144</v>
      </c>
    </row>
    <row r="45" spans="1:16" x14ac:dyDescent="0.25">
      <c r="A45" s="19" t="s">
        <v>24</v>
      </c>
      <c r="B45" s="46">
        <f>ROUND(B27-B18,0)</f>
        <v>-16</v>
      </c>
      <c r="C45" s="46">
        <f t="shared" ref="C45:O45" si="16">ROUND(C27-C18,0)</f>
        <v>-3</v>
      </c>
      <c r="D45" s="46">
        <f t="shared" si="16"/>
        <v>0</v>
      </c>
      <c r="E45" s="46">
        <f t="shared" si="16"/>
        <v>0</v>
      </c>
      <c r="F45" s="46">
        <f t="shared" si="16"/>
        <v>0</v>
      </c>
      <c r="G45" s="46">
        <f t="shared" si="16"/>
        <v>18</v>
      </c>
      <c r="H45" s="46">
        <f t="shared" si="16"/>
        <v>0</v>
      </c>
      <c r="I45" s="46">
        <f t="shared" si="16"/>
        <v>1</v>
      </c>
      <c r="J45" s="46">
        <f t="shared" si="16"/>
        <v>-13</v>
      </c>
      <c r="K45" s="46">
        <f t="shared" si="16"/>
        <v>-10</v>
      </c>
      <c r="L45" s="46">
        <f t="shared" si="16"/>
        <v>0</v>
      </c>
      <c r="M45" s="46">
        <f t="shared" si="16"/>
        <v>-1</v>
      </c>
      <c r="N45" s="46">
        <f t="shared" si="16"/>
        <v>0</v>
      </c>
      <c r="O45" s="47">
        <f t="shared" si="16"/>
        <v>-4</v>
      </c>
      <c r="P45" s="22">
        <f t="shared" si="14"/>
        <v>-2</v>
      </c>
    </row>
    <row r="46" spans="1:16" x14ac:dyDescent="0.25">
      <c r="A46" s="23" t="s">
        <v>19</v>
      </c>
      <c r="B46" s="49">
        <f>ROUND(B28-B19,2)</f>
        <v>0</v>
      </c>
      <c r="C46" s="49">
        <f t="shared" ref="C46:O46" si="17">ROUND(C28-C19,2)</f>
        <v>-0.79</v>
      </c>
      <c r="D46" s="49">
        <f t="shared" si="17"/>
        <v>0</v>
      </c>
      <c r="E46" s="49">
        <f t="shared" si="17"/>
        <v>-0.22</v>
      </c>
      <c r="F46" s="49">
        <f t="shared" si="17"/>
        <v>0</v>
      </c>
      <c r="G46" s="49">
        <f t="shared" si="17"/>
        <v>-0.59</v>
      </c>
      <c r="H46" s="49">
        <f t="shared" si="17"/>
        <v>0.51</v>
      </c>
      <c r="I46" s="49">
        <f t="shared" si="17"/>
        <v>0</v>
      </c>
      <c r="J46" s="49">
        <f t="shared" si="17"/>
        <v>-0.76</v>
      </c>
      <c r="K46" s="49">
        <f t="shared" si="17"/>
        <v>0</v>
      </c>
      <c r="L46" s="49">
        <f t="shared" si="17"/>
        <v>0</v>
      </c>
      <c r="M46" s="49">
        <f t="shared" si="17"/>
        <v>0</v>
      </c>
      <c r="N46" s="49">
        <f t="shared" si="17"/>
        <v>0</v>
      </c>
      <c r="O46" s="50">
        <f t="shared" si="17"/>
        <v>0</v>
      </c>
      <c r="P46" s="48">
        <f>ROUND(AVERAGE(B46:O46),2)</f>
        <v>-0.13</v>
      </c>
    </row>
    <row r="47" spans="1:16" x14ac:dyDescent="0.25">
      <c r="A47" s="19" t="s">
        <v>20</v>
      </c>
      <c r="B47" s="46">
        <f t="shared" ref="B47:O47" si="18">ROUND(B29-B20,0)</f>
        <v>2920</v>
      </c>
      <c r="C47" s="46">
        <f t="shared" si="18"/>
        <v>3820</v>
      </c>
      <c r="D47" s="46">
        <f t="shared" si="18"/>
        <v>3010</v>
      </c>
      <c r="E47" s="46">
        <f t="shared" si="18"/>
        <v>2738</v>
      </c>
      <c r="F47" s="46">
        <f t="shared" si="18"/>
        <v>2650</v>
      </c>
      <c r="G47" s="46">
        <f t="shared" si="18"/>
        <v>2276</v>
      </c>
      <c r="H47" s="46">
        <f t="shared" si="18"/>
        <v>1780</v>
      </c>
      <c r="I47" s="46">
        <f t="shared" si="18"/>
        <v>3203</v>
      </c>
      <c r="J47" s="46">
        <f t="shared" si="18"/>
        <v>2332</v>
      </c>
      <c r="K47" s="46">
        <f t="shared" si="18"/>
        <v>3166</v>
      </c>
      <c r="L47" s="46">
        <f t="shared" si="18"/>
        <v>3551</v>
      </c>
      <c r="M47" s="46">
        <f t="shared" si="18"/>
        <v>3073</v>
      </c>
      <c r="N47" s="46">
        <f t="shared" si="18"/>
        <v>2782</v>
      </c>
      <c r="O47" s="47">
        <f t="shared" si="18"/>
        <v>3090</v>
      </c>
      <c r="P47" s="22">
        <f t="shared" ref="P47" si="19">AVERAGE(B47:O47)</f>
        <v>2885.0714285714284</v>
      </c>
    </row>
    <row r="48" spans="1:16" x14ac:dyDescent="0.25">
      <c r="A48" s="23" t="s">
        <v>21</v>
      </c>
      <c r="B48" s="49">
        <f t="shared" ref="B48:O48" si="20">ROUND(B30-B21,2)</f>
        <v>0</v>
      </c>
      <c r="C48" s="49">
        <f t="shared" si="20"/>
        <v>1.91</v>
      </c>
      <c r="D48" s="49">
        <f t="shared" si="20"/>
        <v>0</v>
      </c>
      <c r="E48" s="49">
        <f t="shared" si="20"/>
        <v>0</v>
      </c>
      <c r="F48" s="49">
        <f t="shared" si="20"/>
        <v>0</v>
      </c>
      <c r="G48" s="49">
        <f t="shared" si="20"/>
        <v>0.04</v>
      </c>
      <c r="H48" s="49">
        <f t="shared" si="20"/>
        <v>0</v>
      </c>
      <c r="I48" s="49">
        <f t="shared" si="20"/>
        <v>0</v>
      </c>
      <c r="J48" s="49">
        <f t="shared" si="20"/>
        <v>0</v>
      </c>
      <c r="K48" s="49">
        <f t="shared" si="20"/>
        <v>0</v>
      </c>
      <c r="L48" s="49">
        <f t="shared" si="20"/>
        <v>0</v>
      </c>
      <c r="M48" s="49">
        <f t="shared" si="20"/>
        <v>0</v>
      </c>
      <c r="N48" s="49">
        <f t="shared" si="20"/>
        <v>0</v>
      </c>
      <c r="O48" s="50">
        <f t="shared" si="20"/>
        <v>0</v>
      </c>
      <c r="P48" s="48">
        <f>ROUND(AVERAGE(B48:O48),2)</f>
        <v>0.14000000000000001</v>
      </c>
    </row>
    <row r="49" spans="1:16" ht="15.75" thickBot="1" x14ac:dyDescent="0.3">
      <c r="A49" s="30" t="s">
        <v>22</v>
      </c>
      <c r="B49" s="64">
        <f t="shared" ref="B49:O49" si="21">ROUND(B31-B22,0)</f>
        <v>2760</v>
      </c>
      <c r="C49" s="64">
        <f t="shared" si="21"/>
        <v>2863</v>
      </c>
      <c r="D49" s="64">
        <f t="shared" si="21"/>
        <v>2225</v>
      </c>
      <c r="E49" s="64">
        <f t="shared" si="21"/>
        <v>2764</v>
      </c>
      <c r="F49" s="64">
        <f t="shared" si="21"/>
        <v>2000</v>
      </c>
      <c r="G49" s="64">
        <f t="shared" si="21"/>
        <v>1602</v>
      </c>
      <c r="H49" s="64">
        <f t="shared" si="21"/>
        <v>1800</v>
      </c>
      <c r="I49" s="64">
        <f t="shared" si="21"/>
        <v>2183</v>
      </c>
      <c r="J49" s="64">
        <f t="shared" si="21"/>
        <v>2626</v>
      </c>
      <c r="K49" s="64">
        <f t="shared" si="21"/>
        <v>2189</v>
      </c>
      <c r="L49" s="64">
        <f t="shared" si="21"/>
        <v>2661</v>
      </c>
      <c r="M49" s="64">
        <f t="shared" si="21"/>
        <v>2115</v>
      </c>
      <c r="N49" s="64">
        <f t="shared" si="21"/>
        <v>1638</v>
      </c>
      <c r="O49" s="65">
        <f t="shared" si="21"/>
        <v>2440</v>
      </c>
      <c r="P49" s="66">
        <f t="shared" ref="P49" si="22">AVERAGE(B49:O49)</f>
        <v>2276.1428571428573</v>
      </c>
    </row>
    <row r="50" spans="1:16" ht="19.5" thickBot="1" x14ac:dyDescent="0.3">
      <c r="A50" s="78" t="str">
        <f>'Tabulka č. 1'!A50:P50</f>
        <v>Meziroční změny 2017 oproti 2016 - v %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2"/>
    </row>
    <row r="51" spans="1:16" x14ac:dyDescent="0.25">
      <c r="A51" s="15" t="s">
        <v>23</v>
      </c>
      <c r="B51" s="51">
        <f>ROUND(100*(B15-B6)/B6,2)</f>
        <v>6.62</v>
      </c>
      <c r="C51" s="51">
        <f t="shared" ref="C51:O51" si="23">ROUND(100*(C15-C6)/C6,2)</f>
        <v>7.95</v>
      </c>
      <c r="D51" s="51">
        <f t="shared" si="23"/>
        <v>7.46</v>
      </c>
      <c r="E51" s="51">
        <f t="shared" si="23"/>
        <v>8.14</v>
      </c>
      <c r="F51" s="51">
        <f t="shared" si="23"/>
        <v>7.03</v>
      </c>
      <c r="G51" s="51">
        <f t="shared" si="23"/>
        <v>10.24</v>
      </c>
      <c r="H51" s="51">
        <f t="shared" si="23"/>
        <v>9.33</v>
      </c>
      <c r="I51" s="51">
        <f t="shared" si="23"/>
        <v>7.87</v>
      </c>
      <c r="J51" s="51">
        <f t="shared" si="23"/>
        <v>8.36</v>
      </c>
      <c r="K51" s="51">
        <f t="shared" si="23"/>
        <v>7.55</v>
      </c>
      <c r="L51" s="51">
        <f t="shared" si="23"/>
        <v>6.85</v>
      </c>
      <c r="M51" s="51">
        <f t="shared" si="23"/>
        <v>9.08</v>
      </c>
      <c r="N51" s="51">
        <f t="shared" si="23"/>
        <v>7.26</v>
      </c>
      <c r="O51" s="52">
        <f t="shared" si="23"/>
        <v>8.56</v>
      </c>
      <c r="P51" s="55">
        <f t="shared" ref="P51:P58" si="24">ROUND(AVERAGE(B51:O51),2)</f>
        <v>8.02</v>
      </c>
    </row>
    <row r="52" spans="1:16" x14ac:dyDescent="0.25">
      <c r="A52" s="19" t="s">
        <v>25</v>
      </c>
      <c r="B52" s="49">
        <f t="shared" ref="B52:O58" si="25">ROUND(100*(B16-B7)/B7,2)</f>
        <v>6.51</v>
      </c>
      <c r="C52" s="49">
        <f t="shared" si="25"/>
        <v>7.86</v>
      </c>
      <c r="D52" s="49">
        <f t="shared" si="25"/>
        <v>7.89</v>
      </c>
      <c r="E52" s="49">
        <f t="shared" si="25"/>
        <v>8.33</v>
      </c>
      <c r="F52" s="49">
        <f t="shared" si="25"/>
        <v>7.33</v>
      </c>
      <c r="G52" s="49">
        <f t="shared" si="25"/>
        <v>11.23</v>
      </c>
      <c r="H52" s="49">
        <f t="shared" si="25"/>
        <v>10</v>
      </c>
      <c r="I52" s="49">
        <f t="shared" si="25"/>
        <v>8.4</v>
      </c>
      <c r="J52" s="49">
        <f t="shared" si="25"/>
        <v>9.17</v>
      </c>
      <c r="K52" s="49">
        <f t="shared" si="25"/>
        <v>8</v>
      </c>
      <c r="L52" s="49">
        <f t="shared" si="25"/>
        <v>7.06</v>
      </c>
      <c r="M52" s="49">
        <f t="shared" si="25"/>
        <v>9.82</v>
      </c>
      <c r="N52" s="49">
        <f t="shared" si="25"/>
        <v>7.78</v>
      </c>
      <c r="O52" s="50">
        <f t="shared" si="25"/>
        <v>9.11</v>
      </c>
      <c r="P52" s="56">
        <f t="shared" si="24"/>
        <v>8.4600000000000009</v>
      </c>
    </row>
    <row r="53" spans="1:16" x14ac:dyDescent="0.25">
      <c r="A53" s="19" t="s">
        <v>26</v>
      </c>
      <c r="B53" s="49">
        <f t="shared" si="25"/>
        <v>7.26</v>
      </c>
      <c r="C53" s="49">
        <f t="shared" si="25"/>
        <v>8.44</v>
      </c>
      <c r="D53" s="49">
        <f t="shared" si="25"/>
        <v>5</v>
      </c>
      <c r="E53" s="49">
        <f t="shared" si="25"/>
        <v>7</v>
      </c>
      <c r="F53" s="49">
        <f t="shared" si="25"/>
        <v>5.22</v>
      </c>
      <c r="G53" s="49">
        <f t="shared" si="25"/>
        <v>4</v>
      </c>
      <c r="H53" s="49">
        <f t="shared" si="25"/>
        <v>5.53</v>
      </c>
      <c r="I53" s="49">
        <f t="shared" si="25"/>
        <v>5</v>
      </c>
      <c r="J53" s="49">
        <f t="shared" si="25"/>
        <v>4</v>
      </c>
      <c r="K53" s="49">
        <f t="shared" si="25"/>
        <v>5</v>
      </c>
      <c r="L53" s="49">
        <f t="shared" si="25"/>
        <v>5.71</v>
      </c>
      <c r="M53" s="49">
        <f t="shared" si="25"/>
        <v>5</v>
      </c>
      <c r="N53" s="49">
        <f t="shared" si="25"/>
        <v>4.4400000000000004</v>
      </c>
      <c r="O53" s="50">
        <f t="shared" si="25"/>
        <v>5.45</v>
      </c>
      <c r="P53" s="56">
        <f t="shared" si="24"/>
        <v>5.5</v>
      </c>
    </row>
    <row r="54" spans="1:16" x14ac:dyDescent="0.25">
      <c r="A54" s="19" t="s">
        <v>24</v>
      </c>
      <c r="B54" s="49">
        <f t="shared" si="25"/>
        <v>0</v>
      </c>
      <c r="C54" s="49">
        <f t="shared" si="25"/>
        <v>0</v>
      </c>
      <c r="D54" s="49">
        <f t="shared" si="25"/>
        <v>-1.84</v>
      </c>
      <c r="E54" s="49">
        <f t="shared" si="25"/>
        <v>0</v>
      </c>
      <c r="F54" s="49">
        <f t="shared" si="25"/>
        <v>0</v>
      </c>
      <c r="G54" s="49">
        <f t="shared" si="25"/>
        <v>2.58</v>
      </c>
      <c r="H54" s="49">
        <f t="shared" si="25"/>
        <v>0</v>
      </c>
      <c r="I54" s="49">
        <f t="shared" si="25"/>
        <v>0.71</v>
      </c>
      <c r="J54" s="49">
        <f t="shared" si="25"/>
        <v>-2.5499999999999998</v>
      </c>
      <c r="K54" s="49">
        <f t="shared" si="25"/>
        <v>-0.59</v>
      </c>
      <c r="L54" s="49">
        <f t="shared" si="25"/>
        <v>-2.08</v>
      </c>
      <c r="M54" s="49">
        <f t="shared" si="25"/>
        <v>0</v>
      </c>
      <c r="N54" s="49">
        <f t="shared" si="25"/>
        <v>-1.33</v>
      </c>
      <c r="O54" s="50">
        <f t="shared" si="25"/>
        <v>-2.7</v>
      </c>
      <c r="P54" s="57">
        <f t="shared" si="24"/>
        <v>-0.56000000000000005</v>
      </c>
    </row>
    <row r="55" spans="1:16" x14ac:dyDescent="0.25">
      <c r="A55" s="23" t="s">
        <v>19</v>
      </c>
      <c r="B55" s="49">
        <f t="shared" si="25"/>
        <v>0</v>
      </c>
      <c r="C55" s="49">
        <f t="shared" si="25"/>
        <v>-2.36</v>
      </c>
      <c r="D55" s="49">
        <f t="shared" si="25"/>
        <v>0.01</v>
      </c>
      <c r="E55" s="49">
        <f t="shared" si="25"/>
        <v>-0.31</v>
      </c>
      <c r="F55" s="49">
        <f t="shared" si="25"/>
        <v>0</v>
      </c>
      <c r="G55" s="49">
        <f t="shared" si="25"/>
        <v>-4.7</v>
      </c>
      <c r="H55" s="49">
        <f t="shared" si="25"/>
        <v>-1.8</v>
      </c>
      <c r="I55" s="49">
        <f t="shared" si="25"/>
        <v>-0.76</v>
      </c>
      <c r="J55" s="49">
        <f t="shared" si="25"/>
        <v>-3.82</v>
      </c>
      <c r="K55" s="49">
        <f t="shared" si="25"/>
        <v>0</v>
      </c>
      <c r="L55" s="49">
        <f t="shared" si="25"/>
        <v>-0.9</v>
      </c>
      <c r="M55" s="49">
        <f t="shared" si="25"/>
        <v>-1.66</v>
      </c>
      <c r="N55" s="49">
        <f t="shared" si="25"/>
        <v>-1.1299999999999999</v>
      </c>
      <c r="O55" s="50">
        <f t="shared" si="25"/>
        <v>-0.99</v>
      </c>
      <c r="P55" s="48">
        <f t="shared" si="24"/>
        <v>-1.32</v>
      </c>
    </row>
    <row r="56" spans="1:16" x14ac:dyDescent="0.25">
      <c r="A56" s="19" t="s">
        <v>20</v>
      </c>
      <c r="B56" s="49">
        <f t="shared" si="25"/>
        <v>6.51</v>
      </c>
      <c r="C56" s="49">
        <f t="shared" si="25"/>
        <v>5.32</v>
      </c>
      <c r="D56" s="49">
        <f t="shared" si="25"/>
        <v>7.9</v>
      </c>
      <c r="E56" s="49">
        <f t="shared" si="25"/>
        <v>8</v>
      </c>
      <c r="F56" s="49">
        <f t="shared" si="25"/>
        <v>7.33</v>
      </c>
      <c r="G56" s="49">
        <f t="shared" si="25"/>
        <v>6</v>
      </c>
      <c r="H56" s="49">
        <f t="shared" si="25"/>
        <v>8.02</v>
      </c>
      <c r="I56" s="49">
        <f t="shared" si="25"/>
        <v>7.58</v>
      </c>
      <c r="J56" s="49">
        <f t="shared" si="25"/>
        <v>5</v>
      </c>
      <c r="K56" s="49">
        <f t="shared" si="25"/>
        <v>8</v>
      </c>
      <c r="L56" s="49">
        <f t="shared" si="25"/>
        <v>6.1</v>
      </c>
      <c r="M56" s="49">
        <f t="shared" si="25"/>
        <v>8</v>
      </c>
      <c r="N56" s="49">
        <f t="shared" si="25"/>
        <v>6.55</v>
      </c>
      <c r="O56" s="50">
        <f t="shared" si="25"/>
        <v>8.0299999999999994</v>
      </c>
      <c r="P56" s="48">
        <f t="shared" si="24"/>
        <v>7.02</v>
      </c>
    </row>
    <row r="57" spans="1:16" x14ac:dyDescent="0.25">
      <c r="A57" s="23" t="s">
        <v>21</v>
      </c>
      <c r="B57" s="49">
        <f t="shared" si="25"/>
        <v>0</v>
      </c>
      <c r="C57" s="49">
        <f t="shared" si="25"/>
        <v>0.01</v>
      </c>
      <c r="D57" s="49">
        <f t="shared" si="25"/>
        <v>0</v>
      </c>
      <c r="E57" s="49">
        <f t="shared" si="25"/>
        <v>0</v>
      </c>
      <c r="F57" s="49">
        <f t="shared" si="25"/>
        <v>0</v>
      </c>
      <c r="G57" s="49">
        <f t="shared" si="25"/>
        <v>0</v>
      </c>
      <c r="H57" s="49">
        <f t="shared" si="25"/>
        <v>0</v>
      </c>
      <c r="I57" s="49">
        <f t="shared" si="25"/>
        <v>0</v>
      </c>
      <c r="J57" s="49">
        <f t="shared" si="25"/>
        <v>0</v>
      </c>
      <c r="K57" s="49">
        <f t="shared" si="25"/>
        <v>0</v>
      </c>
      <c r="L57" s="49">
        <f t="shared" si="25"/>
        <v>0</v>
      </c>
      <c r="M57" s="49">
        <f t="shared" si="25"/>
        <v>0</v>
      </c>
      <c r="N57" s="49">
        <f t="shared" si="25"/>
        <v>0</v>
      </c>
      <c r="O57" s="50">
        <f t="shared" si="25"/>
        <v>0</v>
      </c>
      <c r="P57" s="48">
        <f t="shared" si="24"/>
        <v>0</v>
      </c>
    </row>
    <row r="58" spans="1:16" ht="15.75" thickBot="1" x14ac:dyDescent="0.3">
      <c r="A58" s="30" t="s">
        <v>22</v>
      </c>
      <c r="B58" s="53">
        <f t="shared" si="25"/>
        <v>7.26</v>
      </c>
      <c r="C58" s="53">
        <f t="shared" si="25"/>
        <v>8.4499999999999993</v>
      </c>
      <c r="D58" s="53">
        <f t="shared" si="25"/>
        <v>5</v>
      </c>
      <c r="E58" s="53">
        <f t="shared" si="25"/>
        <v>7</v>
      </c>
      <c r="F58" s="53">
        <f t="shared" si="25"/>
        <v>5.22</v>
      </c>
      <c r="G58" s="53">
        <f t="shared" si="25"/>
        <v>4</v>
      </c>
      <c r="H58" s="53">
        <f t="shared" si="25"/>
        <v>5.53</v>
      </c>
      <c r="I58" s="53">
        <f t="shared" si="25"/>
        <v>5</v>
      </c>
      <c r="J58" s="53">
        <f t="shared" si="25"/>
        <v>4</v>
      </c>
      <c r="K58" s="53">
        <f t="shared" si="25"/>
        <v>5</v>
      </c>
      <c r="L58" s="53">
        <f t="shared" si="25"/>
        <v>5.71</v>
      </c>
      <c r="M58" s="53">
        <f t="shared" si="25"/>
        <v>5</v>
      </c>
      <c r="N58" s="53">
        <f t="shared" si="25"/>
        <v>4.4400000000000004</v>
      </c>
      <c r="O58" s="54">
        <f t="shared" si="25"/>
        <v>5.45</v>
      </c>
      <c r="P58" s="58">
        <f t="shared" si="24"/>
        <v>5.5</v>
      </c>
    </row>
    <row r="59" spans="1:16" ht="19.5" thickBot="1" x14ac:dyDescent="0.3">
      <c r="A59" s="78" t="str">
        <f>'Tabulka č. 1'!A59:P59</f>
        <v>Meziroční změny 2018 oproti 2017 - v %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2"/>
    </row>
    <row r="60" spans="1:16" x14ac:dyDescent="0.25">
      <c r="A60" s="15" t="s">
        <v>23</v>
      </c>
      <c r="B60" s="51">
        <f>ROUND(100*(B24-B15)/B15,2)</f>
        <v>12.83</v>
      </c>
      <c r="C60" s="51">
        <f t="shared" ref="C60:O60" si="26">ROUND(100*(C24-C15)/C15,2)</f>
        <v>21.45</v>
      </c>
      <c r="D60" s="51">
        <f t="shared" si="26"/>
        <v>12.26</v>
      </c>
      <c r="E60" s="51">
        <f t="shared" si="26"/>
        <v>13.4</v>
      </c>
      <c r="F60" s="51">
        <f t="shared" si="26"/>
        <v>11.46</v>
      </c>
      <c r="G60" s="51">
        <f t="shared" si="26"/>
        <v>14.45</v>
      </c>
      <c r="H60" s="51">
        <f t="shared" si="26"/>
        <v>4.07</v>
      </c>
      <c r="I60" s="51">
        <f t="shared" si="26"/>
        <v>13.32</v>
      </c>
      <c r="J60" s="51">
        <f t="shared" si="26"/>
        <v>17.2</v>
      </c>
      <c r="K60" s="51">
        <f t="shared" si="26"/>
        <v>13.51</v>
      </c>
      <c r="L60" s="51">
        <f t="shared" si="26"/>
        <v>14.81</v>
      </c>
      <c r="M60" s="51">
        <f t="shared" si="26"/>
        <v>13</v>
      </c>
      <c r="N60" s="51">
        <f t="shared" si="26"/>
        <v>11.68</v>
      </c>
      <c r="O60" s="52">
        <f t="shared" si="26"/>
        <v>12.81</v>
      </c>
      <c r="P60" s="55">
        <f t="shared" ref="P60:P67" si="27">ROUND(AVERAGE(B60:O60),2)</f>
        <v>13.3</v>
      </c>
    </row>
    <row r="61" spans="1:16" x14ac:dyDescent="0.25">
      <c r="A61" s="19" t="s">
        <v>25</v>
      </c>
      <c r="B61" s="49">
        <f t="shared" ref="B61:O61" si="28">ROUND(100*(B25-B16)/B16,2)</f>
        <v>11.44</v>
      </c>
      <c r="C61" s="49">
        <f t="shared" si="28"/>
        <v>22.5</v>
      </c>
      <c r="D61" s="49">
        <f t="shared" si="28"/>
        <v>11.3</v>
      </c>
      <c r="E61" s="49">
        <f t="shared" si="28"/>
        <v>12.32</v>
      </c>
      <c r="F61" s="49">
        <f t="shared" si="28"/>
        <v>10.64</v>
      </c>
      <c r="G61" s="49">
        <f t="shared" si="28"/>
        <v>14.83</v>
      </c>
      <c r="H61" s="49">
        <f t="shared" si="28"/>
        <v>2.61</v>
      </c>
      <c r="I61" s="49">
        <f t="shared" si="28"/>
        <v>12.66</v>
      </c>
      <c r="J61" s="49">
        <f t="shared" si="28"/>
        <v>16.670000000000002</v>
      </c>
      <c r="K61" s="49">
        <f t="shared" si="28"/>
        <v>12.8</v>
      </c>
      <c r="L61" s="49">
        <f t="shared" si="28"/>
        <v>13.93</v>
      </c>
      <c r="M61" s="49">
        <f t="shared" si="28"/>
        <v>12.3</v>
      </c>
      <c r="N61" s="49">
        <f t="shared" si="28"/>
        <v>11.58</v>
      </c>
      <c r="O61" s="50">
        <f t="shared" si="28"/>
        <v>11.78</v>
      </c>
      <c r="P61" s="56">
        <f t="shared" si="27"/>
        <v>12.67</v>
      </c>
    </row>
    <row r="62" spans="1:16" x14ac:dyDescent="0.25">
      <c r="A62" s="19" t="s">
        <v>26</v>
      </c>
      <c r="B62" s="49">
        <f t="shared" ref="B62:O62" si="29">ROUND(100*(B26-B17)/B17,2)</f>
        <v>20.52</v>
      </c>
      <c r="C62" s="49">
        <f t="shared" si="29"/>
        <v>15.53</v>
      </c>
      <c r="D62" s="49">
        <f t="shared" si="29"/>
        <v>17.899999999999999</v>
      </c>
      <c r="E62" s="49">
        <f t="shared" si="29"/>
        <v>20</v>
      </c>
      <c r="F62" s="49">
        <f t="shared" si="29"/>
        <v>16.53</v>
      </c>
      <c r="G62" s="49">
        <f t="shared" si="29"/>
        <v>11.89</v>
      </c>
      <c r="H62" s="49">
        <f t="shared" si="29"/>
        <v>12.74</v>
      </c>
      <c r="I62" s="49">
        <f t="shared" si="29"/>
        <v>17</v>
      </c>
      <c r="J62" s="49">
        <f t="shared" si="29"/>
        <v>20.18</v>
      </c>
      <c r="K62" s="49">
        <f t="shared" si="29"/>
        <v>17.600000000000001</v>
      </c>
      <c r="L62" s="49">
        <f t="shared" si="29"/>
        <v>19.670000000000002</v>
      </c>
      <c r="M62" s="49">
        <f t="shared" si="29"/>
        <v>17</v>
      </c>
      <c r="N62" s="49">
        <f t="shared" si="29"/>
        <v>12.24</v>
      </c>
      <c r="O62" s="50">
        <f t="shared" si="29"/>
        <v>18.829999999999998</v>
      </c>
      <c r="P62" s="56">
        <f t="shared" si="27"/>
        <v>16.97</v>
      </c>
    </row>
    <row r="63" spans="1:16" x14ac:dyDescent="0.25">
      <c r="A63" s="19" t="s">
        <v>24</v>
      </c>
      <c r="B63" s="49">
        <f t="shared" ref="B63:O63" si="30">ROUND(100*(B27-B18)/B18,2)</f>
        <v>-4.0999999999999996</v>
      </c>
      <c r="C63" s="49">
        <f t="shared" si="30"/>
        <v>-0.96</v>
      </c>
      <c r="D63" s="49">
        <f t="shared" si="30"/>
        <v>0</v>
      </c>
      <c r="E63" s="49">
        <f t="shared" si="30"/>
        <v>0</v>
      </c>
      <c r="F63" s="49">
        <f t="shared" si="30"/>
        <v>0</v>
      </c>
      <c r="G63" s="49">
        <f t="shared" si="30"/>
        <v>3.77</v>
      </c>
      <c r="H63" s="49">
        <f t="shared" si="30"/>
        <v>0</v>
      </c>
      <c r="I63" s="49">
        <f t="shared" si="30"/>
        <v>0.41</v>
      </c>
      <c r="J63" s="49">
        <f t="shared" si="30"/>
        <v>-3.78</v>
      </c>
      <c r="K63" s="49">
        <f t="shared" si="30"/>
        <v>-2.97</v>
      </c>
      <c r="L63" s="49">
        <f t="shared" si="30"/>
        <v>0</v>
      </c>
      <c r="M63" s="49">
        <f t="shared" si="30"/>
        <v>-0.28000000000000003</v>
      </c>
      <c r="N63" s="49">
        <f t="shared" si="30"/>
        <v>0</v>
      </c>
      <c r="O63" s="50">
        <f t="shared" si="30"/>
        <v>-1.1100000000000001</v>
      </c>
      <c r="P63" s="57">
        <f t="shared" si="27"/>
        <v>-0.64</v>
      </c>
    </row>
    <row r="64" spans="1:16" x14ac:dyDescent="0.25">
      <c r="A64" s="23" t="s">
        <v>19</v>
      </c>
      <c r="B64" s="49">
        <f t="shared" ref="B64:O64" si="31">ROUND(100*(B28-B19)/B19,2)</f>
        <v>0</v>
      </c>
      <c r="C64" s="49">
        <f t="shared" si="31"/>
        <v>-6.19</v>
      </c>
      <c r="D64" s="49">
        <f t="shared" si="31"/>
        <v>0</v>
      </c>
      <c r="E64" s="49">
        <f t="shared" si="31"/>
        <v>-1.71</v>
      </c>
      <c r="F64" s="49">
        <f t="shared" si="31"/>
        <v>0</v>
      </c>
      <c r="G64" s="49">
        <f t="shared" si="31"/>
        <v>-5.08</v>
      </c>
      <c r="H64" s="49">
        <f t="shared" si="31"/>
        <v>3.93</v>
      </c>
      <c r="I64" s="49">
        <f t="shared" si="31"/>
        <v>0</v>
      </c>
      <c r="J64" s="49">
        <f t="shared" si="31"/>
        <v>-6.16</v>
      </c>
      <c r="K64" s="49">
        <f t="shared" si="31"/>
        <v>0</v>
      </c>
      <c r="L64" s="49">
        <f t="shared" si="31"/>
        <v>0</v>
      </c>
      <c r="M64" s="49">
        <f t="shared" si="31"/>
        <v>0</v>
      </c>
      <c r="N64" s="49">
        <f t="shared" si="31"/>
        <v>0</v>
      </c>
      <c r="O64" s="50">
        <f t="shared" si="31"/>
        <v>0</v>
      </c>
      <c r="P64" s="48">
        <f t="shared" si="27"/>
        <v>-1.0900000000000001</v>
      </c>
    </row>
    <row r="65" spans="1:16" x14ac:dyDescent="0.25">
      <c r="A65" s="19" t="s">
        <v>20</v>
      </c>
      <c r="B65" s="49">
        <f t="shared" ref="B65:O65" si="32">ROUND(100*(B29-B20)/B20,2)</f>
        <v>11.44</v>
      </c>
      <c r="C65" s="49">
        <f t="shared" si="32"/>
        <v>14.92</v>
      </c>
      <c r="D65" s="49">
        <f t="shared" si="32"/>
        <v>11.3</v>
      </c>
      <c r="E65" s="49">
        <f t="shared" si="32"/>
        <v>10.4</v>
      </c>
      <c r="F65" s="49">
        <f t="shared" si="32"/>
        <v>10.64</v>
      </c>
      <c r="G65" s="49">
        <f t="shared" si="32"/>
        <v>9</v>
      </c>
      <c r="H65" s="49">
        <f t="shared" si="32"/>
        <v>6.64</v>
      </c>
      <c r="I65" s="49">
        <f t="shared" si="32"/>
        <v>12.66</v>
      </c>
      <c r="J65" s="49">
        <f t="shared" si="32"/>
        <v>9.49</v>
      </c>
      <c r="K65" s="49">
        <f t="shared" si="32"/>
        <v>12.8</v>
      </c>
      <c r="L65" s="49">
        <f t="shared" si="32"/>
        <v>13.93</v>
      </c>
      <c r="M65" s="49">
        <f t="shared" si="32"/>
        <v>12.3</v>
      </c>
      <c r="N65" s="49">
        <f t="shared" si="32"/>
        <v>11.58</v>
      </c>
      <c r="O65" s="50">
        <f t="shared" si="32"/>
        <v>11.78</v>
      </c>
      <c r="P65" s="48">
        <f t="shared" si="27"/>
        <v>11.35</v>
      </c>
    </row>
    <row r="66" spans="1:16" x14ac:dyDescent="0.25">
      <c r="A66" s="23" t="s">
        <v>21</v>
      </c>
      <c r="B66" s="49">
        <f t="shared" ref="B66:O66" si="33">ROUND(100*(B30-B21)/B21,2)</f>
        <v>0</v>
      </c>
      <c r="C66" s="49">
        <f t="shared" si="33"/>
        <v>4.99</v>
      </c>
      <c r="D66" s="49">
        <f t="shared" si="33"/>
        <v>0</v>
      </c>
      <c r="E66" s="49">
        <f t="shared" si="33"/>
        <v>0</v>
      </c>
      <c r="F66" s="49">
        <f t="shared" si="33"/>
        <v>0</v>
      </c>
      <c r="G66" s="49">
        <f t="shared" si="33"/>
        <v>0.1</v>
      </c>
      <c r="H66" s="49">
        <f t="shared" si="33"/>
        <v>0</v>
      </c>
      <c r="I66" s="49">
        <f t="shared" si="33"/>
        <v>0</v>
      </c>
      <c r="J66" s="49">
        <f t="shared" si="33"/>
        <v>0</v>
      </c>
      <c r="K66" s="49">
        <f t="shared" si="33"/>
        <v>0</v>
      </c>
      <c r="L66" s="49">
        <f t="shared" si="33"/>
        <v>0</v>
      </c>
      <c r="M66" s="49">
        <f t="shared" si="33"/>
        <v>0</v>
      </c>
      <c r="N66" s="49">
        <f t="shared" si="33"/>
        <v>0</v>
      </c>
      <c r="O66" s="50">
        <f t="shared" si="33"/>
        <v>0</v>
      </c>
      <c r="P66" s="48">
        <f t="shared" si="27"/>
        <v>0.36</v>
      </c>
    </row>
    <row r="67" spans="1:16" ht="15.75" thickBot="1" x14ac:dyDescent="0.3">
      <c r="A67" s="30" t="s">
        <v>22</v>
      </c>
      <c r="B67" s="53">
        <f t="shared" ref="B67:O67" si="34">ROUND(100*(B31-B22)/B22,2)</f>
        <v>20.52</v>
      </c>
      <c r="C67" s="53">
        <f t="shared" si="34"/>
        <v>21.3</v>
      </c>
      <c r="D67" s="53">
        <f t="shared" si="34"/>
        <v>17.899999999999999</v>
      </c>
      <c r="E67" s="53">
        <f t="shared" si="34"/>
        <v>20</v>
      </c>
      <c r="F67" s="53">
        <f t="shared" si="34"/>
        <v>16.53</v>
      </c>
      <c r="G67" s="53">
        <f t="shared" si="34"/>
        <v>12</v>
      </c>
      <c r="H67" s="53">
        <f t="shared" si="34"/>
        <v>12.74</v>
      </c>
      <c r="I67" s="53">
        <f t="shared" si="34"/>
        <v>17</v>
      </c>
      <c r="J67" s="53">
        <f t="shared" si="34"/>
        <v>20.18</v>
      </c>
      <c r="K67" s="53">
        <f t="shared" si="34"/>
        <v>17.600000000000001</v>
      </c>
      <c r="L67" s="53">
        <f t="shared" si="34"/>
        <v>19.670000000000002</v>
      </c>
      <c r="M67" s="53">
        <f t="shared" si="34"/>
        <v>17</v>
      </c>
      <c r="N67" s="53">
        <f t="shared" si="34"/>
        <v>12.24</v>
      </c>
      <c r="O67" s="54">
        <f t="shared" si="34"/>
        <v>18.829999999999998</v>
      </c>
      <c r="P67" s="58">
        <f t="shared" si="27"/>
        <v>17.39</v>
      </c>
    </row>
  </sheetData>
  <mergeCells count="9">
    <mergeCell ref="A59:P59"/>
    <mergeCell ref="A50:P50"/>
    <mergeCell ref="B1:O1"/>
    <mergeCell ref="B2:O2"/>
    <mergeCell ref="A5:P5"/>
    <mergeCell ref="A14:P14"/>
    <mergeCell ref="A32:P32"/>
    <mergeCell ref="A23:P23"/>
    <mergeCell ref="A41:P4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11
&amp;A</oddHeader>
  </headerFooter>
  <ignoredErrors>
    <ignoredError sqref="B37:O39 P37:P38 P39 B46:P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titul</vt:lpstr>
      <vt:lpstr>Graf č. 1</vt:lpstr>
      <vt:lpstr>Graf č. 2</vt:lpstr>
      <vt:lpstr>Graf č. 3</vt:lpstr>
      <vt:lpstr>Tabulka č. 1</vt:lpstr>
      <vt:lpstr>Tabulka č. 2</vt:lpstr>
      <vt:lpstr>Tabulka č. 3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2016-06-16T06:16:23Z</cp:lastPrinted>
  <dcterms:created xsi:type="dcterms:W3CDTF">2013-07-15T08:35:23Z</dcterms:created>
  <dcterms:modified xsi:type="dcterms:W3CDTF">2018-06-19T10:42:20Z</dcterms:modified>
</cp:coreProperties>
</file>