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90" windowWidth="19020" windowHeight="11895" activeTab="1"/>
  </bookViews>
  <sheets>
    <sheet name="titul" sheetId="19" r:id="rId1"/>
    <sheet name="Tabulka a graf č. 1" sheetId="24" r:id="rId2"/>
    <sheet name="Tabulka a graf č. 2" sheetId="37" r:id="rId3"/>
    <sheet name="Tabulka a graf č. 3" sheetId="38" r:id="rId4"/>
    <sheet name="Tabulka a graf č. 4" sheetId="39" r:id="rId5"/>
    <sheet name="Tabulka a graf č. 5" sheetId="40" r:id="rId6"/>
    <sheet name="Tabulka a graf č. 6" sheetId="41" r:id="rId7"/>
    <sheet name="Tabulka a graf č. 7" sheetId="36" r:id="rId8"/>
    <sheet name="Tabulka a graf č. 8" sheetId="42" r:id="rId9"/>
    <sheet name="Tabulka a graf č. 9" sheetId="43" r:id="rId10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  <definedName name="_xlnm._FilterDatabase" localSheetId="6" hidden="1">'Tabulka a graf č. 6'!$A$4:$P$4</definedName>
    <definedName name="_xlnm._FilterDatabase" localSheetId="7" hidden="1">'Tabulka a graf č. 7'!$A$4:$P$4</definedName>
    <definedName name="_xlnm._FilterDatabase" localSheetId="8" hidden="1">'Tabulka a graf č. 8'!$A$4:$P$4</definedName>
    <definedName name="_xlnm._FilterDatabase" localSheetId="9" hidden="1">'Tabulka a graf č. 9'!$A$4:$P$4</definedName>
  </definedNames>
  <calcPr calcId="152511"/>
</workbook>
</file>

<file path=xl/calcChain.xml><?xml version="1.0" encoding="utf-8"?>
<calcChain xmlns="http://schemas.openxmlformats.org/spreadsheetml/2006/main">
  <c r="C28" i="37" l="1"/>
  <c r="B23" i="37"/>
  <c r="B28" i="24"/>
  <c r="O32" i="43" l="1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P14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O32" i="36"/>
  <c r="N32" i="36"/>
  <c r="M32" i="36"/>
  <c r="L32" i="36"/>
  <c r="K32" i="36"/>
  <c r="J32" i="36"/>
  <c r="I32" i="36"/>
  <c r="H32" i="36"/>
  <c r="G32" i="36"/>
  <c r="F32" i="36"/>
  <c r="E32" i="36"/>
  <c r="D32" i="36"/>
  <c r="C32" i="36"/>
  <c r="B32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B31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B24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B23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B22" i="36"/>
  <c r="P16" i="36"/>
  <c r="P15" i="36"/>
  <c r="P14" i="36"/>
  <c r="O39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N38" i="41"/>
  <c r="M38" i="41"/>
  <c r="L38" i="41"/>
  <c r="K38" i="41"/>
  <c r="J38" i="41"/>
  <c r="I38" i="41"/>
  <c r="H38" i="41"/>
  <c r="G38" i="41"/>
  <c r="F38" i="41"/>
  <c r="E38" i="41"/>
  <c r="D38" i="41"/>
  <c r="C38" i="41"/>
  <c r="B38" i="41"/>
  <c r="O37" i="41"/>
  <c r="N37" i="41"/>
  <c r="M37" i="41"/>
  <c r="L37" i="41"/>
  <c r="K37" i="41"/>
  <c r="J37" i="41"/>
  <c r="I37" i="41"/>
  <c r="H37" i="41"/>
  <c r="G37" i="41"/>
  <c r="F37" i="41"/>
  <c r="E37" i="41"/>
  <c r="D37" i="41"/>
  <c r="C37" i="41"/>
  <c r="B37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B36" i="41"/>
  <c r="O29" i="41"/>
  <c r="N29" i="41"/>
  <c r="M29" i="41"/>
  <c r="L29" i="41"/>
  <c r="K29" i="41"/>
  <c r="J29" i="41"/>
  <c r="I29" i="41"/>
  <c r="H29" i="41"/>
  <c r="G29" i="41"/>
  <c r="F29" i="41"/>
  <c r="E29" i="41"/>
  <c r="D29" i="41"/>
  <c r="C29" i="41"/>
  <c r="B29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C28" i="41"/>
  <c r="B28" i="41"/>
  <c r="O27" i="41"/>
  <c r="N27" i="41"/>
  <c r="M27" i="41"/>
  <c r="L27" i="41"/>
  <c r="K27" i="41"/>
  <c r="J27" i="41"/>
  <c r="I27" i="41"/>
  <c r="H27" i="41"/>
  <c r="G27" i="41"/>
  <c r="F27" i="41"/>
  <c r="E27" i="41"/>
  <c r="D27" i="41"/>
  <c r="C27" i="41"/>
  <c r="B27" i="41"/>
  <c r="O26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P19" i="41"/>
  <c r="P18" i="41"/>
  <c r="P17" i="41"/>
  <c r="P16" i="41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B26" i="40"/>
  <c r="P19" i="40"/>
  <c r="P18" i="40"/>
  <c r="P17" i="40"/>
  <c r="P16" i="40"/>
  <c r="O39" i="39"/>
  <c r="N39" i="39"/>
  <c r="M39" i="39"/>
  <c r="L39" i="39"/>
  <c r="K39" i="39"/>
  <c r="J39" i="39"/>
  <c r="I39" i="39"/>
  <c r="H39" i="39"/>
  <c r="G39" i="39"/>
  <c r="F39" i="39"/>
  <c r="E39" i="39"/>
  <c r="D39" i="39"/>
  <c r="C39" i="39"/>
  <c r="B39" i="39"/>
  <c r="O38" i="39"/>
  <c r="N38" i="39"/>
  <c r="M38" i="39"/>
  <c r="L38" i="39"/>
  <c r="K38" i="39"/>
  <c r="J38" i="39"/>
  <c r="I38" i="39"/>
  <c r="H38" i="39"/>
  <c r="G38" i="39"/>
  <c r="F38" i="39"/>
  <c r="E38" i="39"/>
  <c r="D38" i="39"/>
  <c r="C38" i="39"/>
  <c r="B38" i="39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B37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B36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B29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B28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B27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B26" i="39"/>
  <c r="P19" i="39"/>
  <c r="P18" i="39"/>
  <c r="P17" i="39"/>
  <c r="P16" i="39"/>
  <c r="B26" i="38"/>
  <c r="O39" i="38"/>
  <c r="N39" i="38"/>
  <c r="M39" i="38"/>
  <c r="L39" i="38"/>
  <c r="K39" i="38"/>
  <c r="J39" i="38"/>
  <c r="I39" i="38"/>
  <c r="H39" i="38"/>
  <c r="G39" i="38"/>
  <c r="F39" i="38"/>
  <c r="E39" i="38"/>
  <c r="D39" i="38"/>
  <c r="C39" i="38"/>
  <c r="B39" i="38"/>
  <c r="O38" i="38"/>
  <c r="N38" i="38"/>
  <c r="M38" i="38"/>
  <c r="L38" i="38"/>
  <c r="K38" i="38"/>
  <c r="J38" i="38"/>
  <c r="I38" i="38"/>
  <c r="H38" i="38"/>
  <c r="G38" i="38"/>
  <c r="F38" i="38"/>
  <c r="E38" i="38"/>
  <c r="D38" i="38"/>
  <c r="C38" i="38"/>
  <c r="B38" i="38"/>
  <c r="O37" i="38"/>
  <c r="N37" i="38"/>
  <c r="M37" i="38"/>
  <c r="L37" i="38"/>
  <c r="K37" i="38"/>
  <c r="J37" i="38"/>
  <c r="I37" i="38"/>
  <c r="H37" i="38"/>
  <c r="G37" i="38"/>
  <c r="F37" i="38"/>
  <c r="E37" i="38"/>
  <c r="D37" i="38"/>
  <c r="C37" i="38"/>
  <c r="B37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C36" i="38"/>
  <c r="B36" i="38"/>
  <c r="O29" i="38"/>
  <c r="N29" i="38"/>
  <c r="M29" i="38"/>
  <c r="L29" i="38"/>
  <c r="K29" i="38"/>
  <c r="J29" i="38"/>
  <c r="I29" i="38"/>
  <c r="H29" i="38"/>
  <c r="G29" i="38"/>
  <c r="F29" i="38"/>
  <c r="E29" i="38"/>
  <c r="D29" i="38"/>
  <c r="C29" i="38"/>
  <c r="B29" i="38"/>
  <c r="O28" i="38"/>
  <c r="N28" i="38"/>
  <c r="M28" i="38"/>
  <c r="L28" i="38"/>
  <c r="K28" i="38"/>
  <c r="J28" i="38"/>
  <c r="I28" i="38"/>
  <c r="H28" i="38"/>
  <c r="G28" i="38"/>
  <c r="F28" i="38"/>
  <c r="E28" i="38"/>
  <c r="D28" i="38"/>
  <c r="C28" i="38"/>
  <c r="B28" i="38"/>
  <c r="O27" i="38"/>
  <c r="N27" i="38"/>
  <c r="M27" i="38"/>
  <c r="L27" i="38"/>
  <c r="K27" i="38"/>
  <c r="J27" i="38"/>
  <c r="I27" i="38"/>
  <c r="H27" i="38"/>
  <c r="G27" i="38"/>
  <c r="F27" i="38"/>
  <c r="E27" i="38"/>
  <c r="D27" i="38"/>
  <c r="C27" i="38"/>
  <c r="B27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P19" i="38"/>
  <c r="P18" i="38"/>
  <c r="P17" i="38"/>
  <c r="P16" i="38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B39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B38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B37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B36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B29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B28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B27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P19" i="37"/>
  <c r="P18" i="37"/>
  <c r="P17" i="37"/>
  <c r="P16" i="37"/>
  <c r="P30" i="42" l="1"/>
  <c r="P26" i="38"/>
  <c r="P38" i="38"/>
  <c r="P39" i="38"/>
  <c r="P28" i="37"/>
  <c r="P29" i="37"/>
  <c r="P38" i="37"/>
  <c r="P39" i="37"/>
  <c r="P36" i="37"/>
  <c r="P36" i="38"/>
  <c r="P22" i="36"/>
  <c r="P31" i="36"/>
  <c r="P23" i="43"/>
  <c r="P30" i="43"/>
  <c r="P26" i="37"/>
  <c r="P31" i="43"/>
  <c r="P22" i="43"/>
  <c r="P23" i="42"/>
  <c r="P31" i="42"/>
  <c r="P22" i="42"/>
  <c r="P24" i="43"/>
  <c r="P32" i="43"/>
  <c r="P24" i="42"/>
  <c r="P32" i="42"/>
  <c r="P28" i="41"/>
  <c r="P38" i="41"/>
  <c r="P26" i="41"/>
  <c r="P36" i="41"/>
  <c r="P27" i="41"/>
  <c r="P37" i="41"/>
  <c r="P29" i="41"/>
  <c r="P39" i="41"/>
  <c r="P39" i="40"/>
  <c r="P38" i="40"/>
  <c r="P26" i="40"/>
  <c r="P38" i="39"/>
  <c r="P26" i="39"/>
  <c r="P29" i="38"/>
  <c r="P28" i="38"/>
  <c r="P27" i="38"/>
  <c r="P37" i="38"/>
  <c r="P27" i="37"/>
  <c r="P37" i="37"/>
  <c r="P24" i="36"/>
  <c r="P23" i="36"/>
  <c r="P30" i="36"/>
  <c r="P32" i="36"/>
  <c r="P28" i="40"/>
  <c r="P36" i="40"/>
  <c r="P27" i="40"/>
  <c r="P29" i="40"/>
  <c r="P37" i="40"/>
  <c r="P28" i="39"/>
  <c r="P29" i="39"/>
  <c r="P36" i="39"/>
  <c r="P37" i="39"/>
  <c r="P27" i="39"/>
  <c r="P39" i="39"/>
  <c r="F37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7" i="24"/>
  <c r="N37" i="24"/>
  <c r="M37" i="24"/>
  <c r="L37" i="24"/>
  <c r="K37" i="24"/>
  <c r="J37" i="24"/>
  <c r="I37" i="24"/>
  <c r="H37" i="24"/>
  <c r="G37" i="24"/>
  <c r="E37" i="24"/>
  <c r="D37" i="24"/>
  <c r="C37" i="24"/>
  <c r="B37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C27" i="24"/>
  <c r="B26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B27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P19" i="24"/>
  <c r="P18" i="24"/>
  <c r="P17" i="24"/>
  <c r="P16" i="24"/>
  <c r="P27" i="24" l="1"/>
  <c r="P38" i="24"/>
  <c r="P39" i="24"/>
  <c r="P36" i="24"/>
  <c r="P37" i="24"/>
  <c r="P26" i="24"/>
  <c r="P28" i="24"/>
  <c r="P29" i="24"/>
  <c r="O28" i="43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10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O34" i="41"/>
  <c r="N34" i="41"/>
  <c r="M34" i="41"/>
  <c r="L34" i="41"/>
  <c r="K34" i="41"/>
  <c r="J34" i="41"/>
  <c r="I34" i="41"/>
  <c r="H34" i="41"/>
  <c r="G34" i="41"/>
  <c r="F34" i="41"/>
  <c r="E34" i="41"/>
  <c r="D34" i="41"/>
  <c r="C34" i="41"/>
  <c r="B34" i="41"/>
  <c r="O33" i="41"/>
  <c r="N33" i="41"/>
  <c r="M33" i="41"/>
  <c r="L33" i="41"/>
  <c r="K33" i="41"/>
  <c r="J33" i="41"/>
  <c r="I33" i="41"/>
  <c r="H33" i="41"/>
  <c r="G33" i="41"/>
  <c r="F33" i="41"/>
  <c r="E33" i="41"/>
  <c r="D33" i="41"/>
  <c r="C33" i="41"/>
  <c r="B33" i="41"/>
  <c r="O32" i="41"/>
  <c r="N32" i="41"/>
  <c r="M32" i="41"/>
  <c r="L32" i="41"/>
  <c r="K32" i="41"/>
  <c r="J32" i="41"/>
  <c r="I32" i="41"/>
  <c r="H32" i="41"/>
  <c r="G32" i="41"/>
  <c r="F32" i="41"/>
  <c r="E32" i="41"/>
  <c r="D32" i="41"/>
  <c r="C32" i="41"/>
  <c r="B32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B31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C24" i="41"/>
  <c r="B24" i="41"/>
  <c r="O23" i="41"/>
  <c r="N23" i="41"/>
  <c r="M23" i="41"/>
  <c r="L23" i="41"/>
  <c r="K23" i="41"/>
  <c r="J23" i="41"/>
  <c r="I23" i="41"/>
  <c r="H23" i="41"/>
  <c r="G23" i="41"/>
  <c r="F23" i="41"/>
  <c r="E23" i="41"/>
  <c r="D23" i="41"/>
  <c r="C23" i="41"/>
  <c r="B23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B22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P14" i="41"/>
  <c r="P13" i="41"/>
  <c r="P12" i="41"/>
  <c r="P11" i="41"/>
  <c r="P9" i="41"/>
  <c r="P8" i="41"/>
  <c r="P7" i="41"/>
  <c r="P6" i="41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P14" i="40"/>
  <c r="P13" i="40"/>
  <c r="P12" i="40"/>
  <c r="P11" i="40"/>
  <c r="P9" i="40"/>
  <c r="P8" i="40"/>
  <c r="P7" i="40"/>
  <c r="P6" i="40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B34" i="39"/>
  <c r="O33" i="39"/>
  <c r="N33" i="39"/>
  <c r="M33" i="39"/>
  <c r="L33" i="39"/>
  <c r="K33" i="39"/>
  <c r="J33" i="39"/>
  <c r="I33" i="39"/>
  <c r="H33" i="39"/>
  <c r="G33" i="39"/>
  <c r="F33" i="39"/>
  <c r="E33" i="39"/>
  <c r="D33" i="39"/>
  <c r="C33" i="39"/>
  <c r="B33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B32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B31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C24" i="39"/>
  <c r="B24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C23" i="39"/>
  <c r="B23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C21" i="39"/>
  <c r="B21" i="39"/>
  <c r="P14" i="39"/>
  <c r="P13" i="39"/>
  <c r="P12" i="39"/>
  <c r="P11" i="39"/>
  <c r="P9" i="39"/>
  <c r="P8" i="39"/>
  <c r="P7" i="39"/>
  <c r="P6" i="39"/>
  <c r="P21" i="39" l="1"/>
  <c r="P31" i="39"/>
  <c r="P23" i="41"/>
  <c r="P33" i="41"/>
  <c r="P28" i="42"/>
  <c r="P18" i="43"/>
  <c r="P20" i="43"/>
  <c r="P27" i="43"/>
  <c r="P19" i="42"/>
  <c r="P26" i="42"/>
  <c r="P28" i="43"/>
  <c r="P20" i="42"/>
  <c r="P31" i="41"/>
  <c r="P32" i="41"/>
  <c r="P24" i="41"/>
  <c r="P34" i="41"/>
  <c r="P24" i="40"/>
  <c r="P34" i="40"/>
  <c r="P19" i="43"/>
  <c r="P26" i="43"/>
  <c r="P27" i="42"/>
  <c r="P18" i="42"/>
  <c r="P21" i="41"/>
  <c r="P22" i="41"/>
  <c r="P22" i="40"/>
  <c r="P32" i="40"/>
  <c r="P21" i="40"/>
  <c r="P31" i="40"/>
  <c r="P23" i="40"/>
  <c r="P33" i="40"/>
  <c r="P23" i="39"/>
  <c r="P33" i="39"/>
  <c r="P32" i="39"/>
  <c r="P24" i="39"/>
  <c r="P34" i="39"/>
  <c r="P22" i="39"/>
  <c r="O34" i="38" l="1"/>
  <c r="N34" i="38"/>
  <c r="M34" i="38"/>
  <c r="L34" i="38"/>
  <c r="K34" i="38"/>
  <c r="J34" i="38"/>
  <c r="I34" i="38"/>
  <c r="H34" i="38"/>
  <c r="G34" i="38"/>
  <c r="F34" i="38"/>
  <c r="E34" i="38"/>
  <c r="D34" i="38"/>
  <c r="C34" i="38"/>
  <c r="B34" i="38"/>
  <c r="O33" i="38"/>
  <c r="N33" i="38"/>
  <c r="M33" i="38"/>
  <c r="L33" i="38"/>
  <c r="K33" i="38"/>
  <c r="J33" i="38"/>
  <c r="I33" i="38"/>
  <c r="H33" i="38"/>
  <c r="G33" i="38"/>
  <c r="F33" i="38"/>
  <c r="E33" i="38"/>
  <c r="D33" i="38"/>
  <c r="C33" i="38"/>
  <c r="B33" i="38"/>
  <c r="O32" i="38"/>
  <c r="N32" i="38"/>
  <c r="M32" i="38"/>
  <c r="L32" i="38"/>
  <c r="K32" i="38"/>
  <c r="J32" i="38"/>
  <c r="I32" i="38"/>
  <c r="H32" i="38"/>
  <c r="G32" i="38"/>
  <c r="F32" i="38"/>
  <c r="E32" i="38"/>
  <c r="D32" i="38"/>
  <c r="C32" i="38"/>
  <c r="B32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C31" i="38"/>
  <c r="B31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C24" i="38"/>
  <c r="B24" i="38"/>
  <c r="O23" i="38"/>
  <c r="N23" i="38"/>
  <c r="M23" i="38"/>
  <c r="L23" i="38"/>
  <c r="K23" i="38"/>
  <c r="J23" i="38"/>
  <c r="I23" i="38"/>
  <c r="H23" i="38"/>
  <c r="G23" i="38"/>
  <c r="F23" i="38"/>
  <c r="E23" i="38"/>
  <c r="D23" i="38"/>
  <c r="C23" i="38"/>
  <c r="B23" i="38"/>
  <c r="O22" i="38"/>
  <c r="N22" i="38"/>
  <c r="M22" i="38"/>
  <c r="L22" i="38"/>
  <c r="K22" i="38"/>
  <c r="J22" i="38"/>
  <c r="I22" i="38"/>
  <c r="H22" i="38"/>
  <c r="G22" i="38"/>
  <c r="F22" i="38"/>
  <c r="E22" i="38"/>
  <c r="D22" i="38"/>
  <c r="C22" i="38"/>
  <c r="B22" i="38"/>
  <c r="O21" i="38"/>
  <c r="N21" i="38"/>
  <c r="M21" i="38"/>
  <c r="L21" i="38"/>
  <c r="K21" i="38"/>
  <c r="J21" i="38"/>
  <c r="I21" i="38"/>
  <c r="H21" i="38"/>
  <c r="G21" i="38"/>
  <c r="F21" i="38"/>
  <c r="E21" i="38"/>
  <c r="D21" i="38"/>
  <c r="C21" i="38"/>
  <c r="B21" i="38"/>
  <c r="P14" i="38"/>
  <c r="P13" i="38"/>
  <c r="P12" i="38"/>
  <c r="P11" i="38"/>
  <c r="P9" i="38"/>
  <c r="P8" i="38"/>
  <c r="P7" i="38"/>
  <c r="P6" i="38"/>
  <c r="P33" i="38" l="1"/>
  <c r="P32" i="38"/>
  <c r="P23" i="38"/>
  <c r="P21" i="38"/>
  <c r="P31" i="38"/>
  <c r="P22" i="38"/>
  <c r="P24" i="38"/>
  <c r="P34" i="38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B34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B33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B32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B31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B24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B22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B21" i="37"/>
  <c r="P14" i="37"/>
  <c r="P13" i="37"/>
  <c r="P12" i="37"/>
  <c r="P11" i="37"/>
  <c r="P9" i="37"/>
  <c r="P8" i="37"/>
  <c r="P7" i="37"/>
  <c r="P6" i="37"/>
  <c r="O28" i="36"/>
  <c r="N28" i="36"/>
  <c r="M28" i="36"/>
  <c r="L28" i="36"/>
  <c r="K28" i="36"/>
  <c r="J28" i="36"/>
  <c r="I28" i="36"/>
  <c r="H28" i="36"/>
  <c r="G28" i="36"/>
  <c r="F28" i="36"/>
  <c r="E28" i="36"/>
  <c r="D28" i="36"/>
  <c r="C28" i="36"/>
  <c r="B28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B27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B20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B19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B18" i="36"/>
  <c r="P12" i="36"/>
  <c r="P11" i="36"/>
  <c r="P10" i="36"/>
  <c r="P8" i="36"/>
  <c r="P7" i="36"/>
  <c r="P6" i="36"/>
  <c r="P32" i="37" l="1"/>
  <c r="P31" i="37"/>
  <c r="P33" i="37"/>
  <c r="P28" i="36"/>
  <c r="P23" i="37"/>
  <c r="P21" i="37"/>
  <c r="P22" i="37"/>
  <c r="P34" i="37"/>
  <c r="P27" i="36"/>
  <c r="P26" i="36"/>
  <c r="P24" i="37"/>
  <c r="P18" i="36"/>
  <c r="P19" i="36"/>
  <c r="P20" i="36"/>
  <c r="O34" i="24" l="1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P31" i="24" l="1"/>
  <c r="P34" i="24" l="1"/>
  <c r="P32" i="24"/>
  <c r="P21" i="24"/>
  <c r="P23" i="24"/>
  <c r="P33" i="24"/>
  <c r="P24" i="24"/>
  <c r="P22" i="24"/>
  <c r="P14" i="24" l="1"/>
  <c r="P13" i="24"/>
  <c r="P12" i="24"/>
  <c r="P11" i="24"/>
  <c r="P6" i="24"/>
  <c r="P8" i="24"/>
  <c r="P7" i="24" l="1"/>
  <c r="P9" i="24"/>
</calcChain>
</file>

<file path=xl/sharedStrings.xml><?xml version="1.0" encoding="utf-8"?>
<sst xmlns="http://schemas.openxmlformats.org/spreadsheetml/2006/main" count="454" uniqueCount="50">
  <si>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</si>
  <si>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</si>
  <si>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</si>
  <si>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</si>
  <si>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</si>
  <si>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</si>
  <si>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</si>
  <si>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</si>
  <si>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</si>
  <si>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</si>
  <si>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</si>
  <si>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</si>
  <si>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</si>
  <si>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</si>
  <si>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</si>
  <si>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</si>
  <si>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</si>
  <si>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</si>
  <si>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</si>
  <si>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</si>
  <si>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ONIV v Kč/dítě</t>
  </si>
  <si>
    <t>MPP v Kč/dítě</t>
  </si>
  <si>
    <t>MPN v Kč/dítě</t>
  </si>
  <si>
    <t>Průměr</t>
  </si>
  <si>
    <t>ZÁKLADNÍ ŠKOLY</t>
  </si>
  <si>
    <t>tvořené oběma stupni</t>
  </si>
  <si>
    <t>Příloha č. 13</t>
  </si>
  <si>
    <t>pro 85 žáků</t>
  </si>
  <si>
    <t>pro 110 žáků</t>
  </si>
  <si>
    <t>pro 200 žáků</t>
  </si>
  <si>
    <t>pro 153 žáků</t>
  </si>
  <si>
    <t>pro 68 žáků</t>
  </si>
  <si>
    <t>pro 88 žáků</t>
  </si>
  <si>
    <t>pro 160 žáků</t>
  </si>
  <si>
    <t>pro 198 žáků</t>
  </si>
  <si>
    <t>pro 360 žáků</t>
  </si>
  <si>
    <t>2016</t>
  </si>
  <si>
    <t>2017</t>
  </si>
  <si>
    <t>Meziroční změny 2017 oproti 2016 - absolutně</t>
  </si>
  <si>
    <t>Meziroční změny 2017 oproti 2016 - v %</t>
  </si>
  <si>
    <t>2018</t>
  </si>
  <si>
    <t>Meziroční změny 2018 oproti 2017 - absolutně</t>
  </si>
  <si>
    <t>Meziroční změny 2018 oproti 2017 - v %</t>
  </si>
  <si>
    <t xml:space="preserve">Meziroční změny 2017 oproti 2016 - v % </t>
  </si>
  <si>
    <t xml:space="preserve">Meziroční změny 2018 oproti 2017 - v % </t>
  </si>
  <si>
    <t>v letech 2016 - 2018</t>
  </si>
  <si>
    <t>Krajské normativy základní školy tvořené oběma stupni - pedagogové 1. stupeň v roce 2016 - 2018</t>
  </si>
  <si>
    <t>Krajské normativy základní školy tvořené oběma stupni - pedagogové 2. stupeň v roce 2016 - 2018</t>
  </si>
  <si>
    <t>Krajské normativy základní školy tvořené oběma stupni - nepedagogové v roce 2016 - 2018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</si>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</sst>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_ ;[Red]\-0.00\ "/>
  </numFmts>
  <fonts count="15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8">
    <xf numFmtId="0" fontId="0" fillId="0" borderId="0" xfId="0"/>
    <xf numFmtId="0" fontId="0" fillId="0" borderId="0" xfId="0" applyFo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" fontId="12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2" borderId="6" xfId="0" applyNumberFormat="1" applyFont="1" applyFill="1" applyBorder="1"/>
    <xf numFmtId="3" fontId="12" fillId="0" borderId="7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8" xfId="0" applyNumberFormat="1" applyFont="1" applyBorder="1"/>
    <xf numFmtId="3" fontId="0" fillId="2" borderId="9" xfId="0" applyNumberFormat="1" applyFont="1" applyFill="1" applyBorder="1"/>
    <xf numFmtId="4" fontId="12" fillId="0" borderId="7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 applyAlignment="1"/>
    <xf numFmtId="3" fontId="12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/>
    <xf numFmtId="164" fontId="0" fillId="0" borderId="5" xfId="0" applyNumberFormat="1" applyFont="1" applyBorder="1"/>
    <xf numFmtId="164" fontId="0" fillId="0" borderId="1" xfId="0" applyNumberFormat="1" applyFont="1" applyBorder="1"/>
    <xf numFmtId="164" fontId="0" fillId="0" borderId="8" xfId="0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 horizontal="right"/>
    </xf>
    <xf numFmtId="165" fontId="0" fillId="2" borderId="20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/>
    <xf numFmtId="164" fontId="0" fillId="0" borderId="12" xfId="0" applyNumberFormat="1" applyFont="1" applyBorder="1"/>
    <xf numFmtId="3" fontId="0" fillId="2" borderId="13" xfId="0" applyNumberFormat="1" applyFont="1" applyFill="1" applyBorder="1"/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21267.614865307729</c:v>
                </c:pt>
                <c:pt idx="1">
                  <c:v>21800.193236714978</c:v>
                </c:pt>
                <c:pt idx="2">
                  <c:v>21710.660811617778</c:v>
                </c:pt>
                <c:pt idx="3">
                  <c:v>23056.551724137931</c:v>
                </c:pt>
                <c:pt idx="4">
                  <c:v>22704.361165899627</c:v>
                </c:pt>
                <c:pt idx="5">
                  <c:v>22131.874145006841</c:v>
                </c:pt>
                <c:pt idx="6">
                  <c:v>23079.55274671852</c:v>
                </c:pt>
                <c:pt idx="7">
                  <c:v>21812.451361867705</c:v>
                </c:pt>
                <c:pt idx="8">
                  <c:v>21821.265141318978</c:v>
                </c:pt>
                <c:pt idx="9">
                  <c:v>22257.001205949349</c:v>
                </c:pt>
                <c:pt idx="10">
                  <c:v>20614.869888475834</c:v>
                </c:pt>
                <c:pt idx="11">
                  <c:v>21093.667711598748</c:v>
                </c:pt>
                <c:pt idx="12">
                  <c:v>23569.535660790414</c:v>
                </c:pt>
                <c:pt idx="13">
                  <c:v>23661.265973579619</c:v>
                </c:pt>
              </c:numCache>
            </c:numRef>
          </c:val>
        </c:ser>
        <c:ser>
          <c:idx val="1"/>
          <c:order val="1"/>
          <c:tx>
            <c:strRef>
              <c:f>'Tabulka a graf č. 1'!$A$10:$P$10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1'!$B$11:$O$11</c:f>
              <c:numCache>
                <c:formatCode>#,##0</c:formatCode>
                <c:ptCount val="14"/>
                <c:pt idx="0">
                  <c:v>22969.653273907061</c:v>
                </c:pt>
                <c:pt idx="1">
                  <c:v>23321.445783132534</c:v>
                </c:pt>
                <c:pt idx="2">
                  <c:v>23428.682170542634</c:v>
                </c:pt>
                <c:pt idx="3">
                  <c:v>24901.241379310344</c:v>
                </c:pt>
                <c:pt idx="4">
                  <c:v>24632.916940609248</c:v>
                </c:pt>
                <c:pt idx="5">
                  <c:v>26201.986249045072</c:v>
                </c:pt>
                <c:pt idx="6">
                  <c:v>24926.893534273211</c:v>
                </c:pt>
                <c:pt idx="7">
                  <c:v>23330.739299610894</c:v>
                </c:pt>
                <c:pt idx="8">
                  <c:v>23135.935397039033</c:v>
                </c:pt>
                <c:pt idx="9">
                  <c:v>24037.786412970654</c:v>
                </c:pt>
                <c:pt idx="10">
                  <c:v>22017.843866171002</c:v>
                </c:pt>
                <c:pt idx="11">
                  <c:v>22781.191222570535</c:v>
                </c:pt>
                <c:pt idx="12">
                  <c:v>25184.468256711603</c:v>
                </c:pt>
                <c:pt idx="13">
                  <c:v>25559.096681877152</c:v>
                </c:pt>
              </c:numCache>
            </c:numRef>
          </c:val>
        </c:ser>
        <c:ser>
          <c:idx val="2"/>
          <c:order val="2"/>
          <c:tx>
            <c:strRef>
              <c:f>'Tabulka a graf č. 1'!$A$15:$P$15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a graf č. 1'!$B$16:$O$16</c:f>
              <c:numCache>
                <c:formatCode>#,##0</c:formatCode>
                <c:ptCount val="14"/>
                <c:pt idx="0">
                  <c:v>25522.710886806057</c:v>
                </c:pt>
                <c:pt idx="1">
                  <c:v>26226.757934038582</c:v>
                </c:pt>
                <c:pt idx="2">
                  <c:v>26006.201550387595</c:v>
                </c:pt>
                <c:pt idx="3">
                  <c:v>27566.068965517243</c:v>
                </c:pt>
                <c:pt idx="4">
                  <c:v>27350.427350427351</c:v>
                </c:pt>
                <c:pt idx="5">
                  <c:v>28559.8166539343</c:v>
                </c:pt>
                <c:pt idx="6">
                  <c:v>27653.145357316476</c:v>
                </c:pt>
                <c:pt idx="7">
                  <c:v>26205.447470817122</c:v>
                </c:pt>
                <c:pt idx="8">
                  <c:v>25863.795423956934</c:v>
                </c:pt>
                <c:pt idx="9">
                  <c:v>27114.565188262091</c:v>
                </c:pt>
                <c:pt idx="10">
                  <c:v>24987.360594795537</c:v>
                </c:pt>
                <c:pt idx="11">
                  <c:v>25582.946708463951</c:v>
                </c:pt>
                <c:pt idx="12">
                  <c:v>28419.864039635904</c:v>
                </c:pt>
                <c:pt idx="13">
                  <c:v>28360.656298887796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81160"/>
        <c:axId val="234532184"/>
      </c:barChart>
      <c:catAx>
        <c:axId val="232481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532184"/>
        <c:crosses val="autoZero"/>
        <c:auto val="1"/>
        <c:lblAlgn val="ctr"/>
        <c:lblOffset val="100"/>
        <c:noMultiLvlLbl val="0"/>
      </c:catAx>
      <c:valAx>
        <c:axId val="234532184"/>
        <c:scaling>
          <c:orientation val="minMax"/>
          <c:max val="29000"/>
          <c:min val="1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2481160"/>
        <c:crosses val="autoZero"/>
        <c:crossBetween val="between"/>
        <c:majorUnit val="1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20051.909529106415</c:v>
                </c:pt>
                <c:pt idx="1">
                  <c:v>19734.57725947522</c:v>
                </c:pt>
                <c:pt idx="2">
                  <c:v>20044.592838095363</c:v>
                </c:pt>
                <c:pt idx="3">
                  <c:v>19983.263598326361</c:v>
                </c:pt>
                <c:pt idx="4">
                  <c:v>18613.007545813871</c:v>
                </c:pt>
                <c:pt idx="5">
                  <c:v>20544</c:v>
                </c:pt>
                <c:pt idx="6">
                  <c:v>21450.058235394241</c:v>
                </c:pt>
                <c:pt idx="7">
                  <c:v>20092.473118279573</c:v>
                </c:pt>
                <c:pt idx="8">
                  <c:v>19313.277336050232</c:v>
                </c:pt>
                <c:pt idx="9">
                  <c:v>21162.441075296214</c:v>
                </c:pt>
                <c:pt idx="10">
                  <c:v>19935.530257639304</c:v>
                </c:pt>
                <c:pt idx="11">
                  <c:v>18030.225080385851</c:v>
                </c:pt>
                <c:pt idx="12">
                  <c:v>20879.150789330433</c:v>
                </c:pt>
                <c:pt idx="13">
                  <c:v>20041.288766208152</c:v>
                </c:pt>
              </c:numCache>
            </c:numRef>
          </c:val>
        </c:ser>
        <c:ser>
          <c:idx val="1"/>
          <c:order val="1"/>
          <c:tx>
            <c:strRef>
              <c:f>'Tabulka a graf č. 2'!$A$10:$P$10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2'!$B$11:$O$11</c:f>
              <c:numCache>
                <c:formatCode>#,##0</c:formatCode>
                <c:ptCount val="14"/>
                <c:pt idx="0">
                  <c:v>21656.655543196146</c:v>
                </c:pt>
                <c:pt idx="1">
                  <c:v>21349.411764705881</c:v>
                </c:pt>
                <c:pt idx="2">
                  <c:v>21624.954236970803</c:v>
                </c:pt>
                <c:pt idx="3">
                  <c:v>21582.068141063955</c:v>
                </c:pt>
                <c:pt idx="4">
                  <c:v>20194.035213798059</c:v>
                </c:pt>
                <c:pt idx="5">
                  <c:v>23475.975359342916</c:v>
                </c:pt>
                <c:pt idx="6">
                  <c:v>23191.231245783099</c:v>
                </c:pt>
                <c:pt idx="7">
                  <c:v>21491.039426523301</c:v>
                </c:pt>
                <c:pt idx="8">
                  <c:v>20476.848333870148</c:v>
                </c:pt>
                <c:pt idx="9">
                  <c:v>22855.650401325009</c:v>
                </c:pt>
                <c:pt idx="10">
                  <c:v>21292.270820850808</c:v>
                </c:pt>
                <c:pt idx="11">
                  <c:v>19472.66881028939</c:v>
                </c:pt>
                <c:pt idx="12">
                  <c:v>22309.744148067504</c:v>
                </c:pt>
                <c:pt idx="13">
                  <c:v>21648.767135997765</c:v>
                </c:pt>
              </c:numCache>
            </c:numRef>
          </c:val>
        </c:ser>
        <c:ser>
          <c:idx val="2"/>
          <c:order val="2"/>
          <c:tx>
            <c:strRef>
              <c:f>'Tabulka a graf č. 2'!$A$15:$P$15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a graf č. 2'!$B$16:$O$16</c:f>
              <c:numCache>
                <c:formatCode>#,##0</c:formatCode>
                <c:ptCount val="14"/>
                <c:pt idx="0">
                  <c:v>24063.774564330739</c:v>
                </c:pt>
                <c:pt idx="1">
                  <c:v>23892.517006802722</c:v>
                </c:pt>
                <c:pt idx="2">
                  <c:v>24004.035494222826</c:v>
                </c:pt>
                <c:pt idx="3">
                  <c:v>23891.691572026299</c:v>
                </c:pt>
                <c:pt idx="4">
                  <c:v>22421.846927775779</c:v>
                </c:pt>
                <c:pt idx="5">
                  <c:v>25588.501026694044</c:v>
                </c:pt>
                <c:pt idx="6">
                  <c:v>25690.251789262158</c:v>
                </c:pt>
                <c:pt idx="7">
                  <c:v>24139.068100358425</c:v>
                </c:pt>
                <c:pt idx="8">
                  <c:v>22891.186681926461</c:v>
                </c:pt>
                <c:pt idx="9">
                  <c:v>25781.118613836155</c:v>
                </c:pt>
                <c:pt idx="10">
                  <c:v>24163.930497303772</c:v>
                </c:pt>
                <c:pt idx="11">
                  <c:v>21867.524115755627</c:v>
                </c:pt>
                <c:pt idx="12">
                  <c:v>25175.83015786609</c:v>
                </c:pt>
                <c:pt idx="13">
                  <c:v>24021.711396163384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32968"/>
        <c:axId val="234533360"/>
      </c:barChart>
      <c:catAx>
        <c:axId val="234532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533360"/>
        <c:crosses val="autoZero"/>
        <c:auto val="1"/>
        <c:lblAlgn val="ctr"/>
        <c:lblOffset val="100"/>
        <c:noMultiLvlLbl val="0"/>
      </c:catAx>
      <c:valAx>
        <c:axId val="234533360"/>
        <c:scaling>
          <c:orientation val="minMax"/>
          <c:max val="27000"/>
          <c:min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32968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17932.124521273952</c:v>
                </c:pt>
                <c:pt idx="1">
                  <c:v>18147.34584450402</c:v>
                </c:pt>
                <c:pt idx="2">
                  <c:v>18205.206671776028</c:v>
                </c:pt>
                <c:pt idx="3">
                  <c:v>17735.809018567637</c:v>
                </c:pt>
                <c:pt idx="4">
                  <c:v>17470.489038785836</c:v>
                </c:pt>
                <c:pt idx="5">
                  <c:v>18086.528787031861</c:v>
                </c:pt>
                <c:pt idx="6">
                  <c:v>18605.762399945408</c:v>
                </c:pt>
                <c:pt idx="7">
                  <c:v>17786.779481755686</c:v>
                </c:pt>
                <c:pt idx="8">
                  <c:v>17567.407498712444</c:v>
                </c:pt>
                <c:pt idx="9">
                  <c:v>19113.284621138024</c:v>
                </c:pt>
                <c:pt idx="10">
                  <c:v>18556.832124930286</c:v>
                </c:pt>
                <c:pt idx="11">
                  <c:v>16763.52765321375</c:v>
                </c:pt>
                <c:pt idx="12">
                  <c:v>18166.962699822379</c:v>
                </c:pt>
                <c:pt idx="13">
                  <c:v>18192.346159919987</c:v>
                </c:pt>
              </c:numCache>
            </c:numRef>
          </c:val>
        </c:ser>
        <c:ser>
          <c:idx val="1"/>
          <c:order val="1"/>
          <c:tx>
            <c:strRef>
              <c:f>'Tabulka a graf č. 3'!$A$10:$P$10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3'!$B$11:$O$11</c:f>
              <c:numCache>
                <c:formatCode>#,##0</c:formatCode>
                <c:ptCount val="14"/>
                <c:pt idx="0">
                  <c:v>19367.225019204307</c:v>
                </c:pt>
                <c:pt idx="1">
                  <c:v>19639.610389610389</c:v>
                </c:pt>
                <c:pt idx="2">
                  <c:v>19646.587215601303</c:v>
                </c:pt>
                <c:pt idx="3">
                  <c:v>19154.801061007955</c:v>
                </c:pt>
                <c:pt idx="4">
                  <c:v>18954.468802698146</c:v>
                </c:pt>
                <c:pt idx="5">
                  <c:v>19171.827836780325</c:v>
                </c:pt>
                <c:pt idx="6">
                  <c:v>20127.745822158722</c:v>
                </c:pt>
                <c:pt idx="7">
                  <c:v>19024.854574299312</c:v>
                </c:pt>
                <c:pt idx="8">
                  <c:v>18625.794716827455</c:v>
                </c:pt>
                <c:pt idx="9">
                  <c:v>20642.54070536793</c:v>
                </c:pt>
                <c:pt idx="10">
                  <c:v>19819.743446737313</c:v>
                </c:pt>
                <c:pt idx="11">
                  <c:v>18104.633781763827</c:v>
                </c:pt>
                <c:pt idx="12">
                  <c:v>19411.722912966252</c:v>
                </c:pt>
                <c:pt idx="13">
                  <c:v>19651.523924830235</c:v>
                </c:pt>
              </c:numCache>
            </c:numRef>
          </c:val>
        </c:ser>
        <c:ser>
          <c:idx val="2"/>
          <c:order val="2"/>
          <c:tx>
            <c:strRef>
              <c:f>'Tabulka a graf č. 3'!$A$15:$P$15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a graf č. 3'!$B$16:$O$16</c:f>
              <c:numCache>
                <c:formatCode>#,##0</c:formatCode>
                <c:ptCount val="14"/>
                <c:pt idx="0">
                  <c:v>21519.875766099842</c:v>
                </c:pt>
                <c:pt idx="1">
                  <c:v>21837.512953367874</c:v>
                </c:pt>
                <c:pt idx="2">
                  <c:v>21808.017334777902</c:v>
                </c:pt>
                <c:pt idx="3">
                  <c:v>21204.66843501326</c:v>
                </c:pt>
                <c:pt idx="4">
                  <c:v>21045.531197301854</c:v>
                </c:pt>
                <c:pt idx="5">
                  <c:v>20897.037451089993</c:v>
                </c:pt>
                <c:pt idx="6">
                  <c:v>22351.378322699682</c:v>
                </c:pt>
                <c:pt idx="7">
                  <c:v>21369.011105235324</c:v>
                </c:pt>
                <c:pt idx="8">
                  <c:v>20821.883182916223</c:v>
                </c:pt>
                <c:pt idx="9">
                  <c:v>23284.736206202175</c:v>
                </c:pt>
                <c:pt idx="10">
                  <c:v>22492.805354155047</c:v>
                </c:pt>
                <c:pt idx="11">
                  <c:v>20331.240657698057</c:v>
                </c:pt>
                <c:pt idx="12">
                  <c:v>21905.506216696271</c:v>
                </c:pt>
                <c:pt idx="13">
                  <c:v>21805.548244459653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35712"/>
        <c:axId val="234536104"/>
      </c:barChart>
      <c:catAx>
        <c:axId val="23453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536104"/>
        <c:crosses val="autoZero"/>
        <c:auto val="1"/>
        <c:lblAlgn val="ctr"/>
        <c:lblOffset val="100"/>
        <c:noMultiLvlLbl val="0"/>
      </c:catAx>
      <c:valAx>
        <c:axId val="234536104"/>
        <c:scaling>
          <c:orientation val="minMax"/>
          <c:min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35712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31411.423039690224</c:v>
                </c:pt>
                <c:pt idx="1">
                  <c:v>34999.503623548095</c:v>
                </c:pt>
                <c:pt idx="2">
                  <c:v>35398.472406157773</c:v>
                </c:pt>
                <c:pt idx="3">
                  <c:v>34289.230769230766</c:v>
                </c:pt>
                <c:pt idx="4">
                  <c:v>34229.074889867843</c:v>
                </c:pt>
                <c:pt idx="5">
                  <c:v>36644.167610419026</c:v>
                </c:pt>
                <c:pt idx="6">
                  <c:v>34733.324638059217</c:v>
                </c:pt>
                <c:pt idx="7">
                  <c:v>32310.086455331413</c:v>
                </c:pt>
                <c:pt idx="8">
                  <c:v>34867.096774193546</c:v>
                </c:pt>
                <c:pt idx="9">
                  <c:v>33204.197901049476</c:v>
                </c:pt>
                <c:pt idx="10">
                  <c:v>31597.720797720798</c:v>
                </c:pt>
                <c:pt idx="11">
                  <c:v>34366.08784473953</c:v>
                </c:pt>
                <c:pt idx="12">
                  <c:v>31771.210834765683</c:v>
                </c:pt>
                <c:pt idx="13">
                  <c:v>34492.394905984271</c:v>
                </c:pt>
              </c:numCache>
            </c:numRef>
          </c:val>
        </c:ser>
        <c:ser>
          <c:idx val="1"/>
          <c:order val="1"/>
          <c:tx>
            <c:strRef>
              <c:f>'Tabulka a graf č. 4'!$A$10:$P$10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4'!$B$11:$O$11</c:f>
              <c:numCache>
                <c:formatCode>#,##0</c:formatCode>
                <c:ptCount val="14"/>
                <c:pt idx="0">
                  <c:v>33925.266214908035</c:v>
                </c:pt>
                <c:pt idx="1">
                  <c:v>37327.893050557112</c:v>
                </c:pt>
                <c:pt idx="2">
                  <c:v>38176.42105263158</c:v>
                </c:pt>
                <c:pt idx="3">
                  <c:v>35891.451292246522</c:v>
                </c:pt>
                <c:pt idx="4">
                  <c:v>37136.563876651984</c:v>
                </c:pt>
                <c:pt idx="5">
                  <c:v>38843.03510758777</c:v>
                </c:pt>
                <c:pt idx="6">
                  <c:v>37513.460284335466</c:v>
                </c:pt>
                <c:pt idx="7">
                  <c:v>34559.077809798269</c:v>
                </c:pt>
                <c:pt idx="8">
                  <c:v>36967.741935483871</c:v>
                </c:pt>
                <c:pt idx="9">
                  <c:v>35860.869565217392</c:v>
                </c:pt>
                <c:pt idx="10">
                  <c:v>33748.148148148153</c:v>
                </c:pt>
                <c:pt idx="11">
                  <c:v>37115.423901940761</c:v>
                </c:pt>
                <c:pt idx="12">
                  <c:v>33948.104123092213</c:v>
                </c:pt>
                <c:pt idx="13">
                  <c:v>37258.972414068427</c:v>
                </c:pt>
              </c:numCache>
            </c:numRef>
          </c:val>
        </c:ser>
        <c:ser>
          <c:idx val="2"/>
          <c:order val="2"/>
          <c:tx>
            <c:strRef>
              <c:f>'Tabulka a graf č. 4'!$A$15:$P$15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a graf č. 4'!$B$16:$O$16</c:f>
              <c:numCache>
                <c:formatCode>#,##0</c:formatCode>
                <c:ptCount val="14"/>
                <c:pt idx="0">
                  <c:v>37696.03097773475</c:v>
                </c:pt>
                <c:pt idx="1">
                  <c:v>41811.904761904763</c:v>
                </c:pt>
                <c:pt idx="2">
                  <c:v>42376.42105263158</c:v>
                </c:pt>
                <c:pt idx="3">
                  <c:v>40995.692307692305</c:v>
                </c:pt>
                <c:pt idx="4">
                  <c:v>41233.480176211451</c:v>
                </c:pt>
                <c:pt idx="5">
                  <c:v>42338.391845979611</c:v>
                </c:pt>
                <c:pt idx="6">
                  <c:v>41616.303638972218</c:v>
                </c:pt>
                <c:pt idx="7">
                  <c:v>38817.291066282422</c:v>
                </c:pt>
                <c:pt idx="8">
                  <c:v>41326.45161290322</c:v>
                </c:pt>
                <c:pt idx="9">
                  <c:v>40450.974512743625</c:v>
                </c:pt>
                <c:pt idx="10">
                  <c:v>38299.715099715104</c:v>
                </c:pt>
                <c:pt idx="11">
                  <c:v>41680.081716036773</c:v>
                </c:pt>
                <c:pt idx="12">
                  <c:v>38309.345813746404</c:v>
                </c:pt>
                <c:pt idx="13">
                  <c:v>41342.967783145032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36888"/>
        <c:axId val="234537280"/>
      </c:barChart>
      <c:catAx>
        <c:axId val="234536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537280"/>
        <c:crosses val="autoZero"/>
        <c:auto val="1"/>
        <c:lblAlgn val="ctr"/>
        <c:lblOffset val="100"/>
        <c:noMultiLvlLbl val="0"/>
      </c:catAx>
      <c:valAx>
        <c:axId val="234537280"/>
        <c:scaling>
          <c:orientation val="minMax"/>
          <c:max val="43000"/>
          <c:min val="2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36888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30184.18604651163</c:v>
                </c:pt>
                <c:pt idx="1">
                  <c:v>30928.603804482915</c:v>
                </c:pt>
                <c:pt idx="2">
                  <c:v>30275.071975695995</c:v>
                </c:pt>
                <c:pt idx="3">
                  <c:v>29403.693931398418</c:v>
                </c:pt>
                <c:pt idx="4">
                  <c:v>29270.222163623181</c:v>
                </c:pt>
                <c:pt idx="5">
                  <c:v>33391.950464396286</c:v>
                </c:pt>
                <c:pt idx="6">
                  <c:v>31340.207700100265</c:v>
                </c:pt>
                <c:pt idx="7">
                  <c:v>29478.352322524101</c:v>
                </c:pt>
                <c:pt idx="8">
                  <c:v>29431.662911062525</c:v>
                </c:pt>
                <c:pt idx="9">
                  <c:v>28442.465753424658</c:v>
                </c:pt>
                <c:pt idx="10">
                  <c:v>29366.637246248898</c:v>
                </c:pt>
                <c:pt idx="11">
                  <c:v>28928.976784178845</c:v>
                </c:pt>
                <c:pt idx="12">
                  <c:v>28947.715994641407</c:v>
                </c:pt>
                <c:pt idx="13">
                  <c:v>29681.541791198597</c:v>
                </c:pt>
              </c:numCache>
            </c:numRef>
          </c:val>
        </c:ser>
        <c:ser>
          <c:idx val="1"/>
          <c:order val="1"/>
          <c:tx>
            <c:strRef>
              <c:f>'Tabulka a graf č. 5'!$A$10:$P$10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5'!$B$11:$O$11</c:f>
              <c:numCache>
                <c:formatCode>#,##0</c:formatCode>
                <c:ptCount val="14"/>
                <c:pt idx="0">
                  <c:v>32599.81395348837</c:v>
                </c:pt>
                <c:pt idx="1">
                  <c:v>33100.273747125364</c:v>
                </c:pt>
                <c:pt idx="2">
                  <c:v>32681.880074812667</c:v>
                </c:pt>
                <c:pt idx="3">
                  <c:v>30939.845758354757</c:v>
                </c:pt>
                <c:pt idx="4">
                  <c:v>31756.495860919356</c:v>
                </c:pt>
                <c:pt idx="5">
                  <c:v>35395.665634674922</c:v>
                </c:pt>
                <c:pt idx="6">
                  <c:v>33866.376335526598</c:v>
                </c:pt>
                <c:pt idx="7">
                  <c:v>31530.236634531113</c:v>
                </c:pt>
                <c:pt idx="8">
                  <c:v>31204.838368808429</c:v>
                </c:pt>
                <c:pt idx="9">
                  <c:v>30718.150684931508</c:v>
                </c:pt>
                <c:pt idx="10">
                  <c:v>31365.225066195941</c:v>
                </c:pt>
                <c:pt idx="11">
                  <c:v>31243.336199484093</c:v>
                </c:pt>
                <c:pt idx="12">
                  <c:v>30931.149644332912</c:v>
                </c:pt>
                <c:pt idx="13">
                  <c:v>32062.248789034318</c:v>
                </c:pt>
              </c:numCache>
            </c:numRef>
          </c:val>
        </c:ser>
        <c:ser>
          <c:idx val="2"/>
          <c:order val="2"/>
          <c:tx>
            <c:strRef>
              <c:f>'Tabulka a graf č. 5'!$A$15:$P$15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a graf č. 5'!$B$16:$O$16</c:f>
              <c:numCache>
                <c:formatCode>#,##0</c:formatCode>
                <c:ptCount val="14"/>
                <c:pt idx="0">
                  <c:v>36223.255813953489</c:v>
                </c:pt>
                <c:pt idx="1">
                  <c:v>37035.500878734616</c:v>
                </c:pt>
                <c:pt idx="2">
                  <c:v>36277.395121259149</c:v>
                </c:pt>
                <c:pt idx="3">
                  <c:v>35154.617414248023</c:v>
                </c:pt>
                <c:pt idx="4">
                  <c:v>35259.881525291246</c:v>
                </c:pt>
                <c:pt idx="5">
                  <c:v>38580.804953560371</c:v>
                </c:pt>
                <c:pt idx="6">
                  <c:v>37546.099201730118</c:v>
                </c:pt>
                <c:pt idx="7">
                  <c:v>35415.249780893952</c:v>
                </c:pt>
                <c:pt idx="8">
                  <c:v>34884.068526219773</c:v>
                </c:pt>
                <c:pt idx="9">
                  <c:v>34650</c:v>
                </c:pt>
                <c:pt idx="10">
                  <c:v>35595.410414827893</c:v>
                </c:pt>
                <c:pt idx="11">
                  <c:v>35085.812553740325</c:v>
                </c:pt>
                <c:pt idx="12">
                  <c:v>34904.809524708013</c:v>
                </c:pt>
                <c:pt idx="13">
                  <c:v>35576.625785839431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38456"/>
        <c:axId val="234538848"/>
      </c:barChart>
      <c:catAx>
        <c:axId val="234538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538848"/>
        <c:crosses val="autoZero"/>
        <c:auto val="1"/>
        <c:lblAlgn val="ctr"/>
        <c:lblOffset val="100"/>
        <c:noMultiLvlLbl val="0"/>
      </c:catAx>
      <c:valAx>
        <c:axId val="234538848"/>
        <c:scaling>
          <c:orientation val="minMax"/>
          <c:max val="39000"/>
          <c:min val="2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38456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6'!$A$5:$P$5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6'!$B$4:$O$4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6'!$B$6:$O$6</c:f>
              <c:numCache>
                <c:formatCode>#,##0</c:formatCode>
                <c:ptCount val="14"/>
                <c:pt idx="0">
                  <c:v>25571.130345148791</c:v>
                </c:pt>
                <c:pt idx="1">
                  <c:v>25863.365428702433</c:v>
                </c:pt>
                <c:pt idx="2">
                  <c:v>26057.371335914733</c:v>
                </c:pt>
                <c:pt idx="3">
                  <c:v>26745.599999999999</c:v>
                </c:pt>
                <c:pt idx="4">
                  <c:v>25037.056131984275</c:v>
                </c:pt>
                <c:pt idx="5">
                  <c:v>25968.539325842696</c:v>
                </c:pt>
                <c:pt idx="6">
                  <c:v>25920.772462767771</c:v>
                </c:pt>
                <c:pt idx="7">
                  <c:v>25912.788906009246</c:v>
                </c:pt>
                <c:pt idx="8">
                  <c:v>25806.353030947666</c:v>
                </c:pt>
                <c:pt idx="9">
                  <c:v>25493.668943289078</c:v>
                </c:pt>
                <c:pt idx="10">
                  <c:v>25772.579395817196</c:v>
                </c:pt>
                <c:pt idx="11">
                  <c:v>26101.163692785103</c:v>
                </c:pt>
                <c:pt idx="12">
                  <c:v>25249.745638832039</c:v>
                </c:pt>
                <c:pt idx="13">
                  <c:v>26711.598213043548</c:v>
                </c:pt>
              </c:numCache>
            </c:numRef>
          </c:val>
        </c:ser>
        <c:ser>
          <c:idx val="1"/>
          <c:order val="1"/>
          <c:tx>
            <c:strRef>
              <c:f>'Tabulka a graf č. 6'!$A$10:$P$10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6'!$B$4:$O$4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6'!$B$11:$O$11</c:f>
              <c:numCache>
                <c:formatCode>#,##0</c:formatCode>
                <c:ptCount val="14"/>
                <c:pt idx="0">
                  <c:v>27617.577315078601</c:v>
                </c:pt>
                <c:pt idx="1">
                  <c:v>27798.713235294119</c:v>
                </c:pt>
                <c:pt idx="2">
                  <c:v>28120.871145627214</c:v>
                </c:pt>
                <c:pt idx="3">
                  <c:v>28385.849056603773</c:v>
                </c:pt>
                <c:pt idx="4">
                  <c:v>27163.75588064703</c:v>
                </c:pt>
                <c:pt idx="5">
                  <c:v>27526.805778491169</c:v>
                </c:pt>
                <c:pt idx="6">
                  <c:v>27995.183270037913</c:v>
                </c:pt>
                <c:pt idx="7">
                  <c:v>27716.48690292758</c:v>
                </c:pt>
                <c:pt idx="8">
                  <c:v>27361.113697603829</c:v>
                </c:pt>
                <c:pt idx="9">
                  <c:v>27533.420305425523</c:v>
                </c:pt>
                <c:pt idx="10">
                  <c:v>27526.568551510456</c:v>
                </c:pt>
                <c:pt idx="11">
                  <c:v>28189.294026377036</c:v>
                </c:pt>
                <c:pt idx="12">
                  <c:v>26979.802516393</c:v>
                </c:pt>
                <c:pt idx="13">
                  <c:v>28854.090986381416</c:v>
                </c:pt>
              </c:numCache>
            </c:numRef>
          </c:val>
        </c:ser>
        <c:ser>
          <c:idx val="2"/>
          <c:order val="2"/>
          <c:tx>
            <c:strRef>
              <c:f>'Tabulka a graf č. 6'!$A$15:$P$15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a graf č. 6'!$B$16:$O$16</c:f>
              <c:numCache>
                <c:formatCode>#,##0</c:formatCode>
                <c:ptCount val="14"/>
                <c:pt idx="0">
                  <c:v>30687.24776997331</c:v>
                </c:pt>
                <c:pt idx="1">
                  <c:v>31012.803532008831</c:v>
                </c:pt>
                <c:pt idx="2">
                  <c:v>31214.60428129245</c:v>
                </c:pt>
                <c:pt idx="3">
                  <c:v>31976.639999999999</c:v>
                </c:pt>
                <c:pt idx="4">
                  <c:v>30160.469162853642</c:v>
                </c:pt>
                <c:pt idx="5">
                  <c:v>30003.852327447832</c:v>
                </c:pt>
                <c:pt idx="6">
                  <c:v>30945.160150416363</c:v>
                </c:pt>
                <c:pt idx="7">
                  <c:v>31131.587057010784</c:v>
                </c:pt>
                <c:pt idx="8">
                  <c:v>30587.146579645912</c:v>
                </c:pt>
                <c:pt idx="9">
                  <c:v>31057.631801089708</c:v>
                </c:pt>
                <c:pt idx="10">
                  <c:v>31239.039504260261</c:v>
                </c:pt>
                <c:pt idx="11">
                  <c:v>31656.167571761052</c:v>
                </c:pt>
                <c:pt idx="12">
                  <c:v>30445.841123835333</c:v>
                </c:pt>
                <c:pt idx="13">
                  <c:v>32016.8184136897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39632"/>
        <c:axId val="237378752"/>
      </c:barChart>
      <c:catAx>
        <c:axId val="23453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378752"/>
        <c:crosses val="autoZero"/>
        <c:auto val="1"/>
        <c:lblAlgn val="ctr"/>
        <c:lblOffset val="100"/>
        <c:noMultiLvlLbl val="0"/>
      </c:catAx>
      <c:valAx>
        <c:axId val="237378752"/>
        <c:scaling>
          <c:orientation val="minMax"/>
          <c:max val="33000"/>
          <c:min val="2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39632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7'!$A$5:$P$5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7'!$B$4:$O$4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7'!$B$6:$O$6</c:f>
              <c:numCache>
                <c:formatCode>#,##0</c:formatCode>
                <c:ptCount val="14"/>
                <c:pt idx="0">
                  <c:v>3434.0880873666929</c:v>
                </c:pt>
                <c:pt idx="1">
                  <c:v>3524.7301981916062</c:v>
                </c:pt>
                <c:pt idx="2">
                  <c:v>3433.0714030033923</c:v>
                </c:pt>
                <c:pt idx="3">
                  <c:v>3829.6841605319401</c:v>
                </c:pt>
                <c:pt idx="4">
                  <c:v>3651.4198924302764</c:v>
                </c:pt>
                <c:pt idx="5">
                  <c:v>4376.2870514820588</c:v>
                </c:pt>
                <c:pt idx="6">
                  <c:v>3577.2071957551434</c:v>
                </c:pt>
                <c:pt idx="7">
                  <c:v>3416.5981922760889</c:v>
                </c:pt>
                <c:pt idx="8">
                  <c:v>3465.3732118914318</c:v>
                </c:pt>
                <c:pt idx="9">
                  <c:v>3823.2423290649913</c:v>
                </c:pt>
                <c:pt idx="10">
                  <c:v>3775.8999784436301</c:v>
                </c:pt>
                <c:pt idx="11">
                  <c:v>3252.2823245525842</c:v>
                </c:pt>
                <c:pt idx="12">
                  <c:v>3540.7507095768847</c:v>
                </c:pt>
                <c:pt idx="13">
                  <c:v>3628.6581671017957</c:v>
                </c:pt>
              </c:numCache>
            </c:numRef>
          </c:val>
        </c:ser>
        <c:ser>
          <c:idx val="1"/>
          <c:order val="1"/>
          <c:tx>
            <c:strRef>
              <c:f>'Tabulka a graf č. 7'!$A$9:$P$9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7'!$B$4:$O$4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7'!$B$10:$O$10</c:f>
              <c:numCache>
                <c:formatCode>#,##0</c:formatCode>
                <c:ptCount val="14"/>
                <c:pt idx="0">
                  <c:v>3674.4257494133308</c:v>
                </c:pt>
                <c:pt idx="1">
                  <c:v>3790.7499730477807</c:v>
                </c:pt>
                <c:pt idx="2">
                  <c:v>3604.6363636363635</c:v>
                </c:pt>
                <c:pt idx="3">
                  <c:v>4097.8389931132751</c:v>
                </c:pt>
                <c:pt idx="4">
                  <c:v>3845.0557958167306</c:v>
                </c:pt>
                <c:pt idx="5">
                  <c:v>4551.3260530421212</c:v>
                </c:pt>
                <c:pt idx="6">
                  <c:v>3773.4152158567636</c:v>
                </c:pt>
                <c:pt idx="7">
                  <c:v>3587.4281018898932</c:v>
                </c:pt>
                <c:pt idx="8">
                  <c:v>3604.0948493189567</c:v>
                </c:pt>
                <c:pt idx="9">
                  <c:v>4017.4921478618021</c:v>
                </c:pt>
                <c:pt idx="10">
                  <c:v>3977.1502478982538</c:v>
                </c:pt>
                <c:pt idx="11">
                  <c:v>3414.9205710838532</c:v>
                </c:pt>
                <c:pt idx="12">
                  <c:v>3678.4465705048747</c:v>
                </c:pt>
                <c:pt idx="13">
                  <c:v>3828.4741454664318</c:v>
                </c:pt>
              </c:numCache>
            </c:numRef>
          </c:val>
        </c:ser>
        <c:ser>
          <c:idx val="2"/>
          <c:order val="2"/>
          <c:tx>
            <c:strRef>
              <c:f>'Tabulka a graf č. 7'!$A$13:$P$13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a graf č. 7'!$B$14:$O$14</c:f>
              <c:numCache>
                <c:formatCode>#,##0</c:formatCode>
                <c:ptCount val="14"/>
                <c:pt idx="0">
                  <c:v>4372.641823108861</c:v>
                </c:pt>
                <c:pt idx="1">
                  <c:v>4363.7669592976854</c:v>
                </c:pt>
                <c:pt idx="2">
                  <c:v>4249.909090909091</c:v>
                </c:pt>
                <c:pt idx="3">
                  <c:v>4917.4067917359298</c:v>
                </c:pt>
                <c:pt idx="4">
                  <c:v>4481.2880498007935</c:v>
                </c:pt>
                <c:pt idx="5">
                  <c:v>5097.3478939157567</c:v>
                </c:pt>
                <c:pt idx="6">
                  <c:v>4137.0762427978025</c:v>
                </c:pt>
                <c:pt idx="7">
                  <c:v>4197.2884141331142</c:v>
                </c:pt>
                <c:pt idx="8">
                  <c:v>4265.2053102060754</c:v>
                </c:pt>
                <c:pt idx="9">
                  <c:v>4724.6194733027305</c:v>
                </c:pt>
                <c:pt idx="10">
                  <c:v>4729.6400086225476</c:v>
                </c:pt>
                <c:pt idx="11">
                  <c:v>3995.4956766539317</c:v>
                </c:pt>
                <c:pt idx="12">
                  <c:v>4164.6319560037036</c:v>
                </c:pt>
                <c:pt idx="13">
                  <c:v>4545.1474545342608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35320"/>
        <c:axId val="234534928"/>
      </c:barChart>
      <c:catAx>
        <c:axId val="234535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534928"/>
        <c:crosses val="autoZero"/>
        <c:auto val="1"/>
        <c:lblAlgn val="ctr"/>
        <c:lblOffset val="100"/>
        <c:noMultiLvlLbl val="0"/>
      </c:catAx>
      <c:valAx>
        <c:axId val="234534928"/>
        <c:scaling>
          <c:orientation val="minMax"/>
          <c:max val="5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35320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8'!$A$5:$P$5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8'!$B$4:$O$4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8'!$B$6:$O$6</c:f>
              <c:numCache>
                <c:formatCode>#,##0</c:formatCode>
                <c:ptCount val="14"/>
                <c:pt idx="0">
                  <c:v>3243.3623621518027</c:v>
                </c:pt>
                <c:pt idx="1">
                  <c:v>3307.1084713262353</c:v>
                </c:pt>
                <c:pt idx="2">
                  <c:v>3224.5010080207348</c:v>
                </c:pt>
                <c:pt idx="3">
                  <c:v>3598.928810533363</c:v>
                </c:pt>
                <c:pt idx="4">
                  <c:v>3421.8997757614388</c:v>
                </c:pt>
                <c:pt idx="5">
                  <c:v>4085.2427184466019</c:v>
                </c:pt>
                <c:pt idx="6">
                  <c:v>3363.1388394210012</c:v>
                </c:pt>
                <c:pt idx="7">
                  <c:v>3230.7692307692309</c:v>
                </c:pt>
                <c:pt idx="8">
                  <c:v>3272.9099429934395</c:v>
                </c:pt>
                <c:pt idx="9">
                  <c:v>3463.8065010397286</c:v>
                </c:pt>
                <c:pt idx="10">
                  <c:v>3526.5552647473323</c:v>
                </c:pt>
                <c:pt idx="11">
                  <c:v>3071.9088319088319</c:v>
                </c:pt>
                <c:pt idx="12">
                  <c:v>3341.8649959888453</c:v>
                </c:pt>
                <c:pt idx="13">
                  <c:v>3553.1278264257926</c:v>
                </c:pt>
              </c:numCache>
            </c:numRef>
          </c:val>
        </c:ser>
        <c:ser>
          <c:idx val="1"/>
          <c:order val="1"/>
          <c:tx>
            <c:strRef>
              <c:f>'Tabulka a graf č. 8'!$A$9:$P$9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8'!$B$4:$O$4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8'!$B$10:$O$10</c:f>
              <c:numCache>
                <c:formatCode>#,##0</c:formatCode>
                <c:ptCount val="14"/>
                <c:pt idx="0">
                  <c:v>3470.3519172995734</c:v>
                </c:pt>
                <c:pt idx="1">
                  <c:v>3557.6240733191403</c:v>
                </c:pt>
                <c:pt idx="2">
                  <c:v>3385.3499223305912</c:v>
                </c:pt>
                <c:pt idx="3">
                  <c:v>3850.9261325596963</c:v>
                </c:pt>
                <c:pt idx="4">
                  <c:v>3603.3641578093939</c:v>
                </c:pt>
                <c:pt idx="5">
                  <c:v>4248.6407766990287</c:v>
                </c:pt>
                <c:pt idx="6">
                  <c:v>3547.6053175698453</c:v>
                </c:pt>
                <c:pt idx="7">
                  <c:v>3392.3076923076924</c:v>
                </c:pt>
                <c:pt idx="8">
                  <c:v>3403.9271231594589</c:v>
                </c:pt>
                <c:pt idx="9">
                  <c:v>3639.7942431870415</c:v>
                </c:pt>
                <c:pt idx="10">
                  <c:v>3714.5158043084357</c:v>
                </c:pt>
                <c:pt idx="11">
                  <c:v>3225.5270655270656</c:v>
                </c:pt>
                <c:pt idx="12">
                  <c:v>3471.8264124995226</c:v>
                </c:pt>
                <c:pt idx="13">
                  <c:v>3748.7846450615739</c:v>
                </c:pt>
              </c:numCache>
            </c:numRef>
          </c:val>
        </c:ser>
        <c:ser>
          <c:idx val="2"/>
          <c:order val="2"/>
          <c:tx>
            <c:strRef>
              <c:f>'Tabulka a graf č. 8'!$A$13:$P$13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a graf č. 8'!$B$14:$O$14</c:f>
              <c:numCache>
                <c:formatCode>#,##0</c:formatCode>
                <c:ptCount val="14"/>
                <c:pt idx="0">
                  <c:v>4129.7897874009177</c:v>
                </c:pt>
                <c:pt idx="1">
                  <c:v>4094.9634899831494</c:v>
                </c:pt>
                <c:pt idx="2">
                  <c:v>3991.3677717846408</c:v>
                </c:pt>
                <c:pt idx="3">
                  <c:v>4621.1113590716359</c:v>
                </c:pt>
                <c:pt idx="4">
                  <c:v>4199.6042702526747</c:v>
                </c:pt>
                <c:pt idx="5">
                  <c:v>4758.3495145631068</c:v>
                </c:pt>
                <c:pt idx="6">
                  <c:v>3889.549394915241</c:v>
                </c:pt>
                <c:pt idx="7">
                  <c:v>3968.9976689976693</c:v>
                </c:pt>
                <c:pt idx="8">
                  <c:v>4028.3201880765359</c:v>
                </c:pt>
                <c:pt idx="9">
                  <c:v>4280.4421582576333</c:v>
                </c:pt>
                <c:pt idx="10">
                  <c:v>4417.3142742097843</c:v>
                </c:pt>
                <c:pt idx="11">
                  <c:v>3773.9031339031339</c:v>
                </c:pt>
                <c:pt idx="12">
                  <c:v>3930.7025251174696</c:v>
                </c:pt>
                <c:pt idx="13">
                  <c:v>4450.5404345685774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34144"/>
        <c:axId val="237379536"/>
      </c:barChart>
      <c:catAx>
        <c:axId val="2345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379536"/>
        <c:crosses val="autoZero"/>
        <c:auto val="1"/>
        <c:lblAlgn val="ctr"/>
        <c:lblOffset val="100"/>
        <c:noMultiLvlLbl val="0"/>
      </c:catAx>
      <c:valAx>
        <c:axId val="237379536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3414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9'!$A$5:$P$5</c:f>
              <c:strCache>
                <c:ptCount val="16"/>
                <c:pt idx="0">
                  <c:v>2016</c:v>
                </c:pt>
              </c:strCache>
            </c:strRef>
          </c:tx>
          <c:invertIfNegative val="0"/>
          <c:cat>
            <c:strRef>
              <c:f>'Tabulka a graf č. 9'!$B$4:$O$4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9'!$B$6:$O$6</c:f>
              <c:numCache>
                <c:formatCode>#,##0</c:formatCode>
                <c:ptCount val="14"/>
                <c:pt idx="0">
                  <c:v>2917.0815450643777</c:v>
                </c:pt>
                <c:pt idx="1">
                  <c:v>2797.3578394586129</c:v>
                </c:pt>
                <c:pt idx="2">
                  <c:v>2700.2287085993889</c:v>
                </c:pt>
                <c:pt idx="3">
                  <c:v>3042.2184493491795</c:v>
                </c:pt>
                <c:pt idx="4">
                  <c:v>2873.8111692703083</c:v>
                </c:pt>
                <c:pt idx="5">
                  <c:v>3244.2559753276792</c:v>
                </c:pt>
                <c:pt idx="6">
                  <c:v>2843.2994072008496</c:v>
                </c:pt>
                <c:pt idx="7">
                  <c:v>2784.5303867403318</c:v>
                </c:pt>
                <c:pt idx="8">
                  <c:v>2800.9205853059575</c:v>
                </c:pt>
                <c:pt idx="9">
                  <c:v>2843.8134603288704</c:v>
                </c:pt>
                <c:pt idx="10">
                  <c:v>3036.2974518980759</c:v>
                </c:pt>
                <c:pt idx="11">
                  <c:v>2628.9986996098828</c:v>
                </c:pt>
                <c:pt idx="12">
                  <c:v>2855.8370331679293</c:v>
                </c:pt>
                <c:pt idx="13">
                  <c:v>3246.0000953303993</c:v>
                </c:pt>
              </c:numCache>
            </c:numRef>
          </c:val>
        </c:ser>
        <c:ser>
          <c:idx val="1"/>
          <c:order val="1"/>
          <c:tx>
            <c:strRef>
              <c:f>'Tabulka a graf č. 9'!$A$9:$P$9</c:f>
              <c:strCache>
                <c:ptCount val="16"/>
                <c:pt idx="0">
                  <c:v>2017</c:v>
                </c:pt>
              </c:strCache>
            </c:strRef>
          </c:tx>
          <c:invertIfNegative val="0"/>
          <c:cat>
            <c:strRef>
              <c:f>'Tabulka a graf č. 9'!$B$4:$O$4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9'!$B$10:$O$10</c:f>
              <c:numCache>
                <c:formatCode>#,##0</c:formatCode>
                <c:ptCount val="14"/>
                <c:pt idx="0">
                  <c:v>3121.236051502146</c:v>
                </c:pt>
                <c:pt idx="1">
                  <c:v>3011.0844047093124</c:v>
                </c:pt>
                <c:pt idx="2">
                  <c:v>2834.8831256854673</c:v>
                </c:pt>
                <c:pt idx="3">
                  <c:v>3255.2348613469157</c:v>
                </c:pt>
                <c:pt idx="4">
                  <c:v>3026.2102464285822</c:v>
                </c:pt>
                <c:pt idx="5">
                  <c:v>3374.0169622205085</c:v>
                </c:pt>
                <c:pt idx="6">
                  <c:v>2999.252953281431</c:v>
                </c:pt>
                <c:pt idx="7">
                  <c:v>2923.756906077348</c:v>
                </c:pt>
                <c:pt idx="8">
                  <c:v>2913.0436572350645</c:v>
                </c:pt>
                <c:pt idx="9">
                  <c:v>2988.3008356545961</c:v>
                </c:pt>
                <c:pt idx="10">
                  <c:v>3198.1279251170049</c:v>
                </c:pt>
                <c:pt idx="11">
                  <c:v>2760.4681404421326</c:v>
                </c:pt>
                <c:pt idx="12">
                  <c:v>2966.8973622355707</c:v>
                </c:pt>
                <c:pt idx="13">
                  <c:v>3424.744593971941</c:v>
                </c:pt>
              </c:numCache>
            </c:numRef>
          </c:val>
        </c:ser>
        <c:ser>
          <c:idx val="2"/>
          <c:order val="2"/>
          <c:tx>
            <c:strRef>
              <c:f>'Tabulka a graf č. 9'!$A$13:$P$13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val>
            <c:numRef>
              <c:f>'Tabulka a graf č. 9'!$B$14:$O$14</c:f>
              <c:numCache>
                <c:formatCode>#,##0</c:formatCode>
                <c:ptCount val="14"/>
                <c:pt idx="0">
                  <c:v>3714.3347639484978</c:v>
                </c:pt>
                <c:pt idx="1">
                  <c:v>3466.117274167987</c:v>
                </c:pt>
                <c:pt idx="2">
                  <c:v>3342.3608797425009</c:v>
                </c:pt>
                <c:pt idx="3">
                  <c:v>3906.2818336162991</c:v>
                </c:pt>
                <c:pt idx="4">
                  <c:v>3526.9500713771968</c:v>
                </c:pt>
                <c:pt idx="5">
                  <c:v>3778.7972243639165</c:v>
                </c:pt>
                <c:pt idx="6">
                  <c:v>3288.3131752191653</c:v>
                </c:pt>
                <c:pt idx="7">
                  <c:v>3420.7935710698143</c:v>
                </c:pt>
                <c:pt idx="8">
                  <c:v>3447.3924231069968</c:v>
                </c:pt>
                <c:pt idx="9">
                  <c:v>3514.2780124000355</c:v>
                </c:pt>
                <c:pt idx="10">
                  <c:v>3803.2241289651588</c:v>
                </c:pt>
                <c:pt idx="11">
                  <c:v>3229.7789336801038</c:v>
                </c:pt>
                <c:pt idx="12">
                  <c:v>3359.036301906503</c:v>
                </c:pt>
                <c:pt idx="13">
                  <c:v>4065.8415290996045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38064"/>
        <c:axId val="237380320"/>
      </c:barChart>
      <c:catAx>
        <c:axId val="23453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380320"/>
        <c:crosses val="autoZero"/>
        <c:auto val="1"/>
        <c:lblAlgn val="ctr"/>
        <c:lblOffset val="100"/>
        <c:noMultiLvlLbl val="0"/>
      </c:catAx>
      <c:valAx>
        <c:axId val="23738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Kč/dítě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5380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15</xdr:col>
      <xdr:colOff>485776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15</xdr:col>
      <xdr:colOff>504826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15</xdr:col>
      <xdr:colOff>495300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15</xdr:col>
      <xdr:colOff>485775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15</xdr:col>
      <xdr:colOff>476250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15</xdr:col>
      <xdr:colOff>495300</xdr:colOff>
      <xdr:row>64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zoomScale="80" zoomScaleNormal="80" workbookViewId="0">
      <selection activeCell="A2" sqref="A2"/>
    </sheetView>
  </sheetViews>
  <sheetFormatPr defaultRowHeight="15" x14ac:dyDescent="0.25"/>
  <cols>
    <col min="1" max="1" width="83.85546875" style="9" customWidth="1"/>
    <col min="2" max="2" width="9.140625" customWidth="1"/>
  </cols>
  <sheetData>
    <row r="1" spans="1:1" x14ac:dyDescent="0.25">
      <c r="A1" s="51"/>
    </row>
    <row r="2" spans="1:1" x14ac:dyDescent="0.25">
      <c r="A2" s="51" t="s">
        <v>49</v>
      </c>
    </row>
    <row r="15" spans="1:1" ht="36" x14ac:dyDescent="0.55000000000000004">
      <c r="A15" s="6" t="s">
        <v>24</v>
      </c>
    </row>
    <row r="19" spans="1:1" ht="18.75" x14ac:dyDescent="0.3">
      <c r="A19" s="7" t="s">
        <v>25</v>
      </c>
    </row>
    <row r="21" spans="1:1" ht="18.75" x14ac:dyDescent="0.3">
      <c r="A21" s="7" t="s">
        <v>26</v>
      </c>
    </row>
    <row r="45" spans="1:1" x14ac:dyDescent="0.25">
      <c r="A45" s="8" t="s">
        <v>14</v>
      </c>
    </row>
    <row r="46" spans="1:1" x14ac:dyDescent="0.25">
      <c r="A46" s="9" t="s">
        <v>15</v>
      </c>
    </row>
    <row r="47" spans="1:1" x14ac:dyDescent="0.25">
      <c r="A47" s="9" t="s">
        <v>45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29" activePane="bottomRight" state="frozen"/>
      <selection pane="topRight" activeCell="B1" sqref="B1"/>
      <selection pane="bottomLeft" activeCell="A7" sqref="A7"/>
      <selection pane="bottomRight" activeCell="A66" sqref="A66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22</v>
      </c>
      <c r="B6" s="13">
        <v>2917.0815450643777</v>
      </c>
      <c r="C6" s="13">
        <v>2797.3578394586129</v>
      </c>
      <c r="D6" s="13">
        <v>2700.2287085993889</v>
      </c>
      <c r="E6" s="13">
        <v>3042.2184493491795</v>
      </c>
      <c r="F6" s="13">
        <v>2873.8111692703083</v>
      </c>
      <c r="G6" s="13">
        <v>3244.2559753276792</v>
      </c>
      <c r="H6" s="13">
        <v>2843.2994072008496</v>
      </c>
      <c r="I6" s="13">
        <v>2784.5303867403318</v>
      </c>
      <c r="J6" s="13">
        <v>2800.9205853059575</v>
      </c>
      <c r="K6" s="13">
        <v>2843.8134603288704</v>
      </c>
      <c r="L6" s="13">
        <v>3036.2974518980759</v>
      </c>
      <c r="M6" s="13">
        <v>2628.9986996098828</v>
      </c>
      <c r="N6" s="13">
        <v>2855.8370331679293</v>
      </c>
      <c r="O6" s="14">
        <v>3246.0000953303993</v>
      </c>
      <c r="P6" s="15">
        <f t="shared" ref="P6:P8" si="0">SUMIF(B6:O6,"&gt;0")/COUNTIF(B6:O6,"&gt;0")</f>
        <v>2901.0464861894175</v>
      </c>
    </row>
    <row r="7" spans="1:16" x14ac:dyDescent="0.25">
      <c r="A7" s="20" t="s">
        <v>18</v>
      </c>
      <c r="B7" s="21">
        <v>58.25</v>
      </c>
      <c r="C7" s="21">
        <v>59.897949999999994</v>
      </c>
      <c r="D7" s="21">
        <v>55.941927999999997</v>
      </c>
      <c r="E7" s="21">
        <v>53.01</v>
      </c>
      <c r="F7" s="21">
        <v>55.118443999999997</v>
      </c>
      <c r="G7" s="22">
        <v>51.88</v>
      </c>
      <c r="H7" s="21">
        <v>63.095711814822344</v>
      </c>
      <c r="I7" s="21">
        <v>59.73</v>
      </c>
      <c r="J7" s="21">
        <v>61.218444000000005</v>
      </c>
      <c r="K7" s="21">
        <v>55.645000000000003</v>
      </c>
      <c r="L7" s="21">
        <v>57.69</v>
      </c>
      <c r="M7" s="21">
        <v>61.52</v>
      </c>
      <c r="N7" s="21">
        <v>61.263999999999996</v>
      </c>
      <c r="O7" s="23">
        <v>50.351199999999999</v>
      </c>
      <c r="P7" s="24">
        <f t="shared" si="0"/>
        <v>57.472334129630163</v>
      </c>
    </row>
    <row r="8" spans="1:16" ht="15.75" thickBot="1" x14ac:dyDescent="0.3">
      <c r="A8" s="25" t="s">
        <v>19</v>
      </c>
      <c r="B8" s="26">
        <v>14160</v>
      </c>
      <c r="C8" s="26">
        <v>13963</v>
      </c>
      <c r="D8" s="26">
        <v>12588</v>
      </c>
      <c r="E8" s="26">
        <v>13439</v>
      </c>
      <c r="F8" s="26">
        <v>13200</v>
      </c>
      <c r="G8" s="26">
        <v>14026</v>
      </c>
      <c r="H8" s="26">
        <v>14950</v>
      </c>
      <c r="I8" s="26">
        <v>13860</v>
      </c>
      <c r="J8" s="26">
        <v>14289</v>
      </c>
      <c r="K8" s="26">
        <v>13187</v>
      </c>
      <c r="L8" s="27">
        <v>14597</v>
      </c>
      <c r="M8" s="26">
        <v>13478</v>
      </c>
      <c r="N8" s="26">
        <v>14580</v>
      </c>
      <c r="O8" s="28">
        <v>13620</v>
      </c>
      <c r="P8" s="29">
        <f t="shared" si="0"/>
        <v>13852.642857142857</v>
      </c>
    </row>
    <row r="9" spans="1:16" s="5" customFormat="1" ht="19.5" thickBot="1" x14ac:dyDescent="0.3">
      <c r="A9" s="53" t="s">
        <v>37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s="5" customFormat="1" x14ac:dyDescent="0.25">
      <c r="A10" s="12" t="s">
        <v>22</v>
      </c>
      <c r="B10" s="13">
        <v>3121.236051502146</v>
      </c>
      <c r="C10" s="13">
        <v>3011.0844047093124</v>
      </c>
      <c r="D10" s="13">
        <v>2834.8831256854673</v>
      </c>
      <c r="E10" s="13">
        <v>3255.2348613469157</v>
      </c>
      <c r="F10" s="13">
        <v>3026.2102464285822</v>
      </c>
      <c r="G10" s="13">
        <v>3374.0169622205085</v>
      </c>
      <c r="H10" s="13">
        <v>2999.252953281431</v>
      </c>
      <c r="I10" s="13">
        <v>2923.756906077348</v>
      </c>
      <c r="J10" s="13">
        <v>2913.0436572350645</v>
      </c>
      <c r="K10" s="13">
        <v>2988.3008356545961</v>
      </c>
      <c r="L10" s="13">
        <v>3198.1279251170049</v>
      </c>
      <c r="M10" s="13">
        <v>2760.4681404421326</v>
      </c>
      <c r="N10" s="13">
        <v>2966.8973622355707</v>
      </c>
      <c r="O10" s="14">
        <v>3424.744593971941</v>
      </c>
      <c r="P10" s="15">
        <f t="shared" ref="P10:P12" si="1">SUMIF(B10:O10,"&gt;0")/COUNTIF(B10:O10,"&gt;0")</f>
        <v>3056.9470018505731</v>
      </c>
    </row>
    <row r="11" spans="1:16" s="5" customFormat="1" x14ac:dyDescent="0.25">
      <c r="A11" s="20" t="s">
        <v>18</v>
      </c>
      <c r="B11" s="21">
        <v>58.25</v>
      </c>
      <c r="C11" s="21">
        <v>60.097949999999997</v>
      </c>
      <c r="D11" s="21">
        <v>55.947279999999992</v>
      </c>
      <c r="E11" s="21">
        <v>53.01</v>
      </c>
      <c r="F11" s="21">
        <v>55.118443999999997</v>
      </c>
      <c r="G11" s="22">
        <v>51.88</v>
      </c>
      <c r="H11" s="21">
        <v>63.095711814822344</v>
      </c>
      <c r="I11" s="21">
        <v>59.73</v>
      </c>
      <c r="J11" s="21">
        <v>61.218444000000005</v>
      </c>
      <c r="K11" s="21">
        <v>55.645000000000003</v>
      </c>
      <c r="L11" s="21">
        <v>57.69</v>
      </c>
      <c r="M11" s="21">
        <v>61.52</v>
      </c>
      <c r="N11" s="21">
        <v>61.263999999999996</v>
      </c>
      <c r="O11" s="23">
        <v>50.351199999999999</v>
      </c>
      <c r="P11" s="24">
        <f t="shared" si="1"/>
        <v>57.487002129630163</v>
      </c>
    </row>
    <row r="12" spans="1:16" s="5" customFormat="1" ht="15.75" thickBot="1" x14ac:dyDescent="0.3">
      <c r="A12" s="25" t="s">
        <v>19</v>
      </c>
      <c r="B12" s="26">
        <v>15151</v>
      </c>
      <c r="C12" s="26">
        <v>15080</v>
      </c>
      <c r="D12" s="26">
        <v>13217</v>
      </c>
      <c r="E12" s="26">
        <v>14380</v>
      </c>
      <c r="F12" s="26">
        <v>13900</v>
      </c>
      <c r="G12" s="26">
        <v>14587</v>
      </c>
      <c r="H12" s="26">
        <v>15770</v>
      </c>
      <c r="I12" s="26">
        <v>14553</v>
      </c>
      <c r="J12" s="26">
        <v>14861</v>
      </c>
      <c r="K12" s="26">
        <v>13857</v>
      </c>
      <c r="L12" s="27">
        <v>15375</v>
      </c>
      <c r="M12" s="26">
        <v>14152</v>
      </c>
      <c r="N12" s="26">
        <v>15147</v>
      </c>
      <c r="O12" s="28">
        <v>14370</v>
      </c>
      <c r="P12" s="29">
        <f t="shared" si="1"/>
        <v>14600</v>
      </c>
    </row>
    <row r="13" spans="1:16" s="5" customFormat="1" ht="19.5" thickBot="1" x14ac:dyDescent="0.3">
      <c r="A13" s="53" t="s">
        <v>40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s="5" customFormat="1" x14ac:dyDescent="0.25">
      <c r="A14" s="12" t="s">
        <v>22</v>
      </c>
      <c r="B14" s="13">
        <v>3714.3347639484978</v>
      </c>
      <c r="C14" s="13">
        <v>3466.117274167987</v>
      </c>
      <c r="D14" s="13">
        <v>3342.3608797425009</v>
      </c>
      <c r="E14" s="13">
        <v>3906.2818336162991</v>
      </c>
      <c r="F14" s="13">
        <v>3526.9500713771968</v>
      </c>
      <c r="G14" s="13">
        <v>3778.7972243639165</v>
      </c>
      <c r="H14" s="13">
        <v>3288.3131752191653</v>
      </c>
      <c r="I14" s="13">
        <v>3420.7935710698143</v>
      </c>
      <c r="J14" s="13">
        <v>3447.3924231069968</v>
      </c>
      <c r="K14" s="13">
        <v>3514.2780124000355</v>
      </c>
      <c r="L14" s="13">
        <v>3803.2241289651588</v>
      </c>
      <c r="M14" s="13">
        <v>3229.7789336801038</v>
      </c>
      <c r="N14" s="13">
        <v>3359.036301906503</v>
      </c>
      <c r="O14" s="14">
        <v>4065.8415290996045</v>
      </c>
      <c r="P14" s="15">
        <f t="shared" ref="P14:P16" si="2">SUMIF(B14:O14,"&gt;0")/COUNTIF(B14:O14,"&gt;0")</f>
        <v>3561.6785801902702</v>
      </c>
    </row>
    <row r="15" spans="1:16" s="5" customFormat="1" x14ac:dyDescent="0.25">
      <c r="A15" s="20" t="s">
        <v>18</v>
      </c>
      <c r="B15" s="21">
        <v>58.25</v>
      </c>
      <c r="C15" s="21">
        <v>63.1</v>
      </c>
      <c r="D15" s="21">
        <v>55.947279999999992</v>
      </c>
      <c r="E15" s="21">
        <v>53.01</v>
      </c>
      <c r="F15" s="21">
        <v>55.118443999999997</v>
      </c>
      <c r="G15" s="22">
        <v>51.88</v>
      </c>
      <c r="H15" s="21">
        <v>63.096180000000004</v>
      </c>
      <c r="I15" s="21">
        <v>59.73</v>
      </c>
      <c r="J15" s="21">
        <v>61.218444000000005</v>
      </c>
      <c r="K15" s="21">
        <v>55.645000000000003</v>
      </c>
      <c r="L15" s="21">
        <v>57.69</v>
      </c>
      <c r="M15" s="21">
        <v>61.52</v>
      </c>
      <c r="N15" s="21">
        <v>61.263999999999996</v>
      </c>
      <c r="O15" s="23">
        <v>50.351199999999999</v>
      </c>
      <c r="P15" s="24">
        <f t="shared" si="2"/>
        <v>57.701467714285705</v>
      </c>
    </row>
    <row r="16" spans="1:16" s="5" customFormat="1" ht="15.75" thickBot="1" x14ac:dyDescent="0.3">
      <c r="A16" s="25" t="s">
        <v>19</v>
      </c>
      <c r="B16" s="26">
        <v>18030</v>
      </c>
      <c r="C16" s="26">
        <v>18226</v>
      </c>
      <c r="D16" s="26">
        <v>15583</v>
      </c>
      <c r="E16" s="26">
        <v>17256</v>
      </c>
      <c r="F16" s="26">
        <v>16200</v>
      </c>
      <c r="G16" s="26">
        <v>16337</v>
      </c>
      <c r="H16" s="26">
        <v>17290</v>
      </c>
      <c r="I16" s="26">
        <v>17027</v>
      </c>
      <c r="J16" s="26">
        <v>17587</v>
      </c>
      <c r="K16" s="26">
        <v>16296</v>
      </c>
      <c r="L16" s="27">
        <v>18284</v>
      </c>
      <c r="M16" s="26">
        <v>16558</v>
      </c>
      <c r="N16" s="26">
        <v>17149</v>
      </c>
      <c r="O16" s="28">
        <v>17060</v>
      </c>
      <c r="P16" s="29">
        <f t="shared" si="2"/>
        <v>17063.071428571428</v>
      </c>
    </row>
    <row r="17" spans="1:16" ht="19.5" thickBot="1" x14ac:dyDescent="0.3">
      <c r="A17" s="53" t="s">
        <v>38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x14ac:dyDescent="0.25">
      <c r="A18" s="12" t="s">
        <v>22</v>
      </c>
      <c r="B18" s="33">
        <f t="shared" ref="B18:O18" si="3">ROUND(B10-B6,0)</f>
        <v>204</v>
      </c>
      <c r="C18" s="33">
        <f t="shared" si="3"/>
        <v>214</v>
      </c>
      <c r="D18" s="33">
        <f t="shared" si="3"/>
        <v>135</v>
      </c>
      <c r="E18" s="33">
        <f t="shared" si="3"/>
        <v>213</v>
      </c>
      <c r="F18" s="33">
        <f t="shared" si="3"/>
        <v>152</v>
      </c>
      <c r="G18" s="33">
        <f t="shared" si="3"/>
        <v>130</v>
      </c>
      <c r="H18" s="33">
        <f t="shared" si="3"/>
        <v>156</v>
      </c>
      <c r="I18" s="33">
        <f t="shared" si="3"/>
        <v>139</v>
      </c>
      <c r="J18" s="33">
        <f t="shared" si="3"/>
        <v>112</v>
      </c>
      <c r="K18" s="33">
        <f t="shared" si="3"/>
        <v>144</v>
      </c>
      <c r="L18" s="33">
        <f t="shared" si="3"/>
        <v>162</v>
      </c>
      <c r="M18" s="33">
        <f t="shared" si="3"/>
        <v>131</v>
      </c>
      <c r="N18" s="33">
        <f t="shared" si="3"/>
        <v>111</v>
      </c>
      <c r="O18" s="34">
        <f t="shared" si="3"/>
        <v>179</v>
      </c>
      <c r="P18" s="15">
        <f t="shared" ref="P18:P20" si="4">AVERAGE(B18:O18)</f>
        <v>155.85714285714286</v>
      </c>
    </row>
    <row r="19" spans="1:16" x14ac:dyDescent="0.25">
      <c r="A19" s="20" t="s">
        <v>18</v>
      </c>
      <c r="B19" s="38">
        <f t="shared" ref="B19:O19" si="5">ROUND(B11-B7,2)</f>
        <v>0</v>
      </c>
      <c r="C19" s="38">
        <f t="shared" si="5"/>
        <v>0.2</v>
      </c>
      <c r="D19" s="38">
        <f t="shared" si="5"/>
        <v>0.01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9">
        <f t="shared" si="5"/>
        <v>0</v>
      </c>
      <c r="P19" s="37">
        <f t="shared" si="4"/>
        <v>1.5000000000000001E-2</v>
      </c>
    </row>
    <row r="20" spans="1:16" ht="15.75" thickBot="1" x14ac:dyDescent="0.3">
      <c r="A20" s="25" t="s">
        <v>19</v>
      </c>
      <c r="B20" s="48">
        <f t="shared" ref="B20:O20" si="6">ROUND(B12-B8,0)</f>
        <v>991</v>
      </c>
      <c r="C20" s="48">
        <f t="shared" si="6"/>
        <v>1117</v>
      </c>
      <c r="D20" s="48">
        <f t="shared" si="6"/>
        <v>629</v>
      </c>
      <c r="E20" s="48">
        <f t="shared" si="6"/>
        <v>941</v>
      </c>
      <c r="F20" s="48">
        <f t="shared" si="6"/>
        <v>700</v>
      </c>
      <c r="G20" s="48">
        <f t="shared" si="6"/>
        <v>561</v>
      </c>
      <c r="H20" s="48">
        <f t="shared" si="6"/>
        <v>820</v>
      </c>
      <c r="I20" s="48">
        <f t="shared" si="6"/>
        <v>693</v>
      </c>
      <c r="J20" s="48">
        <f t="shared" si="6"/>
        <v>572</v>
      </c>
      <c r="K20" s="48">
        <f t="shared" si="6"/>
        <v>670</v>
      </c>
      <c r="L20" s="48">
        <f t="shared" si="6"/>
        <v>778</v>
      </c>
      <c r="M20" s="48">
        <f t="shared" si="6"/>
        <v>674</v>
      </c>
      <c r="N20" s="48">
        <f t="shared" si="6"/>
        <v>567</v>
      </c>
      <c r="O20" s="49">
        <f t="shared" si="6"/>
        <v>750</v>
      </c>
      <c r="P20" s="50">
        <f t="shared" si="4"/>
        <v>747.35714285714289</v>
      </c>
    </row>
    <row r="21" spans="1:16" ht="19.5" thickBot="1" x14ac:dyDescent="0.3">
      <c r="A21" s="53" t="s">
        <v>41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x14ac:dyDescent="0.25">
      <c r="A22" s="12" t="s">
        <v>22</v>
      </c>
      <c r="B22" s="33">
        <f t="shared" ref="B22:O22" si="7">ROUND(B14-B10,0)</f>
        <v>593</v>
      </c>
      <c r="C22" s="33">
        <f t="shared" si="7"/>
        <v>455</v>
      </c>
      <c r="D22" s="33">
        <f t="shared" si="7"/>
        <v>507</v>
      </c>
      <c r="E22" s="33">
        <f t="shared" si="7"/>
        <v>651</v>
      </c>
      <c r="F22" s="33">
        <f t="shared" si="7"/>
        <v>501</v>
      </c>
      <c r="G22" s="33">
        <f t="shared" si="7"/>
        <v>405</v>
      </c>
      <c r="H22" s="33">
        <f t="shared" si="7"/>
        <v>289</v>
      </c>
      <c r="I22" s="33">
        <f t="shared" si="7"/>
        <v>497</v>
      </c>
      <c r="J22" s="33">
        <f t="shared" si="7"/>
        <v>534</v>
      </c>
      <c r="K22" s="33">
        <f t="shared" si="7"/>
        <v>526</v>
      </c>
      <c r="L22" s="33">
        <f t="shared" si="7"/>
        <v>605</v>
      </c>
      <c r="M22" s="33">
        <f t="shared" si="7"/>
        <v>469</v>
      </c>
      <c r="N22" s="33">
        <f t="shared" si="7"/>
        <v>392</v>
      </c>
      <c r="O22" s="34">
        <f t="shared" si="7"/>
        <v>641</v>
      </c>
      <c r="P22" s="15">
        <f t="shared" ref="P22:P24" si="8">AVERAGE(B22:O22)</f>
        <v>504.64285714285717</v>
      </c>
    </row>
    <row r="23" spans="1:16" x14ac:dyDescent="0.25">
      <c r="A23" s="20" t="s">
        <v>18</v>
      </c>
      <c r="B23" s="38">
        <f t="shared" ref="B23:O23" si="9">ROUND(B15-B11,2)</f>
        <v>0</v>
      </c>
      <c r="C23" s="38">
        <f t="shared" si="9"/>
        <v>3</v>
      </c>
      <c r="D23" s="38">
        <f t="shared" si="9"/>
        <v>0</v>
      </c>
      <c r="E23" s="38">
        <f t="shared" si="9"/>
        <v>0</v>
      </c>
      <c r="F23" s="38">
        <f t="shared" si="9"/>
        <v>0</v>
      </c>
      <c r="G23" s="38">
        <f t="shared" si="9"/>
        <v>0</v>
      </c>
      <c r="H23" s="38">
        <f t="shared" si="9"/>
        <v>0</v>
      </c>
      <c r="I23" s="38">
        <f t="shared" si="9"/>
        <v>0</v>
      </c>
      <c r="J23" s="38">
        <f t="shared" si="9"/>
        <v>0</v>
      </c>
      <c r="K23" s="38">
        <f t="shared" si="9"/>
        <v>0</v>
      </c>
      <c r="L23" s="38">
        <f t="shared" si="9"/>
        <v>0</v>
      </c>
      <c r="M23" s="38">
        <f t="shared" si="9"/>
        <v>0</v>
      </c>
      <c r="N23" s="38">
        <f t="shared" si="9"/>
        <v>0</v>
      </c>
      <c r="O23" s="39">
        <f t="shared" si="9"/>
        <v>0</v>
      </c>
      <c r="P23" s="37">
        <f t="shared" si="8"/>
        <v>0.21428571428571427</v>
      </c>
    </row>
    <row r="24" spans="1:16" ht="15.75" thickBot="1" x14ac:dyDescent="0.3">
      <c r="A24" s="25" t="s">
        <v>19</v>
      </c>
      <c r="B24" s="48">
        <f t="shared" ref="B24:O24" si="10">ROUND(B16-B12,0)</f>
        <v>2879</v>
      </c>
      <c r="C24" s="48">
        <f t="shared" si="10"/>
        <v>3146</v>
      </c>
      <c r="D24" s="48">
        <f t="shared" si="10"/>
        <v>2366</v>
      </c>
      <c r="E24" s="48">
        <f t="shared" si="10"/>
        <v>2876</v>
      </c>
      <c r="F24" s="48">
        <f t="shared" si="10"/>
        <v>2300</v>
      </c>
      <c r="G24" s="48">
        <f t="shared" si="10"/>
        <v>1750</v>
      </c>
      <c r="H24" s="48">
        <f t="shared" si="10"/>
        <v>1520</v>
      </c>
      <c r="I24" s="48">
        <f t="shared" si="10"/>
        <v>2474</v>
      </c>
      <c r="J24" s="48">
        <f t="shared" si="10"/>
        <v>2726</v>
      </c>
      <c r="K24" s="48">
        <f t="shared" si="10"/>
        <v>2439</v>
      </c>
      <c r="L24" s="48">
        <f t="shared" si="10"/>
        <v>2909</v>
      </c>
      <c r="M24" s="48">
        <f t="shared" si="10"/>
        <v>2406</v>
      </c>
      <c r="N24" s="48">
        <f t="shared" si="10"/>
        <v>2002</v>
      </c>
      <c r="O24" s="49">
        <f t="shared" si="10"/>
        <v>2690</v>
      </c>
      <c r="P24" s="50">
        <f t="shared" si="8"/>
        <v>2463.0714285714284</v>
      </c>
    </row>
    <row r="25" spans="1:16" ht="19.5" thickBot="1" x14ac:dyDescent="0.3">
      <c r="A25" s="53" t="s">
        <v>43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22</v>
      </c>
      <c r="B26" s="44">
        <f t="shared" ref="B26:O26" si="11">ROUND(100*(B10-B6)/B6,2)</f>
        <v>7</v>
      </c>
      <c r="C26" s="44">
        <f t="shared" si="11"/>
        <v>7.64</v>
      </c>
      <c r="D26" s="44">
        <f t="shared" si="11"/>
        <v>4.99</v>
      </c>
      <c r="E26" s="44">
        <f t="shared" si="11"/>
        <v>7</v>
      </c>
      <c r="F26" s="44">
        <f t="shared" si="11"/>
        <v>5.3</v>
      </c>
      <c r="G26" s="44">
        <f t="shared" si="11"/>
        <v>4</v>
      </c>
      <c r="H26" s="44">
        <f t="shared" si="11"/>
        <v>5.48</v>
      </c>
      <c r="I26" s="44">
        <f t="shared" si="11"/>
        <v>5</v>
      </c>
      <c r="J26" s="44">
        <f t="shared" si="11"/>
        <v>4</v>
      </c>
      <c r="K26" s="44">
        <f t="shared" si="11"/>
        <v>5.08</v>
      </c>
      <c r="L26" s="44">
        <f t="shared" si="11"/>
        <v>5.33</v>
      </c>
      <c r="M26" s="44">
        <f t="shared" si="11"/>
        <v>5</v>
      </c>
      <c r="N26" s="44">
        <f t="shared" si="11"/>
        <v>3.89</v>
      </c>
      <c r="O26" s="45">
        <f t="shared" si="11"/>
        <v>5.51</v>
      </c>
      <c r="P26" s="41">
        <f t="shared" ref="P26:P28" si="12">AVERAGE(B26:O26)</f>
        <v>5.3728571428571437</v>
      </c>
    </row>
    <row r="27" spans="1:16" x14ac:dyDescent="0.25">
      <c r="A27" s="20" t="s">
        <v>18</v>
      </c>
      <c r="B27" s="38">
        <f t="shared" ref="B27:O27" si="13">ROUND(100*(B11-B7)/B7,2)</f>
        <v>0</v>
      </c>
      <c r="C27" s="38">
        <f t="shared" si="13"/>
        <v>0.33</v>
      </c>
      <c r="D27" s="38">
        <f t="shared" si="13"/>
        <v>0.01</v>
      </c>
      <c r="E27" s="38">
        <f t="shared" si="13"/>
        <v>0</v>
      </c>
      <c r="F27" s="38">
        <f t="shared" si="13"/>
        <v>0</v>
      </c>
      <c r="G27" s="38">
        <f t="shared" si="13"/>
        <v>0</v>
      </c>
      <c r="H27" s="38">
        <f t="shared" si="13"/>
        <v>0</v>
      </c>
      <c r="I27" s="38">
        <f t="shared" si="13"/>
        <v>0</v>
      </c>
      <c r="J27" s="38">
        <f t="shared" si="13"/>
        <v>0</v>
      </c>
      <c r="K27" s="38">
        <f t="shared" si="13"/>
        <v>0</v>
      </c>
      <c r="L27" s="38">
        <f t="shared" si="13"/>
        <v>0</v>
      </c>
      <c r="M27" s="38">
        <f t="shared" si="13"/>
        <v>0</v>
      </c>
      <c r="N27" s="38">
        <f t="shared" si="13"/>
        <v>0</v>
      </c>
      <c r="O27" s="39">
        <f t="shared" si="13"/>
        <v>0</v>
      </c>
      <c r="P27" s="37">
        <f t="shared" si="12"/>
        <v>2.4285714285714289E-2</v>
      </c>
    </row>
    <row r="28" spans="1:16" ht="15.75" thickBot="1" x14ac:dyDescent="0.3">
      <c r="A28" s="25" t="s">
        <v>19</v>
      </c>
      <c r="B28" s="46">
        <f t="shared" ref="B28:O28" si="14">ROUND(100*(B12-B8)/B8,2)</f>
        <v>7</v>
      </c>
      <c r="C28" s="46">
        <f t="shared" si="14"/>
        <v>8</v>
      </c>
      <c r="D28" s="46">
        <f t="shared" si="14"/>
        <v>5</v>
      </c>
      <c r="E28" s="46">
        <f t="shared" si="14"/>
        <v>7</v>
      </c>
      <c r="F28" s="46">
        <f t="shared" si="14"/>
        <v>5.3</v>
      </c>
      <c r="G28" s="46">
        <f t="shared" si="14"/>
        <v>4</v>
      </c>
      <c r="H28" s="46">
        <f t="shared" si="14"/>
        <v>5.48</v>
      </c>
      <c r="I28" s="46">
        <f t="shared" si="14"/>
        <v>5</v>
      </c>
      <c r="J28" s="46">
        <f t="shared" si="14"/>
        <v>4</v>
      </c>
      <c r="K28" s="46">
        <f t="shared" si="14"/>
        <v>5.08</v>
      </c>
      <c r="L28" s="46">
        <f t="shared" si="14"/>
        <v>5.33</v>
      </c>
      <c r="M28" s="46">
        <f t="shared" si="14"/>
        <v>5</v>
      </c>
      <c r="N28" s="46">
        <f t="shared" si="14"/>
        <v>3.89</v>
      </c>
      <c r="O28" s="47">
        <f t="shared" si="14"/>
        <v>5.51</v>
      </c>
      <c r="P28" s="43">
        <f t="shared" si="12"/>
        <v>5.3992857142857149</v>
      </c>
    </row>
    <row r="29" spans="1:16" ht="19.5" thickBot="1" x14ac:dyDescent="0.3">
      <c r="A29" s="53" t="s">
        <v>42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x14ac:dyDescent="0.25">
      <c r="A30" s="12" t="s">
        <v>22</v>
      </c>
      <c r="B30" s="44">
        <f t="shared" ref="B30:O30" si="15">ROUND(100*(B14-B10)/B10,2)</f>
        <v>19</v>
      </c>
      <c r="C30" s="44">
        <f t="shared" si="15"/>
        <v>15.11</v>
      </c>
      <c r="D30" s="44">
        <f t="shared" si="15"/>
        <v>17.899999999999999</v>
      </c>
      <c r="E30" s="44">
        <f t="shared" si="15"/>
        <v>20</v>
      </c>
      <c r="F30" s="44">
        <f t="shared" si="15"/>
        <v>16.55</v>
      </c>
      <c r="G30" s="44">
        <f t="shared" si="15"/>
        <v>12</v>
      </c>
      <c r="H30" s="44">
        <f t="shared" si="15"/>
        <v>9.64</v>
      </c>
      <c r="I30" s="44">
        <f t="shared" si="15"/>
        <v>17</v>
      </c>
      <c r="J30" s="44">
        <f t="shared" si="15"/>
        <v>18.34</v>
      </c>
      <c r="K30" s="44">
        <f t="shared" si="15"/>
        <v>17.600000000000001</v>
      </c>
      <c r="L30" s="44">
        <f t="shared" si="15"/>
        <v>18.920000000000002</v>
      </c>
      <c r="M30" s="44">
        <f t="shared" si="15"/>
        <v>17</v>
      </c>
      <c r="N30" s="44">
        <f t="shared" si="15"/>
        <v>13.22</v>
      </c>
      <c r="O30" s="45">
        <f t="shared" si="15"/>
        <v>18.72</v>
      </c>
      <c r="P30" s="41">
        <f t="shared" ref="P30:P32" si="16">AVERAGE(B30:O30)</f>
        <v>16.5</v>
      </c>
    </row>
    <row r="31" spans="1:16" x14ac:dyDescent="0.25">
      <c r="A31" s="20" t="s">
        <v>18</v>
      </c>
      <c r="B31" s="38">
        <f t="shared" ref="B31:O31" si="17">ROUND(100*(B15-B11)/B11,2)</f>
        <v>0</v>
      </c>
      <c r="C31" s="38">
        <f t="shared" si="17"/>
        <v>5</v>
      </c>
      <c r="D31" s="38">
        <f t="shared" si="17"/>
        <v>0</v>
      </c>
      <c r="E31" s="38">
        <f t="shared" si="17"/>
        <v>0</v>
      </c>
      <c r="F31" s="38">
        <f t="shared" si="17"/>
        <v>0</v>
      </c>
      <c r="G31" s="38">
        <f t="shared" si="17"/>
        <v>0</v>
      </c>
      <c r="H31" s="38">
        <f t="shared" si="17"/>
        <v>0</v>
      </c>
      <c r="I31" s="38">
        <f t="shared" si="17"/>
        <v>0</v>
      </c>
      <c r="J31" s="38">
        <f t="shared" si="17"/>
        <v>0</v>
      </c>
      <c r="K31" s="38">
        <f t="shared" si="17"/>
        <v>0</v>
      </c>
      <c r="L31" s="38">
        <f t="shared" si="17"/>
        <v>0</v>
      </c>
      <c r="M31" s="38">
        <f t="shared" si="17"/>
        <v>0</v>
      </c>
      <c r="N31" s="38">
        <f t="shared" si="17"/>
        <v>0</v>
      </c>
      <c r="O31" s="39">
        <f t="shared" si="17"/>
        <v>0</v>
      </c>
      <c r="P31" s="37">
        <f t="shared" si="16"/>
        <v>0.35714285714285715</v>
      </c>
    </row>
    <row r="32" spans="1:16" ht="15.75" thickBot="1" x14ac:dyDescent="0.3">
      <c r="A32" s="25" t="s">
        <v>19</v>
      </c>
      <c r="B32" s="46">
        <f t="shared" ref="B32:O32" si="18">ROUND(100*(B16-B12)/B12,2)</f>
        <v>19</v>
      </c>
      <c r="C32" s="46">
        <f t="shared" si="18"/>
        <v>20.86</v>
      </c>
      <c r="D32" s="46">
        <f t="shared" si="18"/>
        <v>17.899999999999999</v>
      </c>
      <c r="E32" s="46">
        <f t="shared" si="18"/>
        <v>20</v>
      </c>
      <c r="F32" s="46">
        <f t="shared" si="18"/>
        <v>16.55</v>
      </c>
      <c r="G32" s="46">
        <f t="shared" si="18"/>
        <v>12</v>
      </c>
      <c r="H32" s="46">
        <f t="shared" si="18"/>
        <v>9.64</v>
      </c>
      <c r="I32" s="46">
        <f t="shared" si="18"/>
        <v>17</v>
      </c>
      <c r="J32" s="46">
        <f t="shared" si="18"/>
        <v>18.34</v>
      </c>
      <c r="K32" s="46">
        <f t="shared" si="18"/>
        <v>17.600000000000001</v>
      </c>
      <c r="L32" s="46">
        <f t="shared" si="18"/>
        <v>18.920000000000002</v>
      </c>
      <c r="M32" s="46">
        <f t="shared" si="18"/>
        <v>17</v>
      </c>
      <c r="N32" s="46">
        <f t="shared" si="18"/>
        <v>13.22</v>
      </c>
      <c r="O32" s="47">
        <f t="shared" si="18"/>
        <v>18.72</v>
      </c>
      <c r="P32" s="43">
        <f t="shared" si="16"/>
        <v>16.910714285714285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workbookViewId="0">
      <pane xSplit="1" ySplit="4" topLeftCell="B41" activePane="bottomRight" state="frozen"/>
      <selection pane="topRight" activeCell="B1" sqref="B1"/>
      <selection pane="bottomLeft" activeCell="A7" sqref="A7"/>
      <selection pane="bottomRight" activeCell="T51" sqref="T51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5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21267.614865307729</v>
      </c>
      <c r="C6" s="13">
        <v>21800.193236714978</v>
      </c>
      <c r="D6" s="13">
        <v>21710.660811617778</v>
      </c>
      <c r="E6" s="13">
        <v>23056.551724137931</v>
      </c>
      <c r="F6" s="13">
        <v>22704.361165899627</v>
      </c>
      <c r="G6" s="13">
        <v>22131.874145006841</v>
      </c>
      <c r="H6" s="13">
        <v>23079.55274671852</v>
      </c>
      <c r="I6" s="13">
        <v>21812.451361867705</v>
      </c>
      <c r="J6" s="13">
        <v>21821.265141318978</v>
      </c>
      <c r="K6" s="13">
        <v>22257.001205949349</v>
      </c>
      <c r="L6" s="13">
        <v>20614.869888475834</v>
      </c>
      <c r="M6" s="13">
        <v>21093.667711598748</v>
      </c>
      <c r="N6" s="13">
        <v>23569.535660790414</v>
      </c>
      <c r="O6" s="14">
        <v>23661.265973579619</v>
      </c>
      <c r="P6" s="15">
        <f t="shared" ref="P6:P9" si="0">SUMIF(B6:O6,"&gt;0")/COUNTIF(B6:O6,"&gt;0")</f>
        <v>22184.347545641715</v>
      </c>
    </row>
    <row r="7" spans="1:16" x14ac:dyDescent="0.25">
      <c r="A7" s="16" t="s">
        <v>20</v>
      </c>
      <c r="B7" s="17">
        <v>962</v>
      </c>
      <c r="C7" s="17">
        <v>835</v>
      </c>
      <c r="D7" s="17">
        <v>1155</v>
      </c>
      <c r="E7" s="17">
        <v>927</v>
      </c>
      <c r="F7" s="17">
        <v>1035</v>
      </c>
      <c r="G7" s="17">
        <v>993</v>
      </c>
      <c r="H7" s="17">
        <v>1020</v>
      </c>
      <c r="I7" s="17">
        <v>996.6</v>
      </c>
      <c r="J7" s="17">
        <v>1044</v>
      </c>
      <c r="K7" s="17">
        <v>969</v>
      </c>
      <c r="L7" s="17">
        <v>1025</v>
      </c>
      <c r="M7" s="17">
        <v>982</v>
      </c>
      <c r="N7" s="17">
        <v>1200</v>
      </c>
      <c r="O7" s="18">
        <v>1060</v>
      </c>
      <c r="P7" s="19">
        <f t="shared" si="0"/>
        <v>1014.5428571428572</v>
      </c>
    </row>
    <row r="8" spans="1:16" x14ac:dyDescent="0.25">
      <c r="A8" s="20" t="s">
        <v>16</v>
      </c>
      <c r="B8" s="21">
        <v>15.257</v>
      </c>
      <c r="C8" s="21">
        <v>15.524999999999999</v>
      </c>
      <c r="D8" s="21">
        <v>15.481794999999998</v>
      </c>
      <c r="E8" s="21">
        <v>14.5</v>
      </c>
      <c r="F8" s="21">
        <v>13.689</v>
      </c>
      <c r="G8" s="22">
        <v>14.62</v>
      </c>
      <c r="H8" s="21">
        <v>14.74551971326165</v>
      </c>
      <c r="I8" s="21">
        <v>15.42</v>
      </c>
      <c r="J8" s="21">
        <v>14.86</v>
      </c>
      <c r="K8" s="21">
        <v>14.926</v>
      </c>
      <c r="L8" s="21">
        <v>16.14</v>
      </c>
      <c r="M8" s="21">
        <v>15.95</v>
      </c>
      <c r="N8" s="21">
        <v>13.0185</v>
      </c>
      <c r="O8" s="23">
        <v>14.606150000000001</v>
      </c>
      <c r="P8" s="24">
        <f t="shared" si="0"/>
        <v>14.909926050947261</v>
      </c>
    </row>
    <row r="9" spans="1:16" ht="15.75" thickBot="1" x14ac:dyDescent="0.3">
      <c r="A9" s="25" t="s">
        <v>17</v>
      </c>
      <c r="B9" s="26">
        <v>27040</v>
      </c>
      <c r="C9" s="26">
        <v>28204</v>
      </c>
      <c r="D9" s="26">
        <v>28010</v>
      </c>
      <c r="E9" s="26">
        <v>27860</v>
      </c>
      <c r="F9" s="26">
        <v>25900</v>
      </c>
      <c r="G9" s="26">
        <v>26964</v>
      </c>
      <c r="H9" s="26">
        <v>28360</v>
      </c>
      <c r="I9" s="26">
        <v>28029</v>
      </c>
      <c r="J9" s="26">
        <v>27022</v>
      </c>
      <c r="K9" s="26">
        <v>27684</v>
      </c>
      <c r="L9" s="27">
        <v>27727</v>
      </c>
      <c r="M9" s="26">
        <v>28037</v>
      </c>
      <c r="N9" s="26">
        <v>25570</v>
      </c>
      <c r="O9" s="28">
        <v>28800</v>
      </c>
      <c r="P9" s="29">
        <f t="shared" si="0"/>
        <v>27514.785714285714</v>
      </c>
    </row>
    <row r="10" spans="1:16" s="5" customFormat="1" ht="19.5" thickBot="1" x14ac:dyDescent="0.3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22969.653273907061</v>
      </c>
      <c r="C11" s="13">
        <v>23321.445783132534</v>
      </c>
      <c r="D11" s="13">
        <v>23428.682170542634</v>
      </c>
      <c r="E11" s="13">
        <v>24901.241379310344</v>
      </c>
      <c r="F11" s="13">
        <v>24632.916940609248</v>
      </c>
      <c r="G11" s="13">
        <v>26201.986249045072</v>
      </c>
      <c r="H11" s="13">
        <v>24926.893534273211</v>
      </c>
      <c r="I11" s="13">
        <v>23330.739299610894</v>
      </c>
      <c r="J11" s="13">
        <v>23135.935397039033</v>
      </c>
      <c r="K11" s="13">
        <v>24037.786412970654</v>
      </c>
      <c r="L11" s="13">
        <v>22017.843866171002</v>
      </c>
      <c r="M11" s="13">
        <v>22781.191222570535</v>
      </c>
      <c r="N11" s="13">
        <v>25184.468256711603</v>
      </c>
      <c r="O11" s="14">
        <v>25559.096681877152</v>
      </c>
      <c r="P11" s="15">
        <f t="shared" ref="P11:P14" si="1">SUMIF(B11:O11,"&gt;0")/COUNTIF(B11:O11,"&gt;0")</f>
        <v>24030.705747697928</v>
      </c>
    </row>
    <row r="12" spans="1:16" s="5" customFormat="1" x14ac:dyDescent="0.25">
      <c r="A12" s="16" t="s">
        <v>20</v>
      </c>
      <c r="B12" s="17">
        <v>962</v>
      </c>
      <c r="C12" s="17">
        <v>835</v>
      </c>
      <c r="D12" s="17">
        <v>1140</v>
      </c>
      <c r="E12" s="17">
        <v>927</v>
      </c>
      <c r="F12" s="17">
        <v>1035</v>
      </c>
      <c r="G12" s="17">
        <v>1010</v>
      </c>
      <c r="H12" s="17">
        <v>1020</v>
      </c>
      <c r="I12" s="17">
        <v>998.7</v>
      </c>
      <c r="J12" s="17">
        <v>1035</v>
      </c>
      <c r="K12" s="17">
        <v>968</v>
      </c>
      <c r="L12" s="17">
        <v>1005</v>
      </c>
      <c r="M12" s="17">
        <v>982</v>
      </c>
      <c r="N12" s="17">
        <v>1335</v>
      </c>
      <c r="O12" s="18">
        <v>1040</v>
      </c>
      <c r="P12" s="19">
        <f t="shared" si="1"/>
        <v>1020.907142857143</v>
      </c>
    </row>
    <row r="13" spans="1:16" s="5" customFormat="1" x14ac:dyDescent="0.25">
      <c r="A13" s="20" t="s">
        <v>16</v>
      </c>
      <c r="B13" s="21">
        <v>15.257</v>
      </c>
      <c r="C13" s="21">
        <v>15.562499999999998</v>
      </c>
      <c r="D13" s="21">
        <v>15.48</v>
      </c>
      <c r="E13" s="21">
        <v>14.5</v>
      </c>
      <c r="F13" s="21">
        <v>13.689</v>
      </c>
      <c r="G13" s="22">
        <v>13.09</v>
      </c>
      <c r="H13" s="21">
        <v>14.74551971326165</v>
      </c>
      <c r="I13" s="21">
        <v>15.42</v>
      </c>
      <c r="J13" s="21">
        <v>14.86</v>
      </c>
      <c r="K13" s="21">
        <v>14.926</v>
      </c>
      <c r="L13" s="21">
        <v>16.14</v>
      </c>
      <c r="M13" s="21">
        <v>15.95</v>
      </c>
      <c r="N13" s="21">
        <v>13.0185</v>
      </c>
      <c r="O13" s="23">
        <v>14.606150000000001</v>
      </c>
      <c r="P13" s="24">
        <f t="shared" si="1"/>
        <v>14.803190693804401</v>
      </c>
    </row>
    <row r="14" spans="1:16" s="5" customFormat="1" ht="15.75" thickBot="1" x14ac:dyDescent="0.3">
      <c r="A14" s="25" t="s">
        <v>17</v>
      </c>
      <c r="B14" s="26">
        <v>29204</v>
      </c>
      <c r="C14" s="26">
        <v>30245</v>
      </c>
      <c r="D14" s="26">
        <v>30223</v>
      </c>
      <c r="E14" s="26">
        <v>30089</v>
      </c>
      <c r="F14" s="26">
        <v>28100</v>
      </c>
      <c r="G14" s="26">
        <v>28582</v>
      </c>
      <c r="H14" s="26">
        <v>30630</v>
      </c>
      <c r="I14" s="26">
        <v>29980</v>
      </c>
      <c r="J14" s="26">
        <v>28650</v>
      </c>
      <c r="K14" s="26">
        <v>29899</v>
      </c>
      <c r="L14" s="27">
        <v>29614</v>
      </c>
      <c r="M14" s="26">
        <v>30280</v>
      </c>
      <c r="N14" s="26">
        <v>27322</v>
      </c>
      <c r="O14" s="28">
        <v>31110</v>
      </c>
      <c r="P14" s="29">
        <f t="shared" si="1"/>
        <v>29566.285714285714</v>
      </c>
    </row>
    <row r="15" spans="1:16" s="5" customFormat="1" ht="19.5" thickBot="1" x14ac:dyDescent="0.3">
      <c r="A15" s="53" t="s">
        <v>40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25522.710886806057</v>
      </c>
      <c r="C16" s="13">
        <v>26226.757934038582</v>
      </c>
      <c r="D16" s="13">
        <v>26006.201550387595</v>
      </c>
      <c r="E16" s="13">
        <v>27566.068965517243</v>
      </c>
      <c r="F16" s="13">
        <v>27350.427350427351</v>
      </c>
      <c r="G16" s="13">
        <v>28559.8166539343</v>
      </c>
      <c r="H16" s="13">
        <v>27653.145357316476</v>
      </c>
      <c r="I16" s="13">
        <v>26205.447470817122</v>
      </c>
      <c r="J16" s="13">
        <v>25863.795423956934</v>
      </c>
      <c r="K16" s="13">
        <v>27114.565188262091</v>
      </c>
      <c r="L16" s="13">
        <v>24987.360594795537</v>
      </c>
      <c r="M16" s="13">
        <v>25582.946708463951</v>
      </c>
      <c r="N16" s="13">
        <v>28419.864039635904</v>
      </c>
      <c r="O16" s="14">
        <v>28360.656298887796</v>
      </c>
      <c r="P16" s="15">
        <f t="shared" ref="P16:P19" si="2">SUMIF(B16:O16,"&gt;0")/COUNTIF(B16:O16,"&gt;0")</f>
        <v>26815.697458803359</v>
      </c>
    </row>
    <row r="17" spans="1:16" s="5" customFormat="1" x14ac:dyDescent="0.25">
      <c r="A17" s="16" t="s">
        <v>20</v>
      </c>
      <c r="B17" s="17">
        <v>928</v>
      </c>
      <c r="C17" s="17">
        <v>827</v>
      </c>
      <c r="D17" s="17">
        <v>1102</v>
      </c>
      <c r="E17" s="17">
        <v>927</v>
      </c>
      <c r="F17" s="17">
        <v>1035</v>
      </c>
      <c r="G17" s="17">
        <v>970</v>
      </c>
      <c r="H17" s="17">
        <v>1040</v>
      </c>
      <c r="I17" s="17">
        <v>999.1</v>
      </c>
      <c r="J17" s="17">
        <v>1001</v>
      </c>
      <c r="K17" s="17">
        <v>958</v>
      </c>
      <c r="L17" s="17">
        <v>1005</v>
      </c>
      <c r="M17" s="17">
        <v>973</v>
      </c>
      <c r="N17" s="17">
        <v>1200</v>
      </c>
      <c r="O17" s="18">
        <v>1020</v>
      </c>
      <c r="P17" s="19">
        <f t="shared" si="2"/>
        <v>998.93571428571431</v>
      </c>
    </row>
    <row r="18" spans="1:16" s="5" customFormat="1" x14ac:dyDescent="0.25">
      <c r="A18" s="20" t="s">
        <v>16</v>
      </c>
      <c r="B18" s="21">
        <v>15.257</v>
      </c>
      <c r="C18" s="21">
        <v>16.07</v>
      </c>
      <c r="D18" s="21">
        <v>15.48</v>
      </c>
      <c r="E18" s="21">
        <v>14.5</v>
      </c>
      <c r="F18" s="21">
        <v>13.689</v>
      </c>
      <c r="G18" s="22">
        <v>13.09</v>
      </c>
      <c r="H18" s="21">
        <v>14.74551971326165</v>
      </c>
      <c r="I18" s="21">
        <v>15.42</v>
      </c>
      <c r="J18" s="21">
        <v>14.86</v>
      </c>
      <c r="K18" s="21">
        <v>14.926</v>
      </c>
      <c r="L18" s="21">
        <v>16.14</v>
      </c>
      <c r="M18" s="21">
        <v>15.95</v>
      </c>
      <c r="N18" s="21">
        <v>13.0185</v>
      </c>
      <c r="O18" s="23">
        <v>14.606150000000001</v>
      </c>
      <c r="P18" s="24">
        <f t="shared" si="2"/>
        <v>14.839440693804402</v>
      </c>
    </row>
    <row r="19" spans="1:16" s="5" customFormat="1" ht="15.75" thickBot="1" x14ac:dyDescent="0.3">
      <c r="A19" s="25" t="s">
        <v>17</v>
      </c>
      <c r="B19" s="26">
        <v>32450</v>
      </c>
      <c r="C19" s="26">
        <v>35122</v>
      </c>
      <c r="D19" s="26">
        <v>33548</v>
      </c>
      <c r="E19" s="26">
        <v>33309</v>
      </c>
      <c r="F19" s="26">
        <v>31200</v>
      </c>
      <c r="G19" s="26">
        <v>31154</v>
      </c>
      <c r="H19" s="26">
        <v>33980</v>
      </c>
      <c r="I19" s="26">
        <v>33674</v>
      </c>
      <c r="J19" s="26">
        <v>32028</v>
      </c>
      <c r="K19" s="26">
        <v>33726</v>
      </c>
      <c r="L19" s="27">
        <v>33608</v>
      </c>
      <c r="M19" s="26">
        <v>34004</v>
      </c>
      <c r="N19" s="26">
        <v>30832</v>
      </c>
      <c r="O19" s="28">
        <v>34520</v>
      </c>
      <c r="P19" s="29">
        <f t="shared" si="2"/>
        <v>33082.5</v>
      </c>
    </row>
    <row r="20" spans="1:16" ht="19.5" thickBot="1" x14ac:dyDescent="0.3">
      <c r="A20" s="53" t="s">
        <v>38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1702</v>
      </c>
      <c r="C21" s="33">
        <f t="shared" si="3"/>
        <v>1521</v>
      </c>
      <c r="D21" s="33">
        <f t="shared" si="3"/>
        <v>1718</v>
      </c>
      <c r="E21" s="33">
        <f t="shared" si="3"/>
        <v>1845</v>
      </c>
      <c r="F21" s="33">
        <f t="shared" si="3"/>
        <v>1929</v>
      </c>
      <c r="G21" s="33">
        <f t="shared" si="3"/>
        <v>4070</v>
      </c>
      <c r="H21" s="33">
        <f t="shared" si="3"/>
        <v>1847</v>
      </c>
      <c r="I21" s="33">
        <f t="shared" si="3"/>
        <v>1518</v>
      </c>
      <c r="J21" s="33">
        <f t="shared" si="3"/>
        <v>1315</v>
      </c>
      <c r="K21" s="33">
        <f t="shared" si="3"/>
        <v>1781</v>
      </c>
      <c r="L21" s="33">
        <f t="shared" si="3"/>
        <v>1403</v>
      </c>
      <c r="M21" s="33">
        <f t="shared" si="3"/>
        <v>1688</v>
      </c>
      <c r="N21" s="33">
        <f t="shared" si="3"/>
        <v>1615</v>
      </c>
      <c r="O21" s="34">
        <f t="shared" si="3"/>
        <v>1898</v>
      </c>
      <c r="P21" s="15">
        <f t="shared" ref="P21:P24" si="4">AVERAGE(B21:O21)</f>
        <v>1846.4285714285713</v>
      </c>
    </row>
    <row r="22" spans="1:16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-15</v>
      </c>
      <c r="E22" s="35">
        <f t="shared" si="5"/>
        <v>0</v>
      </c>
      <c r="F22" s="35">
        <f t="shared" si="5"/>
        <v>0</v>
      </c>
      <c r="G22" s="35">
        <f t="shared" si="5"/>
        <v>17</v>
      </c>
      <c r="H22" s="35">
        <f t="shared" si="5"/>
        <v>0</v>
      </c>
      <c r="I22" s="35">
        <f t="shared" si="5"/>
        <v>2</v>
      </c>
      <c r="J22" s="35">
        <f t="shared" si="5"/>
        <v>-9</v>
      </c>
      <c r="K22" s="35">
        <f t="shared" si="5"/>
        <v>-1</v>
      </c>
      <c r="L22" s="35">
        <f t="shared" si="5"/>
        <v>-20</v>
      </c>
      <c r="M22" s="35">
        <f t="shared" si="5"/>
        <v>0</v>
      </c>
      <c r="N22" s="35">
        <f t="shared" si="5"/>
        <v>135</v>
      </c>
      <c r="O22" s="36">
        <f t="shared" si="5"/>
        <v>-20</v>
      </c>
      <c r="P22" s="19">
        <f t="shared" si="4"/>
        <v>6.3571428571428568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0.04</v>
      </c>
      <c r="D23" s="38">
        <f t="shared" si="6"/>
        <v>0</v>
      </c>
      <c r="E23" s="38">
        <f t="shared" si="6"/>
        <v>0</v>
      </c>
      <c r="F23" s="38">
        <f t="shared" si="6"/>
        <v>0</v>
      </c>
      <c r="G23" s="38">
        <f t="shared" si="6"/>
        <v>-1.53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-0.10642857142857143</v>
      </c>
    </row>
    <row r="24" spans="1:16" ht="15.75" thickBot="1" x14ac:dyDescent="0.3">
      <c r="A24" s="25" t="s">
        <v>17</v>
      </c>
      <c r="B24" s="48">
        <f t="shared" ref="B24:O24" si="7">ROUND(B14-B9,0)</f>
        <v>2164</v>
      </c>
      <c r="C24" s="48">
        <f t="shared" si="7"/>
        <v>2041</v>
      </c>
      <c r="D24" s="48">
        <f t="shared" si="7"/>
        <v>2213</v>
      </c>
      <c r="E24" s="48">
        <f t="shared" si="7"/>
        <v>2229</v>
      </c>
      <c r="F24" s="48">
        <f t="shared" si="7"/>
        <v>2200</v>
      </c>
      <c r="G24" s="48">
        <f t="shared" si="7"/>
        <v>1618</v>
      </c>
      <c r="H24" s="48">
        <f t="shared" si="7"/>
        <v>2270</v>
      </c>
      <c r="I24" s="48">
        <f t="shared" si="7"/>
        <v>1951</v>
      </c>
      <c r="J24" s="48">
        <f t="shared" si="7"/>
        <v>1628</v>
      </c>
      <c r="K24" s="48">
        <f t="shared" si="7"/>
        <v>2215</v>
      </c>
      <c r="L24" s="48">
        <f t="shared" si="7"/>
        <v>1887</v>
      </c>
      <c r="M24" s="48">
        <f t="shared" si="7"/>
        <v>2243</v>
      </c>
      <c r="N24" s="48">
        <f t="shared" si="7"/>
        <v>1752</v>
      </c>
      <c r="O24" s="49">
        <f t="shared" si="7"/>
        <v>2310</v>
      </c>
      <c r="P24" s="50">
        <f t="shared" si="4"/>
        <v>2051.5</v>
      </c>
    </row>
    <row r="25" spans="1:16" ht="19.5" thickBot="1" x14ac:dyDescent="0.3">
      <c r="A25" s="53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>ROUND(B16-B11,0)</f>
        <v>2553</v>
      </c>
      <c r="C26" s="33">
        <f t="shared" ref="C26:O26" si="8">ROUND(C16-C11,0)</f>
        <v>2905</v>
      </c>
      <c r="D26" s="33">
        <f t="shared" si="8"/>
        <v>2578</v>
      </c>
      <c r="E26" s="33">
        <f t="shared" si="8"/>
        <v>2665</v>
      </c>
      <c r="F26" s="33">
        <f t="shared" si="8"/>
        <v>2718</v>
      </c>
      <c r="G26" s="33">
        <f t="shared" si="8"/>
        <v>2358</v>
      </c>
      <c r="H26" s="33">
        <f t="shared" si="8"/>
        <v>2726</v>
      </c>
      <c r="I26" s="33">
        <f t="shared" si="8"/>
        <v>2875</v>
      </c>
      <c r="J26" s="33">
        <f t="shared" si="8"/>
        <v>2728</v>
      </c>
      <c r="K26" s="33">
        <f t="shared" si="8"/>
        <v>3077</v>
      </c>
      <c r="L26" s="33">
        <f t="shared" si="8"/>
        <v>2970</v>
      </c>
      <c r="M26" s="33">
        <f t="shared" si="8"/>
        <v>2802</v>
      </c>
      <c r="N26" s="33">
        <f t="shared" si="8"/>
        <v>3235</v>
      </c>
      <c r="O26" s="34">
        <f t="shared" si="8"/>
        <v>2802</v>
      </c>
      <c r="P26" s="15">
        <f t="shared" ref="P26:P29" si="9">AVERAGE(B26:O26)</f>
        <v>2785.1428571428573</v>
      </c>
    </row>
    <row r="27" spans="1:16" x14ac:dyDescent="0.25">
      <c r="A27" s="16" t="s">
        <v>20</v>
      </c>
      <c r="B27" s="35">
        <f t="shared" ref="B27:O27" si="10">ROUND(B17-B12,0)</f>
        <v>-34</v>
      </c>
      <c r="C27" s="35">
        <f>ROUND(C17-C12,0)</f>
        <v>-8</v>
      </c>
      <c r="D27" s="35">
        <f t="shared" si="10"/>
        <v>-38</v>
      </c>
      <c r="E27" s="35">
        <f t="shared" si="10"/>
        <v>0</v>
      </c>
      <c r="F27" s="35">
        <f t="shared" si="10"/>
        <v>0</v>
      </c>
      <c r="G27" s="35">
        <f t="shared" si="10"/>
        <v>-40</v>
      </c>
      <c r="H27" s="35">
        <f t="shared" si="10"/>
        <v>20</v>
      </c>
      <c r="I27" s="35">
        <f t="shared" si="10"/>
        <v>0</v>
      </c>
      <c r="J27" s="35">
        <f t="shared" si="10"/>
        <v>-34</v>
      </c>
      <c r="K27" s="35">
        <f t="shared" si="10"/>
        <v>-10</v>
      </c>
      <c r="L27" s="35">
        <f t="shared" si="10"/>
        <v>0</v>
      </c>
      <c r="M27" s="35">
        <f t="shared" si="10"/>
        <v>-9</v>
      </c>
      <c r="N27" s="35">
        <f t="shared" si="10"/>
        <v>-135</v>
      </c>
      <c r="O27" s="36">
        <f t="shared" si="10"/>
        <v>-20</v>
      </c>
      <c r="P27" s="19">
        <f t="shared" si="9"/>
        <v>-22</v>
      </c>
    </row>
    <row r="28" spans="1:16" x14ac:dyDescent="0.25">
      <c r="A28" s="20" t="s">
        <v>16</v>
      </c>
      <c r="B28" s="38">
        <f>ROUND(B18-B13,2)</f>
        <v>0</v>
      </c>
      <c r="C28" s="38">
        <f t="shared" ref="C28:O28" si="11">ROUND(C18-C13,2)</f>
        <v>0.51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0</v>
      </c>
      <c r="H28" s="38">
        <f t="shared" si="11"/>
        <v>0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3.6428571428571428E-2</v>
      </c>
    </row>
    <row r="29" spans="1:16" ht="15.75" thickBot="1" x14ac:dyDescent="0.3">
      <c r="A29" s="25" t="s">
        <v>17</v>
      </c>
      <c r="B29" s="48">
        <f t="shared" ref="B29:O29" si="12">ROUND(B19-B14,0)</f>
        <v>3246</v>
      </c>
      <c r="C29" s="48">
        <f t="shared" si="12"/>
        <v>4877</v>
      </c>
      <c r="D29" s="48">
        <f t="shared" si="12"/>
        <v>3325</v>
      </c>
      <c r="E29" s="48">
        <f t="shared" si="12"/>
        <v>3220</v>
      </c>
      <c r="F29" s="48">
        <f t="shared" si="12"/>
        <v>3100</v>
      </c>
      <c r="G29" s="48">
        <f t="shared" si="12"/>
        <v>2572</v>
      </c>
      <c r="H29" s="48">
        <f t="shared" si="12"/>
        <v>3350</v>
      </c>
      <c r="I29" s="48">
        <f t="shared" si="12"/>
        <v>3694</v>
      </c>
      <c r="J29" s="48">
        <f t="shared" si="12"/>
        <v>3378</v>
      </c>
      <c r="K29" s="48">
        <f t="shared" si="12"/>
        <v>3827</v>
      </c>
      <c r="L29" s="48">
        <f t="shared" si="12"/>
        <v>3994</v>
      </c>
      <c r="M29" s="48">
        <f t="shared" si="12"/>
        <v>3724</v>
      </c>
      <c r="N29" s="48">
        <f t="shared" si="12"/>
        <v>3510</v>
      </c>
      <c r="O29" s="49">
        <f t="shared" si="12"/>
        <v>3410</v>
      </c>
      <c r="P29" s="50">
        <f t="shared" si="9"/>
        <v>3516.2142857142858</v>
      </c>
    </row>
    <row r="30" spans="1:16" ht="19.5" thickBot="1" x14ac:dyDescent="0.3">
      <c r="A30" s="53" t="s">
        <v>39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8</v>
      </c>
      <c r="C31" s="44">
        <f t="shared" si="13"/>
        <v>6.98</v>
      </c>
      <c r="D31" s="44">
        <f t="shared" si="13"/>
        <v>7.91</v>
      </c>
      <c r="E31" s="44">
        <f t="shared" si="13"/>
        <v>8</v>
      </c>
      <c r="F31" s="44">
        <f t="shared" si="13"/>
        <v>8.49</v>
      </c>
      <c r="G31" s="44">
        <f t="shared" si="13"/>
        <v>18.39</v>
      </c>
      <c r="H31" s="44">
        <f t="shared" si="13"/>
        <v>8</v>
      </c>
      <c r="I31" s="44">
        <f t="shared" si="13"/>
        <v>6.96</v>
      </c>
      <c r="J31" s="44">
        <f t="shared" si="13"/>
        <v>6.02</v>
      </c>
      <c r="K31" s="44">
        <f t="shared" si="13"/>
        <v>8</v>
      </c>
      <c r="L31" s="44">
        <f t="shared" si="13"/>
        <v>6.81</v>
      </c>
      <c r="M31" s="44">
        <f t="shared" si="13"/>
        <v>8</v>
      </c>
      <c r="N31" s="44">
        <f t="shared" si="13"/>
        <v>6.85</v>
      </c>
      <c r="O31" s="45">
        <f t="shared" si="13"/>
        <v>8.02</v>
      </c>
      <c r="P31" s="41">
        <f t="shared" ref="P31:P34" si="14">AVERAGE(B31:O31)</f>
        <v>8.3164285714285704</v>
      </c>
    </row>
    <row r="32" spans="1:16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-1.3</v>
      </c>
      <c r="E32" s="38">
        <f t="shared" si="15"/>
        <v>0</v>
      </c>
      <c r="F32" s="38">
        <f t="shared" si="15"/>
        <v>0</v>
      </c>
      <c r="G32" s="38">
        <f t="shared" si="15"/>
        <v>1.71</v>
      </c>
      <c r="H32" s="38">
        <f t="shared" si="15"/>
        <v>0</v>
      </c>
      <c r="I32" s="38">
        <f t="shared" si="15"/>
        <v>0.21</v>
      </c>
      <c r="J32" s="38">
        <f t="shared" si="15"/>
        <v>-0.86</v>
      </c>
      <c r="K32" s="38">
        <f t="shared" si="15"/>
        <v>-0.1</v>
      </c>
      <c r="L32" s="38">
        <f t="shared" si="15"/>
        <v>-1.95</v>
      </c>
      <c r="M32" s="38">
        <f t="shared" si="15"/>
        <v>0</v>
      </c>
      <c r="N32" s="38">
        <f t="shared" si="15"/>
        <v>11.25</v>
      </c>
      <c r="O32" s="39">
        <f t="shared" si="15"/>
        <v>-1.89</v>
      </c>
      <c r="P32" s="42">
        <f t="shared" si="14"/>
        <v>0.50500000000000012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0.24</v>
      </c>
      <c r="D33" s="38">
        <f t="shared" si="16"/>
        <v>-0.01</v>
      </c>
      <c r="E33" s="38">
        <f t="shared" si="16"/>
        <v>0</v>
      </c>
      <c r="F33" s="38">
        <f t="shared" si="16"/>
        <v>0</v>
      </c>
      <c r="G33" s="38">
        <f t="shared" si="16"/>
        <v>-10.47</v>
      </c>
      <c r="H33" s="38">
        <f t="shared" si="16"/>
        <v>0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-0.73142857142857143</v>
      </c>
    </row>
    <row r="34" spans="1:16" ht="15.75" thickBot="1" x14ac:dyDescent="0.3">
      <c r="A34" s="25" t="s">
        <v>17</v>
      </c>
      <c r="B34" s="46">
        <f t="shared" ref="B34:O34" si="17">ROUND(100*(B14-B9)/B9,2)</f>
        <v>8</v>
      </c>
      <c r="C34" s="46">
        <f t="shared" si="17"/>
        <v>7.24</v>
      </c>
      <c r="D34" s="46">
        <f t="shared" si="17"/>
        <v>7.9</v>
      </c>
      <c r="E34" s="46">
        <f t="shared" si="17"/>
        <v>8</v>
      </c>
      <c r="F34" s="46">
        <f t="shared" si="17"/>
        <v>8.49</v>
      </c>
      <c r="G34" s="46">
        <f t="shared" si="17"/>
        <v>6</v>
      </c>
      <c r="H34" s="46">
        <f t="shared" si="17"/>
        <v>8</v>
      </c>
      <c r="I34" s="46">
        <f t="shared" si="17"/>
        <v>6.96</v>
      </c>
      <c r="J34" s="46">
        <f t="shared" si="17"/>
        <v>6.02</v>
      </c>
      <c r="K34" s="46">
        <f t="shared" si="17"/>
        <v>8</v>
      </c>
      <c r="L34" s="46">
        <f t="shared" si="17"/>
        <v>6.81</v>
      </c>
      <c r="M34" s="46">
        <f t="shared" si="17"/>
        <v>8</v>
      </c>
      <c r="N34" s="46">
        <f t="shared" si="17"/>
        <v>6.85</v>
      </c>
      <c r="O34" s="47">
        <f t="shared" si="17"/>
        <v>8.02</v>
      </c>
      <c r="P34" s="43">
        <f t="shared" si="14"/>
        <v>7.4492857142857138</v>
      </c>
    </row>
    <row r="35" spans="1:16" ht="19.5" thickBot="1" x14ac:dyDescent="0.3">
      <c r="A35" s="53" t="s">
        <v>42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11.11</v>
      </c>
      <c r="C36" s="44">
        <f t="shared" si="18"/>
        <v>12.46</v>
      </c>
      <c r="D36" s="44">
        <f t="shared" si="18"/>
        <v>11</v>
      </c>
      <c r="E36" s="44">
        <f t="shared" si="18"/>
        <v>10.7</v>
      </c>
      <c r="F36" s="44">
        <f t="shared" si="18"/>
        <v>11.03</v>
      </c>
      <c r="G36" s="44">
        <f t="shared" si="18"/>
        <v>9</v>
      </c>
      <c r="H36" s="44">
        <f t="shared" si="18"/>
        <v>10.94</v>
      </c>
      <c r="I36" s="44">
        <f t="shared" si="18"/>
        <v>12.32</v>
      </c>
      <c r="J36" s="44">
        <f t="shared" si="18"/>
        <v>11.79</v>
      </c>
      <c r="K36" s="44">
        <f t="shared" si="18"/>
        <v>12.8</v>
      </c>
      <c r="L36" s="44">
        <f t="shared" si="18"/>
        <v>13.49</v>
      </c>
      <c r="M36" s="44">
        <f t="shared" si="18"/>
        <v>12.3</v>
      </c>
      <c r="N36" s="44">
        <f t="shared" si="18"/>
        <v>12.85</v>
      </c>
      <c r="O36" s="45">
        <f t="shared" si="18"/>
        <v>10.96</v>
      </c>
      <c r="P36" s="41">
        <f t="shared" ref="P36:P39" si="19">AVERAGE(B36:O36)</f>
        <v>11.625</v>
      </c>
    </row>
    <row r="37" spans="1:16" x14ac:dyDescent="0.25">
      <c r="A37" s="16" t="s">
        <v>20</v>
      </c>
      <c r="B37" s="38">
        <f t="shared" ref="B37:O37" si="20">ROUND(100*(B17-B12)/B12,2)</f>
        <v>-3.53</v>
      </c>
      <c r="C37" s="38">
        <f t="shared" si="20"/>
        <v>-0.96</v>
      </c>
      <c r="D37" s="38">
        <f t="shared" si="20"/>
        <v>-3.33</v>
      </c>
      <c r="E37" s="38">
        <f t="shared" si="20"/>
        <v>0</v>
      </c>
      <c r="F37" s="38">
        <f>ROUND(100*(F17-F12)/F12,2)</f>
        <v>0</v>
      </c>
      <c r="G37" s="38">
        <f t="shared" si="20"/>
        <v>-3.96</v>
      </c>
      <c r="H37" s="38">
        <f t="shared" si="20"/>
        <v>1.96</v>
      </c>
      <c r="I37" s="38">
        <f t="shared" si="20"/>
        <v>0.04</v>
      </c>
      <c r="J37" s="38">
        <f t="shared" si="20"/>
        <v>-3.29</v>
      </c>
      <c r="K37" s="38">
        <f t="shared" si="20"/>
        <v>-1.03</v>
      </c>
      <c r="L37" s="38">
        <f t="shared" si="20"/>
        <v>0</v>
      </c>
      <c r="M37" s="38">
        <f t="shared" si="20"/>
        <v>-0.92</v>
      </c>
      <c r="N37" s="38">
        <f t="shared" si="20"/>
        <v>-10.11</v>
      </c>
      <c r="O37" s="39">
        <f t="shared" si="20"/>
        <v>-1.92</v>
      </c>
      <c r="P37" s="42">
        <f t="shared" si="19"/>
        <v>-1.9321428571428569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3.26</v>
      </c>
      <c r="D38" s="38">
        <f t="shared" si="21"/>
        <v>0</v>
      </c>
      <c r="E38" s="38">
        <f t="shared" si="21"/>
        <v>0</v>
      </c>
      <c r="F38" s="38">
        <f t="shared" si="21"/>
        <v>0</v>
      </c>
      <c r="G38" s="38">
        <f t="shared" si="21"/>
        <v>0</v>
      </c>
      <c r="H38" s="38">
        <f t="shared" si="21"/>
        <v>0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0.23285714285714285</v>
      </c>
    </row>
    <row r="39" spans="1:16" ht="15.75" thickBot="1" x14ac:dyDescent="0.3">
      <c r="A39" s="25" t="s">
        <v>17</v>
      </c>
      <c r="B39" s="46">
        <f t="shared" ref="B39:O39" si="22">ROUND(100*(B19-B14)/B14,2)</f>
        <v>11.11</v>
      </c>
      <c r="C39" s="46">
        <f t="shared" si="22"/>
        <v>16.12</v>
      </c>
      <c r="D39" s="46">
        <f t="shared" si="22"/>
        <v>11</v>
      </c>
      <c r="E39" s="46">
        <f t="shared" si="22"/>
        <v>10.7</v>
      </c>
      <c r="F39" s="46">
        <f t="shared" si="22"/>
        <v>11.03</v>
      </c>
      <c r="G39" s="46">
        <f t="shared" si="22"/>
        <v>9</v>
      </c>
      <c r="H39" s="46">
        <f t="shared" si="22"/>
        <v>10.94</v>
      </c>
      <c r="I39" s="46">
        <f t="shared" si="22"/>
        <v>12.32</v>
      </c>
      <c r="J39" s="46">
        <f t="shared" si="22"/>
        <v>11.79</v>
      </c>
      <c r="K39" s="46">
        <f t="shared" si="22"/>
        <v>12.8</v>
      </c>
      <c r="L39" s="46">
        <f t="shared" si="22"/>
        <v>13.49</v>
      </c>
      <c r="M39" s="46">
        <f t="shared" si="22"/>
        <v>12.3</v>
      </c>
      <c r="N39" s="46">
        <f t="shared" si="22"/>
        <v>12.85</v>
      </c>
      <c r="O39" s="47">
        <f t="shared" si="22"/>
        <v>10.96</v>
      </c>
      <c r="P39" s="43">
        <f t="shared" si="19"/>
        <v>11.886428571428571</v>
      </c>
    </row>
  </sheetData>
  <mergeCells count="9">
    <mergeCell ref="A35:P35"/>
    <mergeCell ref="B1:P1"/>
    <mergeCell ref="A10:P10"/>
    <mergeCell ref="B2:O2"/>
    <mergeCell ref="A20:P20"/>
    <mergeCell ref="A30:P30"/>
    <mergeCell ref="A5:P5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4 B28:O2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pane xSplit="1" ySplit="4" topLeftCell="B41" activePane="bottomRight" state="frozen"/>
      <selection pane="topRight" activeCell="B1" sqref="B1"/>
      <selection pane="bottomLeft" activeCell="A7" sqref="A7"/>
      <selection pane="bottomRight" activeCell="U52" sqref="U52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28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20051.909529106415</v>
      </c>
      <c r="C6" s="13">
        <v>19734.57725947522</v>
      </c>
      <c r="D6" s="13">
        <v>20044.592838095363</v>
      </c>
      <c r="E6" s="13">
        <v>19983.263598326361</v>
      </c>
      <c r="F6" s="13">
        <v>18613.007545813871</v>
      </c>
      <c r="G6" s="13">
        <v>20544</v>
      </c>
      <c r="H6" s="13">
        <v>21450.058235394241</v>
      </c>
      <c r="I6" s="13">
        <v>20092.473118279573</v>
      </c>
      <c r="J6" s="13">
        <v>19313.277336050232</v>
      </c>
      <c r="K6" s="13">
        <v>21162.441075296214</v>
      </c>
      <c r="L6" s="13">
        <v>19935.530257639304</v>
      </c>
      <c r="M6" s="13">
        <v>18030.225080385851</v>
      </c>
      <c r="N6" s="13">
        <v>20879.150789330433</v>
      </c>
      <c r="O6" s="14">
        <v>20041.288766208152</v>
      </c>
      <c r="P6" s="15">
        <f t="shared" ref="P6:P9" si="0">SUMIF(B6:O6,"&gt;0")/COUNTIF(B6:O6,"&gt;0")</f>
        <v>19991.128244957228</v>
      </c>
    </row>
    <row r="7" spans="1:16" x14ac:dyDescent="0.25">
      <c r="A7" s="16" t="s">
        <v>20</v>
      </c>
      <c r="B7" s="17">
        <v>962</v>
      </c>
      <c r="C7" s="17">
        <v>835</v>
      </c>
      <c r="D7" s="17">
        <v>1155</v>
      </c>
      <c r="E7" s="17">
        <v>927</v>
      </c>
      <c r="F7" s="17">
        <v>1035</v>
      </c>
      <c r="G7" s="17">
        <v>986</v>
      </c>
      <c r="H7" s="17">
        <v>1020</v>
      </c>
      <c r="I7" s="17">
        <v>990.4</v>
      </c>
      <c r="J7" s="17">
        <v>1032</v>
      </c>
      <c r="K7" s="17">
        <v>963</v>
      </c>
      <c r="L7" s="17">
        <v>1025</v>
      </c>
      <c r="M7" s="17">
        <v>982</v>
      </c>
      <c r="N7" s="17">
        <v>1200</v>
      </c>
      <c r="O7" s="18">
        <v>1060</v>
      </c>
      <c r="P7" s="19">
        <f t="shared" si="0"/>
        <v>1012.3142857142857</v>
      </c>
    </row>
    <row r="8" spans="1:16" x14ac:dyDescent="0.25">
      <c r="A8" s="20" t="s">
        <v>16</v>
      </c>
      <c r="B8" s="21">
        <v>16.181999999999999</v>
      </c>
      <c r="C8" s="21">
        <v>17.149999999999999</v>
      </c>
      <c r="D8" s="21">
        <v>16.768612000000001</v>
      </c>
      <c r="E8" s="21">
        <v>16.73</v>
      </c>
      <c r="F8" s="21">
        <v>16.698</v>
      </c>
      <c r="G8" s="22">
        <v>15.75</v>
      </c>
      <c r="H8" s="21">
        <v>15.86569119138548</v>
      </c>
      <c r="I8" s="21">
        <v>16.739999999999998</v>
      </c>
      <c r="J8" s="21">
        <v>16.789693139999997</v>
      </c>
      <c r="K8" s="21">
        <v>15.698</v>
      </c>
      <c r="L8" s="21">
        <v>16.690000000000001</v>
      </c>
      <c r="M8" s="21">
        <v>18.66</v>
      </c>
      <c r="N8" s="21">
        <v>14.695999999999998</v>
      </c>
      <c r="O8" s="23">
        <v>17.244400000000006</v>
      </c>
      <c r="P8" s="24">
        <f t="shared" si="0"/>
        <v>16.547314023670392</v>
      </c>
    </row>
    <row r="9" spans="1:16" ht="15.75" thickBot="1" x14ac:dyDescent="0.3">
      <c r="A9" s="25" t="s">
        <v>17</v>
      </c>
      <c r="B9" s="26">
        <v>27040</v>
      </c>
      <c r="C9" s="26">
        <v>28204</v>
      </c>
      <c r="D9" s="26">
        <v>28010</v>
      </c>
      <c r="E9" s="26">
        <v>27860</v>
      </c>
      <c r="F9" s="26">
        <v>25900</v>
      </c>
      <c r="G9" s="26">
        <v>26964</v>
      </c>
      <c r="H9" s="26">
        <v>28360</v>
      </c>
      <c r="I9" s="26">
        <v>28029</v>
      </c>
      <c r="J9" s="26">
        <v>27022</v>
      </c>
      <c r="K9" s="26">
        <v>27684</v>
      </c>
      <c r="L9" s="27">
        <v>27727</v>
      </c>
      <c r="M9" s="26">
        <v>28037</v>
      </c>
      <c r="N9" s="26">
        <v>25570</v>
      </c>
      <c r="O9" s="28">
        <v>28800</v>
      </c>
      <c r="P9" s="29">
        <f t="shared" si="0"/>
        <v>27514.785714285714</v>
      </c>
    </row>
    <row r="10" spans="1:16" s="5" customFormat="1" ht="19.5" thickBot="1" x14ac:dyDescent="0.3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21656.655543196146</v>
      </c>
      <c r="C11" s="13">
        <v>21349.411764705881</v>
      </c>
      <c r="D11" s="13">
        <v>21624.954236970803</v>
      </c>
      <c r="E11" s="13">
        <v>21582.068141063955</v>
      </c>
      <c r="F11" s="13">
        <v>20194.035213798059</v>
      </c>
      <c r="G11" s="13">
        <v>23475.975359342916</v>
      </c>
      <c r="H11" s="13">
        <v>23191.231245783099</v>
      </c>
      <c r="I11" s="13">
        <v>21491.039426523301</v>
      </c>
      <c r="J11" s="13">
        <v>20476.848333870148</v>
      </c>
      <c r="K11" s="13">
        <v>22855.650401325009</v>
      </c>
      <c r="L11" s="13">
        <v>21292.270820850808</v>
      </c>
      <c r="M11" s="13">
        <v>19472.66881028939</v>
      </c>
      <c r="N11" s="13">
        <v>22309.744148067504</v>
      </c>
      <c r="O11" s="14">
        <v>21648.767135997765</v>
      </c>
      <c r="P11" s="15">
        <f t="shared" ref="P11:P14" si="1">SUMIF(B11:O11,"&gt;0")/COUNTIF(B11:O11,"&gt;0")</f>
        <v>21615.808612984627</v>
      </c>
    </row>
    <row r="12" spans="1:16" s="5" customFormat="1" x14ac:dyDescent="0.25">
      <c r="A12" s="16" t="s">
        <v>20</v>
      </c>
      <c r="B12" s="17">
        <v>962</v>
      </c>
      <c r="C12" s="17">
        <v>835</v>
      </c>
      <c r="D12" s="17">
        <v>1140</v>
      </c>
      <c r="E12" s="17">
        <v>927</v>
      </c>
      <c r="F12" s="17">
        <v>1035</v>
      </c>
      <c r="G12" s="17">
        <v>999</v>
      </c>
      <c r="H12" s="17">
        <v>1020</v>
      </c>
      <c r="I12" s="17">
        <v>991.7</v>
      </c>
      <c r="J12" s="17">
        <v>1024</v>
      </c>
      <c r="K12" s="17">
        <v>961</v>
      </c>
      <c r="L12" s="17">
        <v>1005</v>
      </c>
      <c r="M12" s="17">
        <v>982</v>
      </c>
      <c r="N12" s="17">
        <v>1335</v>
      </c>
      <c r="O12" s="18">
        <v>1040</v>
      </c>
      <c r="P12" s="19">
        <f t="shared" si="1"/>
        <v>1018.3357142857143</v>
      </c>
    </row>
    <row r="13" spans="1:16" s="5" customFormat="1" x14ac:dyDescent="0.25">
      <c r="A13" s="20" t="s">
        <v>16</v>
      </c>
      <c r="B13" s="21">
        <v>16.181999999999999</v>
      </c>
      <c r="C13" s="21">
        <v>17</v>
      </c>
      <c r="D13" s="21">
        <v>16.771180000000001</v>
      </c>
      <c r="E13" s="21">
        <v>16.73</v>
      </c>
      <c r="F13" s="21">
        <v>16.698</v>
      </c>
      <c r="G13" s="22">
        <v>14.61</v>
      </c>
      <c r="H13" s="21">
        <v>15.849093827945596</v>
      </c>
      <c r="I13" s="21">
        <v>16.739999999999998</v>
      </c>
      <c r="J13" s="21">
        <v>16.789693139999997</v>
      </c>
      <c r="K13" s="21">
        <v>15.698</v>
      </c>
      <c r="L13" s="21">
        <v>16.690000000000001</v>
      </c>
      <c r="M13" s="21">
        <v>18.66</v>
      </c>
      <c r="N13" s="21">
        <v>14.695999999999998</v>
      </c>
      <c r="O13" s="23">
        <v>17.244400000000006</v>
      </c>
      <c r="P13" s="24">
        <f t="shared" si="1"/>
        <v>16.454169069138974</v>
      </c>
    </row>
    <row r="14" spans="1:16" s="5" customFormat="1" ht="15.75" thickBot="1" x14ac:dyDescent="0.3">
      <c r="A14" s="25" t="s">
        <v>17</v>
      </c>
      <c r="B14" s="26">
        <v>29204</v>
      </c>
      <c r="C14" s="26">
        <v>30245</v>
      </c>
      <c r="D14" s="26">
        <v>30223</v>
      </c>
      <c r="E14" s="26">
        <v>30089</v>
      </c>
      <c r="F14" s="26">
        <v>28100</v>
      </c>
      <c r="G14" s="26">
        <v>28582</v>
      </c>
      <c r="H14" s="26">
        <v>30630</v>
      </c>
      <c r="I14" s="26">
        <v>29980</v>
      </c>
      <c r="J14" s="26">
        <v>28650</v>
      </c>
      <c r="K14" s="26">
        <v>29899</v>
      </c>
      <c r="L14" s="27">
        <v>29614</v>
      </c>
      <c r="M14" s="26">
        <v>30280</v>
      </c>
      <c r="N14" s="26">
        <v>27322</v>
      </c>
      <c r="O14" s="28">
        <v>31110</v>
      </c>
      <c r="P14" s="29">
        <f t="shared" si="1"/>
        <v>29566.285714285714</v>
      </c>
    </row>
    <row r="15" spans="1:16" s="5" customFormat="1" ht="19.5" thickBot="1" x14ac:dyDescent="0.3">
      <c r="A15" s="53" t="s">
        <v>40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24063.774564330739</v>
      </c>
      <c r="C16" s="13">
        <v>23892.517006802722</v>
      </c>
      <c r="D16" s="13">
        <v>24004.035494222826</v>
      </c>
      <c r="E16" s="13">
        <v>23891.691572026299</v>
      </c>
      <c r="F16" s="13">
        <v>22421.846927775779</v>
      </c>
      <c r="G16" s="13">
        <v>25588.501026694044</v>
      </c>
      <c r="H16" s="13">
        <v>25690.251789262158</v>
      </c>
      <c r="I16" s="13">
        <v>24139.068100358425</v>
      </c>
      <c r="J16" s="13">
        <v>22891.186681926461</v>
      </c>
      <c r="K16" s="13">
        <v>25781.118613836155</v>
      </c>
      <c r="L16" s="13">
        <v>24163.930497303772</v>
      </c>
      <c r="M16" s="13">
        <v>21867.524115755627</v>
      </c>
      <c r="N16" s="13">
        <v>25175.83015786609</v>
      </c>
      <c r="O16" s="14">
        <v>24021.711396163384</v>
      </c>
      <c r="P16" s="15">
        <f t="shared" ref="P16:P19" si="2">SUMIF(B16:O16,"&gt;0")/COUNTIF(B16:O16,"&gt;0")</f>
        <v>24113.784853166031</v>
      </c>
    </row>
    <row r="17" spans="1:16" s="5" customFormat="1" x14ac:dyDescent="0.25">
      <c r="A17" s="16" t="s">
        <v>20</v>
      </c>
      <c r="B17" s="17">
        <v>928</v>
      </c>
      <c r="C17" s="17">
        <v>827</v>
      </c>
      <c r="D17" s="17">
        <v>1102</v>
      </c>
      <c r="E17" s="17">
        <v>927</v>
      </c>
      <c r="F17" s="17">
        <v>1035</v>
      </c>
      <c r="G17" s="17">
        <v>957</v>
      </c>
      <c r="H17" s="17">
        <v>1040</v>
      </c>
      <c r="I17" s="17">
        <v>992.1</v>
      </c>
      <c r="J17" s="17">
        <v>1001</v>
      </c>
      <c r="K17" s="17">
        <v>952</v>
      </c>
      <c r="L17" s="17">
        <v>1005</v>
      </c>
      <c r="M17" s="17">
        <v>973</v>
      </c>
      <c r="N17" s="17">
        <v>1200</v>
      </c>
      <c r="O17" s="18">
        <v>1020</v>
      </c>
      <c r="P17" s="19">
        <f t="shared" si="2"/>
        <v>997.07857142857142</v>
      </c>
    </row>
    <row r="18" spans="1:16" s="5" customFormat="1" x14ac:dyDescent="0.25">
      <c r="A18" s="20" t="s">
        <v>16</v>
      </c>
      <c r="B18" s="21">
        <v>16.181999999999999</v>
      </c>
      <c r="C18" s="21">
        <v>17.64</v>
      </c>
      <c r="D18" s="21">
        <v>16.771180000000001</v>
      </c>
      <c r="E18" s="21">
        <v>16.73</v>
      </c>
      <c r="F18" s="21">
        <v>16.698</v>
      </c>
      <c r="G18" s="22">
        <v>14.61</v>
      </c>
      <c r="H18" s="21">
        <v>15.872168297331864</v>
      </c>
      <c r="I18" s="21">
        <v>16.739999999999998</v>
      </c>
      <c r="J18" s="21">
        <v>16.789693139999997</v>
      </c>
      <c r="K18" s="21">
        <v>15.698</v>
      </c>
      <c r="L18" s="21">
        <v>16.690000000000001</v>
      </c>
      <c r="M18" s="21">
        <v>18.66</v>
      </c>
      <c r="N18" s="21">
        <v>14.695999999999998</v>
      </c>
      <c r="O18" s="23">
        <v>17.244400000000006</v>
      </c>
      <c r="P18" s="24">
        <f t="shared" si="2"/>
        <v>16.501531531237994</v>
      </c>
    </row>
    <row r="19" spans="1:16" s="5" customFormat="1" ht="15.75" thickBot="1" x14ac:dyDescent="0.3">
      <c r="A19" s="25" t="s">
        <v>17</v>
      </c>
      <c r="B19" s="26">
        <v>32450</v>
      </c>
      <c r="C19" s="26">
        <v>35122</v>
      </c>
      <c r="D19" s="26">
        <v>33548</v>
      </c>
      <c r="E19" s="26">
        <v>33309</v>
      </c>
      <c r="F19" s="26">
        <v>31200</v>
      </c>
      <c r="G19" s="26">
        <v>31154</v>
      </c>
      <c r="H19" s="26">
        <v>33980</v>
      </c>
      <c r="I19" s="26">
        <v>33674</v>
      </c>
      <c r="J19" s="26">
        <v>32028</v>
      </c>
      <c r="K19" s="26">
        <v>33726</v>
      </c>
      <c r="L19" s="27">
        <v>33608</v>
      </c>
      <c r="M19" s="26">
        <v>34004</v>
      </c>
      <c r="N19" s="26">
        <v>30832</v>
      </c>
      <c r="O19" s="28">
        <v>34520</v>
      </c>
      <c r="P19" s="29">
        <f t="shared" si="2"/>
        <v>33082.5</v>
      </c>
    </row>
    <row r="20" spans="1:16" ht="19.5" thickBot="1" x14ac:dyDescent="0.3">
      <c r="A20" s="53" t="s">
        <v>38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1605</v>
      </c>
      <c r="C21" s="33">
        <f t="shared" si="3"/>
        <v>1615</v>
      </c>
      <c r="D21" s="33">
        <f t="shared" si="3"/>
        <v>1580</v>
      </c>
      <c r="E21" s="33">
        <f t="shared" si="3"/>
        <v>1599</v>
      </c>
      <c r="F21" s="33">
        <f t="shared" si="3"/>
        <v>1581</v>
      </c>
      <c r="G21" s="33">
        <f t="shared" si="3"/>
        <v>2932</v>
      </c>
      <c r="H21" s="33">
        <f t="shared" si="3"/>
        <v>1741</v>
      </c>
      <c r="I21" s="33">
        <f t="shared" si="3"/>
        <v>1399</v>
      </c>
      <c r="J21" s="33">
        <f t="shared" si="3"/>
        <v>1164</v>
      </c>
      <c r="K21" s="33">
        <f t="shared" si="3"/>
        <v>1693</v>
      </c>
      <c r="L21" s="33">
        <f t="shared" si="3"/>
        <v>1357</v>
      </c>
      <c r="M21" s="33">
        <f t="shared" si="3"/>
        <v>1442</v>
      </c>
      <c r="N21" s="33">
        <f t="shared" si="3"/>
        <v>1431</v>
      </c>
      <c r="O21" s="34">
        <f t="shared" si="3"/>
        <v>1607</v>
      </c>
      <c r="P21" s="15">
        <f t="shared" ref="P21:P24" si="4">AVERAGE(B21:O21)</f>
        <v>1624.7142857142858</v>
      </c>
    </row>
    <row r="22" spans="1:16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-15</v>
      </c>
      <c r="E22" s="35">
        <f t="shared" si="5"/>
        <v>0</v>
      </c>
      <c r="F22" s="35">
        <f t="shared" si="5"/>
        <v>0</v>
      </c>
      <c r="G22" s="35">
        <f t="shared" si="5"/>
        <v>13</v>
      </c>
      <c r="H22" s="35">
        <f t="shared" si="5"/>
        <v>0</v>
      </c>
      <c r="I22" s="35">
        <f t="shared" si="5"/>
        <v>1</v>
      </c>
      <c r="J22" s="35">
        <f t="shared" si="5"/>
        <v>-8</v>
      </c>
      <c r="K22" s="35">
        <f t="shared" si="5"/>
        <v>-2</v>
      </c>
      <c r="L22" s="35">
        <f t="shared" si="5"/>
        <v>-20</v>
      </c>
      <c r="M22" s="35">
        <f t="shared" si="5"/>
        <v>0</v>
      </c>
      <c r="N22" s="35">
        <f t="shared" si="5"/>
        <v>135</v>
      </c>
      <c r="O22" s="36">
        <f t="shared" si="5"/>
        <v>-20</v>
      </c>
      <c r="P22" s="19">
        <f t="shared" si="4"/>
        <v>6</v>
      </c>
    </row>
    <row r="23" spans="1:16" x14ac:dyDescent="0.25">
      <c r="A23" s="20" t="s">
        <v>16</v>
      </c>
      <c r="B23" s="38">
        <f>ROUND(B13-B8,2)</f>
        <v>0</v>
      </c>
      <c r="C23" s="38">
        <f t="shared" ref="C23:O23" si="6">ROUND(C13-C8,2)</f>
        <v>-0.15</v>
      </c>
      <c r="D23" s="38">
        <f t="shared" si="6"/>
        <v>0</v>
      </c>
      <c r="E23" s="38">
        <f t="shared" si="6"/>
        <v>0</v>
      </c>
      <c r="F23" s="38">
        <f t="shared" si="6"/>
        <v>0</v>
      </c>
      <c r="G23" s="38">
        <f t="shared" si="6"/>
        <v>-1.1399999999999999</v>
      </c>
      <c r="H23" s="38">
        <f t="shared" si="6"/>
        <v>-0.02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-9.3571428571428555E-2</v>
      </c>
    </row>
    <row r="24" spans="1:16" ht="15.75" thickBot="1" x14ac:dyDescent="0.3">
      <c r="A24" s="25" t="s">
        <v>17</v>
      </c>
      <c r="B24" s="48">
        <f t="shared" ref="B24:O24" si="7">ROUND(B14-B9,0)</f>
        <v>2164</v>
      </c>
      <c r="C24" s="48">
        <f t="shared" si="7"/>
        <v>2041</v>
      </c>
      <c r="D24" s="48">
        <f t="shared" si="7"/>
        <v>2213</v>
      </c>
      <c r="E24" s="48">
        <f t="shared" si="7"/>
        <v>2229</v>
      </c>
      <c r="F24" s="48">
        <f t="shared" si="7"/>
        <v>2200</v>
      </c>
      <c r="G24" s="48">
        <f t="shared" si="7"/>
        <v>1618</v>
      </c>
      <c r="H24" s="48">
        <f t="shared" si="7"/>
        <v>2270</v>
      </c>
      <c r="I24" s="48">
        <f t="shared" si="7"/>
        <v>1951</v>
      </c>
      <c r="J24" s="48">
        <f t="shared" si="7"/>
        <v>1628</v>
      </c>
      <c r="K24" s="48">
        <f t="shared" si="7"/>
        <v>2215</v>
      </c>
      <c r="L24" s="48">
        <f t="shared" si="7"/>
        <v>1887</v>
      </c>
      <c r="M24" s="48">
        <f t="shared" si="7"/>
        <v>2243</v>
      </c>
      <c r="N24" s="48">
        <f t="shared" si="7"/>
        <v>1752</v>
      </c>
      <c r="O24" s="49">
        <f t="shared" si="7"/>
        <v>2310</v>
      </c>
      <c r="P24" s="50">
        <f t="shared" si="4"/>
        <v>2051.5</v>
      </c>
    </row>
    <row r="25" spans="1:16" ht="19.5" thickBot="1" x14ac:dyDescent="0.3">
      <c r="A25" s="53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 t="shared" ref="B26:O26" si="8">ROUND(B16-B11,0)</f>
        <v>2407</v>
      </c>
      <c r="C26" s="33">
        <f t="shared" si="8"/>
        <v>2543</v>
      </c>
      <c r="D26" s="33">
        <f t="shared" si="8"/>
        <v>2379</v>
      </c>
      <c r="E26" s="33">
        <f t="shared" si="8"/>
        <v>2310</v>
      </c>
      <c r="F26" s="33">
        <f t="shared" si="8"/>
        <v>2228</v>
      </c>
      <c r="G26" s="33">
        <f t="shared" si="8"/>
        <v>2113</v>
      </c>
      <c r="H26" s="33">
        <f t="shared" si="8"/>
        <v>2499</v>
      </c>
      <c r="I26" s="33">
        <f t="shared" si="8"/>
        <v>2648</v>
      </c>
      <c r="J26" s="33">
        <f t="shared" si="8"/>
        <v>2414</v>
      </c>
      <c r="K26" s="33">
        <f t="shared" si="8"/>
        <v>2925</v>
      </c>
      <c r="L26" s="33">
        <f t="shared" si="8"/>
        <v>2872</v>
      </c>
      <c r="M26" s="33">
        <f t="shared" si="8"/>
        <v>2395</v>
      </c>
      <c r="N26" s="33">
        <f t="shared" si="8"/>
        <v>2866</v>
      </c>
      <c r="O26" s="34">
        <f t="shared" si="8"/>
        <v>2373</v>
      </c>
      <c r="P26" s="15">
        <f t="shared" ref="P26:P29" si="9">AVERAGE(B26:O26)</f>
        <v>2498</v>
      </c>
    </row>
    <row r="27" spans="1:16" x14ac:dyDescent="0.25">
      <c r="A27" s="16" t="s">
        <v>20</v>
      </c>
      <c r="B27" s="35">
        <f t="shared" ref="B27:O27" si="10">ROUND(B17-B12,0)</f>
        <v>-34</v>
      </c>
      <c r="C27" s="35">
        <f t="shared" si="10"/>
        <v>-8</v>
      </c>
      <c r="D27" s="35">
        <f t="shared" si="10"/>
        <v>-38</v>
      </c>
      <c r="E27" s="35">
        <f t="shared" si="10"/>
        <v>0</v>
      </c>
      <c r="F27" s="35">
        <f t="shared" si="10"/>
        <v>0</v>
      </c>
      <c r="G27" s="35">
        <f t="shared" si="10"/>
        <v>-42</v>
      </c>
      <c r="H27" s="35">
        <f t="shared" si="10"/>
        <v>20</v>
      </c>
      <c r="I27" s="35">
        <f t="shared" si="10"/>
        <v>0</v>
      </c>
      <c r="J27" s="35">
        <f t="shared" si="10"/>
        <v>-23</v>
      </c>
      <c r="K27" s="35">
        <f t="shared" si="10"/>
        <v>-9</v>
      </c>
      <c r="L27" s="35">
        <f t="shared" si="10"/>
        <v>0</v>
      </c>
      <c r="M27" s="35">
        <f t="shared" si="10"/>
        <v>-9</v>
      </c>
      <c r="N27" s="35">
        <f t="shared" si="10"/>
        <v>-135</v>
      </c>
      <c r="O27" s="36">
        <f t="shared" si="10"/>
        <v>-20</v>
      </c>
      <c r="P27" s="19">
        <f t="shared" si="9"/>
        <v>-21.285714285714285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>ROUND(C18-C13,2)</f>
        <v>0.64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0</v>
      </c>
      <c r="H28" s="38">
        <f t="shared" si="11"/>
        <v>0.02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4.7142857142857146E-2</v>
      </c>
    </row>
    <row r="29" spans="1:16" ht="15.75" thickBot="1" x14ac:dyDescent="0.3">
      <c r="A29" s="25" t="s">
        <v>17</v>
      </c>
      <c r="B29" s="48">
        <f t="shared" ref="B29:O29" si="12">ROUND(B19-B14,0)</f>
        <v>3246</v>
      </c>
      <c r="C29" s="48">
        <f t="shared" si="12"/>
        <v>4877</v>
      </c>
      <c r="D29" s="48">
        <f t="shared" si="12"/>
        <v>3325</v>
      </c>
      <c r="E29" s="48">
        <f t="shared" si="12"/>
        <v>3220</v>
      </c>
      <c r="F29" s="48">
        <f t="shared" si="12"/>
        <v>3100</v>
      </c>
      <c r="G29" s="48">
        <f t="shared" si="12"/>
        <v>2572</v>
      </c>
      <c r="H29" s="48">
        <f t="shared" si="12"/>
        <v>3350</v>
      </c>
      <c r="I29" s="48">
        <f t="shared" si="12"/>
        <v>3694</v>
      </c>
      <c r="J29" s="48">
        <f t="shared" si="12"/>
        <v>3378</v>
      </c>
      <c r="K29" s="48">
        <f t="shared" si="12"/>
        <v>3827</v>
      </c>
      <c r="L29" s="48">
        <f t="shared" si="12"/>
        <v>3994</v>
      </c>
      <c r="M29" s="48">
        <f t="shared" si="12"/>
        <v>3724</v>
      </c>
      <c r="N29" s="48">
        <f t="shared" si="12"/>
        <v>3510</v>
      </c>
      <c r="O29" s="49">
        <f t="shared" si="12"/>
        <v>3410</v>
      </c>
      <c r="P29" s="50">
        <f t="shared" si="9"/>
        <v>3516.2142857142858</v>
      </c>
    </row>
    <row r="30" spans="1:16" ht="19.5" thickBot="1" x14ac:dyDescent="0.3">
      <c r="A30" s="53" t="s">
        <v>43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8</v>
      </c>
      <c r="C31" s="44">
        <f t="shared" si="13"/>
        <v>8.18</v>
      </c>
      <c r="D31" s="44">
        <f t="shared" si="13"/>
        <v>7.88</v>
      </c>
      <c r="E31" s="44">
        <f t="shared" si="13"/>
        <v>8</v>
      </c>
      <c r="F31" s="44">
        <f t="shared" si="13"/>
        <v>8.49</v>
      </c>
      <c r="G31" s="44">
        <f t="shared" si="13"/>
        <v>14.27</v>
      </c>
      <c r="H31" s="44">
        <f t="shared" si="13"/>
        <v>8.1199999999999992</v>
      </c>
      <c r="I31" s="44">
        <f t="shared" si="13"/>
        <v>6.96</v>
      </c>
      <c r="J31" s="44">
        <f t="shared" si="13"/>
        <v>6.02</v>
      </c>
      <c r="K31" s="44">
        <f t="shared" si="13"/>
        <v>8</v>
      </c>
      <c r="L31" s="44">
        <f t="shared" si="13"/>
        <v>6.81</v>
      </c>
      <c r="M31" s="44">
        <f t="shared" si="13"/>
        <v>8</v>
      </c>
      <c r="N31" s="44">
        <f t="shared" si="13"/>
        <v>6.85</v>
      </c>
      <c r="O31" s="45">
        <f t="shared" si="13"/>
        <v>8.02</v>
      </c>
      <c r="P31" s="41">
        <f t="shared" ref="P31:P34" si="14">AVERAGE(B31:O31)</f>
        <v>8.1142857142857139</v>
      </c>
    </row>
    <row r="32" spans="1:16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-1.3</v>
      </c>
      <c r="E32" s="38">
        <f t="shared" si="15"/>
        <v>0</v>
      </c>
      <c r="F32" s="38">
        <f t="shared" si="15"/>
        <v>0</v>
      </c>
      <c r="G32" s="38">
        <f t="shared" si="15"/>
        <v>1.32</v>
      </c>
      <c r="H32" s="38">
        <f t="shared" si="15"/>
        <v>0</v>
      </c>
      <c r="I32" s="38">
        <f t="shared" si="15"/>
        <v>0.13</v>
      </c>
      <c r="J32" s="38">
        <f t="shared" si="15"/>
        <v>-0.78</v>
      </c>
      <c r="K32" s="38">
        <f t="shared" si="15"/>
        <v>-0.21</v>
      </c>
      <c r="L32" s="38">
        <f t="shared" si="15"/>
        <v>-1.95</v>
      </c>
      <c r="M32" s="38">
        <f t="shared" si="15"/>
        <v>0</v>
      </c>
      <c r="N32" s="38">
        <f t="shared" si="15"/>
        <v>11.25</v>
      </c>
      <c r="O32" s="39">
        <f t="shared" si="15"/>
        <v>-1.89</v>
      </c>
      <c r="P32" s="42">
        <f t="shared" si="14"/>
        <v>0.46928571428571436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-0.87</v>
      </c>
      <c r="D33" s="38">
        <f t="shared" si="16"/>
        <v>0.02</v>
      </c>
      <c r="E33" s="38">
        <f t="shared" si="16"/>
        <v>0</v>
      </c>
      <c r="F33" s="38">
        <f t="shared" si="16"/>
        <v>0</v>
      </c>
      <c r="G33" s="38">
        <f t="shared" si="16"/>
        <v>-7.24</v>
      </c>
      <c r="H33" s="38">
        <f t="shared" si="16"/>
        <v>-0.1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-0.58499999999999996</v>
      </c>
    </row>
    <row r="34" spans="1:16" ht="15.75" thickBot="1" x14ac:dyDescent="0.3">
      <c r="A34" s="25" t="s">
        <v>17</v>
      </c>
      <c r="B34" s="46">
        <f t="shared" ref="B34:O34" si="17">ROUND(100*(B14-B9)/B9,2)</f>
        <v>8</v>
      </c>
      <c r="C34" s="46">
        <f t="shared" si="17"/>
        <v>7.24</v>
      </c>
      <c r="D34" s="46">
        <f t="shared" si="17"/>
        <v>7.9</v>
      </c>
      <c r="E34" s="46">
        <f t="shared" si="17"/>
        <v>8</v>
      </c>
      <c r="F34" s="46">
        <f t="shared" si="17"/>
        <v>8.49</v>
      </c>
      <c r="G34" s="46">
        <f t="shared" si="17"/>
        <v>6</v>
      </c>
      <c r="H34" s="46">
        <f t="shared" si="17"/>
        <v>8</v>
      </c>
      <c r="I34" s="46">
        <f t="shared" si="17"/>
        <v>6.96</v>
      </c>
      <c r="J34" s="46">
        <f t="shared" si="17"/>
        <v>6.02</v>
      </c>
      <c r="K34" s="46">
        <f t="shared" si="17"/>
        <v>8</v>
      </c>
      <c r="L34" s="46">
        <f t="shared" si="17"/>
        <v>6.81</v>
      </c>
      <c r="M34" s="46">
        <f t="shared" si="17"/>
        <v>8</v>
      </c>
      <c r="N34" s="46">
        <f t="shared" si="17"/>
        <v>6.85</v>
      </c>
      <c r="O34" s="47">
        <f t="shared" si="17"/>
        <v>8.02</v>
      </c>
      <c r="P34" s="43">
        <f t="shared" si="14"/>
        <v>7.4492857142857138</v>
      </c>
    </row>
    <row r="35" spans="1:16" ht="19.5" thickBot="1" x14ac:dyDescent="0.3">
      <c r="A35" s="53" t="s">
        <v>44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11.11</v>
      </c>
      <c r="C36" s="44">
        <f t="shared" si="18"/>
        <v>11.91</v>
      </c>
      <c r="D36" s="44">
        <f t="shared" si="18"/>
        <v>11</v>
      </c>
      <c r="E36" s="44">
        <f t="shared" si="18"/>
        <v>10.7</v>
      </c>
      <c r="F36" s="44">
        <f t="shared" si="18"/>
        <v>11.03</v>
      </c>
      <c r="G36" s="44">
        <f t="shared" si="18"/>
        <v>9</v>
      </c>
      <c r="H36" s="44">
        <f t="shared" si="18"/>
        <v>10.78</v>
      </c>
      <c r="I36" s="44">
        <f t="shared" si="18"/>
        <v>12.32</v>
      </c>
      <c r="J36" s="44">
        <f t="shared" si="18"/>
        <v>11.79</v>
      </c>
      <c r="K36" s="44">
        <f t="shared" si="18"/>
        <v>12.8</v>
      </c>
      <c r="L36" s="44">
        <f t="shared" si="18"/>
        <v>13.49</v>
      </c>
      <c r="M36" s="44">
        <f t="shared" si="18"/>
        <v>12.3</v>
      </c>
      <c r="N36" s="44">
        <f t="shared" si="18"/>
        <v>12.85</v>
      </c>
      <c r="O36" s="45">
        <f t="shared" si="18"/>
        <v>10.96</v>
      </c>
      <c r="P36" s="41">
        <f t="shared" ref="P36:P39" si="19">AVERAGE(B36:O36)</f>
        <v>11.574285714285713</v>
      </c>
    </row>
    <row r="37" spans="1:16" x14ac:dyDescent="0.25">
      <c r="A37" s="16" t="s">
        <v>20</v>
      </c>
      <c r="B37" s="38">
        <f t="shared" ref="B37:O37" si="20">ROUND(100*(B17-B12)/B12,2)</f>
        <v>-3.53</v>
      </c>
      <c r="C37" s="38">
        <f t="shared" si="20"/>
        <v>-0.96</v>
      </c>
      <c r="D37" s="38">
        <f t="shared" si="20"/>
        <v>-3.33</v>
      </c>
      <c r="E37" s="38">
        <f t="shared" si="20"/>
        <v>0</v>
      </c>
      <c r="F37" s="38">
        <f t="shared" si="20"/>
        <v>0</v>
      </c>
      <c r="G37" s="38">
        <f t="shared" si="20"/>
        <v>-4.2</v>
      </c>
      <c r="H37" s="38">
        <f t="shared" si="20"/>
        <v>1.96</v>
      </c>
      <c r="I37" s="38">
        <f t="shared" si="20"/>
        <v>0.04</v>
      </c>
      <c r="J37" s="38">
        <f t="shared" si="20"/>
        <v>-2.25</v>
      </c>
      <c r="K37" s="38">
        <f t="shared" si="20"/>
        <v>-0.94</v>
      </c>
      <c r="L37" s="38">
        <f t="shared" si="20"/>
        <v>0</v>
      </c>
      <c r="M37" s="38">
        <f t="shared" si="20"/>
        <v>-0.92</v>
      </c>
      <c r="N37" s="38">
        <f t="shared" si="20"/>
        <v>-10.11</v>
      </c>
      <c r="O37" s="39">
        <f t="shared" si="20"/>
        <v>-1.92</v>
      </c>
      <c r="P37" s="42">
        <f t="shared" si="19"/>
        <v>-1.8685714285714283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3.76</v>
      </c>
      <c r="D38" s="38">
        <f t="shared" si="21"/>
        <v>0</v>
      </c>
      <c r="E38" s="38">
        <f t="shared" si="21"/>
        <v>0</v>
      </c>
      <c r="F38" s="38">
        <f t="shared" si="21"/>
        <v>0</v>
      </c>
      <c r="G38" s="38">
        <f t="shared" si="21"/>
        <v>0</v>
      </c>
      <c r="H38" s="38">
        <f t="shared" si="21"/>
        <v>0.15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0.27928571428571425</v>
      </c>
    </row>
    <row r="39" spans="1:16" ht="15.75" thickBot="1" x14ac:dyDescent="0.3">
      <c r="A39" s="25" t="s">
        <v>17</v>
      </c>
      <c r="B39" s="46">
        <f t="shared" ref="B39:O39" si="22">ROUND(100*(B19-B14)/B14,2)</f>
        <v>11.11</v>
      </c>
      <c r="C39" s="46">
        <f t="shared" si="22"/>
        <v>16.12</v>
      </c>
      <c r="D39" s="46">
        <f t="shared" si="22"/>
        <v>11</v>
      </c>
      <c r="E39" s="46">
        <f t="shared" si="22"/>
        <v>10.7</v>
      </c>
      <c r="F39" s="46">
        <f t="shared" si="22"/>
        <v>11.03</v>
      </c>
      <c r="G39" s="46">
        <f t="shared" si="22"/>
        <v>9</v>
      </c>
      <c r="H39" s="46">
        <f t="shared" si="22"/>
        <v>10.94</v>
      </c>
      <c r="I39" s="46">
        <f t="shared" si="22"/>
        <v>12.32</v>
      </c>
      <c r="J39" s="46">
        <f t="shared" si="22"/>
        <v>11.79</v>
      </c>
      <c r="K39" s="46">
        <f t="shared" si="22"/>
        <v>12.8</v>
      </c>
      <c r="L39" s="46">
        <f t="shared" si="22"/>
        <v>13.49</v>
      </c>
      <c r="M39" s="46">
        <f t="shared" si="22"/>
        <v>12.3</v>
      </c>
      <c r="N39" s="46">
        <f t="shared" si="22"/>
        <v>12.85</v>
      </c>
      <c r="O39" s="47">
        <f t="shared" si="22"/>
        <v>10.96</v>
      </c>
      <c r="P39" s="43">
        <f t="shared" si="19"/>
        <v>11.886428571428571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8:O28 B23:O2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pane xSplit="1" ySplit="4" topLeftCell="B36" activePane="bottomRight" state="frozen"/>
      <selection pane="topRight" activeCell="B1" sqref="B1"/>
      <selection pane="bottomLeft" activeCell="A7" sqref="A7"/>
      <selection pane="bottomRight" activeCell="B19" sqref="B19:O19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29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17932.124521273952</v>
      </c>
      <c r="C6" s="13">
        <v>18147.34584450402</v>
      </c>
      <c r="D6" s="13">
        <v>18205.206671776028</v>
      </c>
      <c r="E6" s="13">
        <v>17735.809018567637</v>
      </c>
      <c r="F6" s="13">
        <v>17470.489038785836</v>
      </c>
      <c r="G6" s="13">
        <v>18086.528787031861</v>
      </c>
      <c r="H6" s="13">
        <v>18605.762399945408</v>
      </c>
      <c r="I6" s="13">
        <v>17786.779481755686</v>
      </c>
      <c r="J6" s="13">
        <v>17567.407498712444</v>
      </c>
      <c r="K6" s="13">
        <v>19113.284621138024</v>
      </c>
      <c r="L6" s="13">
        <v>18556.832124930286</v>
      </c>
      <c r="M6" s="13">
        <v>16763.52765321375</v>
      </c>
      <c r="N6" s="13">
        <v>18166.962699822379</v>
      </c>
      <c r="O6" s="14">
        <v>18192.346159919987</v>
      </c>
      <c r="P6" s="15">
        <f t="shared" ref="P6:P9" si="0">SUMIF(B6:O6,"&gt;0")/COUNTIF(B6:O6,"&gt;0")</f>
        <v>18023.600465812666</v>
      </c>
    </row>
    <row r="7" spans="1:16" x14ac:dyDescent="0.25">
      <c r="A7" s="16" t="s">
        <v>20</v>
      </c>
      <c r="B7" s="17">
        <v>962</v>
      </c>
      <c r="C7" s="17">
        <v>835</v>
      </c>
      <c r="D7" s="17">
        <v>1155</v>
      </c>
      <c r="E7" s="17">
        <v>927</v>
      </c>
      <c r="F7" s="17">
        <v>1035</v>
      </c>
      <c r="G7" s="17">
        <v>976</v>
      </c>
      <c r="H7" s="17">
        <v>1020</v>
      </c>
      <c r="I7" s="17">
        <v>981.1</v>
      </c>
      <c r="J7" s="17">
        <v>1024</v>
      </c>
      <c r="K7" s="17">
        <v>950</v>
      </c>
      <c r="L7" s="17">
        <v>1025</v>
      </c>
      <c r="M7" s="17">
        <v>982</v>
      </c>
      <c r="N7" s="17">
        <v>1200</v>
      </c>
      <c r="O7" s="18">
        <v>1060</v>
      </c>
      <c r="P7" s="19">
        <f t="shared" si="0"/>
        <v>1009.4357142857143</v>
      </c>
    </row>
    <row r="8" spans="1:16" x14ac:dyDescent="0.25">
      <c r="A8" s="20" t="s">
        <v>16</v>
      </c>
      <c r="B8" s="21">
        <v>18.094899999999999</v>
      </c>
      <c r="C8" s="21">
        <v>18.650000000000002</v>
      </c>
      <c r="D8" s="21">
        <v>18.462849999999996</v>
      </c>
      <c r="E8" s="21">
        <v>18.850000000000001</v>
      </c>
      <c r="F8" s="21">
        <v>17.79</v>
      </c>
      <c r="G8" s="22">
        <v>17.89</v>
      </c>
      <c r="H8" s="21">
        <v>18.291107490494372</v>
      </c>
      <c r="I8" s="21">
        <v>18.91</v>
      </c>
      <c r="J8" s="21">
        <v>18.458272800000003</v>
      </c>
      <c r="K8" s="21">
        <v>17.381</v>
      </c>
      <c r="L8" s="21">
        <v>17.93</v>
      </c>
      <c r="M8" s="21">
        <v>20.07</v>
      </c>
      <c r="N8" s="21">
        <v>16.89</v>
      </c>
      <c r="O8" s="23">
        <v>18.997</v>
      </c>
      <c r="P8" s="24">
        <f t="shared" si="0"/>
        <v>18.333223592178172</v>
      </c>
    </row>
    <row r="9" spans="1:16" ht="15.75" thickBot="1" x14ac:dyDescent="0.3">
      <c r="A9" s="25" t="s">
        <v>17</v>
      </c>
      <c r="B9" s="26">
        <v>27040</v>
      </c>
      <c r="C9" s="26">
        <v>28204</v>
      </c>
      <c r="D9" s="26">
        <v>28010</v>
      </c>
      <c r="E9" s="26">
        <v>27860</v>
      </c>
      <c r="F9" s="26">
        <v>25900</v>
      </c>
      <c r="G9" s="26">
        <v>26964</v>
      </c>
      <c r="H9" s="26">
        <v>28360</v>
      </c>
      <c r="I9" s="26">
        <v>28029</v>
      </c>
      <c r="J9" s="26">
        <v>27022</v>
      </c>
      <c r="K9" s="26">
        <v>27684</v>
      </c>
      <c r="L9" s="27">
        <v>27727</v>
      </c>
      <c r="M9" s="26">
        <v>28037</v>
      </c>
      <c r="N9" s="26">
        <v>25570</v>
      </c>
      <c r="O9" s="28">
        <v>28800</v>
      </c>
      <c r="P9" s="29">
        <f t="shared" si="0"/>
        <v>27514.785714285714</v>
      </c>
    </row>
    <row r="10" spans="1:16" s="5" customFormat="1" ht="19.5" thickBot="1" x14ac:dyDescent="0.3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19367.225019204307</v>
      </c>
      <c r="C11" s="13">
        <v>19639.610389610389</v>
      </c>
      <c r="D11" s="13">
        <v>19646.587215601303</v>
      </c>
      <c r="E11" s="13">
        <v>19154.801061007955</v>
      </c>
      <c r="F11" s="13">
        <v>18954.468802698146</v>
      </c>
      <c r="G11" s="13">
        <v>19171.827836780325</v>
      </c>
      <c r="H11" s="13">
        <v>20127.745822158722</v>
      </c>
      <c r="I11" s="13">
        <v>19024.854574299312</v>
      </c>
      <c r="J11" s="13">
        <v>18625.794716827455</v>
      </c>
      <c r="K11" s="13">
        <v>20642.54070536793</v>
      </c>
      <c r="L11" s="13">
        <v>19819.743446737313</v>
      </c>
      <c r="M11" s="13">
        <v>18104.633781763827</v>
      </c>
      <c r="N11" s="13">
        <v>19411.722912966252</v>
      </c>
      <c r="O11" s="14">
        <v>19651.523924830235</v>
      </c>
      <c r="P11" s="15">
        <f t="shared" ref="P11:P14" si="1">SUMIF(B11:O11,"&gt;0")/COUNTIF(B11:O11,"&gt;0")</f>
        <v>19381.648586418101</v>
      </c>
    </row>
    <row r="12" spans="1:16" s="5" customFormat="1" x14ac:dyDescent="0.25">
      <c r="A12" s="16" t="s">
        <v>20</v>
      </c>
      <c r="B12" s="17">
        <v>962</v>
      </c>
      <c r="C12" s="17">
        <v>835</v>
      </c>
      <c r="D12" s="17">
        <v>1140</v>
      </c>
      <c r="E12" s="17">
        <v>927</v>
      </c>
      <c r="F12" s="17">
        <v>1035</v>
      </c>
      <c r="G12" s="17">
        <v>981</v>
      </c>
      <c r="H12" s="17">
        <v>1020</v>
      </c>
      <c r="I12" s="17">
        <v>982.3</v>
      </c>
      <c r="J12" s="17">
        <v>1017</v>
      </c>
      <c r="K12" s="17">
        <v>949</v>
      </c>
      <c r="L12" s="17">
        <v>1005</v>
      </c>
      <c r="M12" s="17">
        <v>982</v>
      </c>
      <c r="N12" s="17">
        <v>1335</v>
      </c>
      <c r="O12" s="18">
        <v>1040</v>
      </c>
      <c r="P12" s="19">
        <f t="shared" si="1"/>
        <v>1015.0214285714285</v>
      </c>
    </row>
    <row r="13" spans="1:16" s="5" customFormat="1" x14ac:dyDescent="0.25">
      <c r="A13" s="20" t="s">
        <v>16</v>
      </c>
      <c r="B13" s="21">
        <v>18.094899999999999</v>
      </c>
      <c r="C13" s="21">
        <v>18.48</v>
      </c>
      <c r="D13" s="21">
        <v>18.459999999999997</v>
      </c>
      <c r="E13" s="21">
        <v>18.850000000000001</v>
      </c>
      <c r="F13" s="21">
        <v>17.79</v>
      </c>
      <c r="G13" s="22">
        <v>17.89</v>
      </c>
      <c r="H13" s="21">
        <v>18.261359381603061</v>
      </c>
      <c r="I13" s="21">
        <v>18.91</v>
      </c>
      <c r="J13" s="21">
        <v>18.458272800000003</v>
      </c>
      <c r="K13" s="21">
        <v>17.381</v>
      </c>
      <c r="L13" s="21">
        <v>17.93</v>
      </c>
      <c r="M13" s="21">
        <v>20.07</v>
      </c>
      <c r="N13" s="21">
        <v>16.89</v>
      </c>
      <c r="O13" s="23">
        <v>18.997</v>
      </c>
      <c r="P13" s="24">
        <f t="shared" si="1"/>
        <v>18.318752298685933</v>
      </c>
    </row>
    <row r="14" spans="1:16" s="5" customFormat="1" ht="15.75" thickBot="1" x14ac:dyDescent="0.3">
      <c r="A14" s="25" t="s">
        <v>17</v>
      </c>
      <c r="B14" s="26">
        <v>29204</v>
      </c>
      <c r="C14" s="26">
        <v>30245</v>
      </c>
      <c r="D14" s="26">
        <v>30223</v>
      </c>
      <c r="E14" s="26">
        <v>30089</v>
      </c>
      <c r="F14" s="26">
        <v>28100</v>
      </c>
      <c r="G14" s="26">
        <v>28582</v>
      </c>
      <c r="H14" s="26">
        <v>30630</v>
      </c>
      <c r="I14" s="26">
        <v>29980</v>
      </c>
      <c r="J14" s="26">
        <v>28650</v>
      </c>
      <c r="K14" s="26">
        <v>29899</v>
      </c>
      <c r="L14" s="27">
        <v>29614</v>
      </c>
      <c r="M14" s="26">
        <v>30280</v>
      </c>
      <c r="N14" s="26">
        <v>27322</v>
      </c>
      <c r="O14" s="28">
        <v>31110</v>
      </c>
      <c r="P14" s="29">
        <f t="shared" si="1"/>
        <v>29566.285714285714</v>
      </c>
    </row>
    <row r="15" spans="1:16" s="5" customFormat="1" ht="19.5" thickBot="1" x14ac:dyDescent="0.3">
      <c r="A15" s="53" t="s">
        <v>40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21519.875766099842</v>
      </c>
      <c r="C16" s="13">
        <v>21837.512953367874</v>
      </c>
      <c r="D16" s="13">
        <v>21808.017334777902</v>
      </c>
      <c r="E16" s="13">
        <v>21204.66843501326</v>
      </c>
      <c r="F16" s="13">
        <v>21045.531197301854</v>
      </c>
      <c r="G16" s="13">
        <v>20897.037451089993</v>
      </c>
      <c r="H16" s="13">
        <v>22351.378322699682</v>
      </c>
      <c r="I16" s="13">
        <v>21369.011105235324</v>
      </c>
      <c r="J16" s="13">
        <v>20821.883182916223</v>
      </c>
      <c r="K16" s="13">
        <v>23284.736206202175</v>
      </c>
      <c r="L16" s="13">
        <v>22492.805354155047</v>
      </c>
      <c r="M16" s="13">
        <v>20331.240657698057</v>
      </c>
      <c r="N16" s="13">
        <v>21905.506216696271</v>
      </c>
      <c r="O16" s="14">
        <v>21805.548244459653</v>
      </c>
      <c r="P16" s="15">
        <f t="shared" ref="P16:P19" si="2">SUMIF(B16:O16,"&gt;0")/COUNTIF(B16:O16,"&gt;0")</f>
        <v>21619.625173408083</v>
      </c>
    </row>
    <row r="17" spans="1:16" s="5" customFormat="1" x14ac:dyDescent="0.25">
      <c r="A17" s="16" t="s">
        <v>20</v>
      </c>
      <c r="B17" s="17">
        <v>928</v>
      </c>
      <c r="C17" s="17">
        <v>827</v>
      </c>
      <c r="D17" s="17">
        <v>1102</v>
      </c>
      <c r="E17" s="17">
        <v>927</v>
      </c>
      <c r="F17" s="17">
        <v>1035</v>
      </c>
      <c r="G17" s="17">
        <v>938</v>
      </c>
      <c r="H17" s="17">
        <v>1040</v>
      </c>
      <c r="I17" s="17">
        <v>982.7</v>
      </c>
      <c r="J17" s="17">
        <v>1001</v>
      </c>
      <c r="K17" s="17">
        <v>940</v>
      </c>
      <c r="L17" s="17">
        <v>1005</v>
      </c>
      <c r="M17" s="17">
        <v>973</v>
      </c>
      <c r="N17" s="17">
        <v>1200</v>
      </c>
      <c r="O17" s="18">
        <v>1020</v>
      </c>
      <c r="P17" s="19">
        <f t="shared" si="2"/>
        <v>994.19285714285718</v>
      </c>
    </row>
    <row r="18" spans="1:16" s="5" customFormat="1" x14ac:dyDescent="0.25">
      <c r="A18" s="20" t="s">
        <v>16</v>
      </c>
      <c r="B18" s="21">
        <v>18.094899999999999</v>
      </c>
      <c r="C18" s="21">
        <v>19.3</v>
      </c>
      <c r="D18" s="21">
        <v>18.459999999999997</v>
      </c>
      <c r="E18" s="21">
        <v>18.850000000000001</v>
      </c>
      <c r="F18" s="21">
        <v>17.79</v>
      </c>
      <c r="G18" s="22">
        <v>17.89</v>
      </c>
      <c r="H18" s="21">
        <v>18.243170247173786</v>
      </c>
      <c r="I18" s="21">
        <v>18.91</v>
      </c>
      <c r="J18" s="21">
        <v>18.458272800000003</v>
      </c>
      <c r="K18" s="21">
        <v>17.381</v>
      </c>
      <c r="L18" s="21">
        <v>17.93</v>
      </c>
      <c r="M18" s="21">
        <v>20.07</v>
      </c>
      <c r="N18" s="21">
        <v>16.89</v>
      </c>
      <c r="O18" s="23">
        <v>18.997</v>
      </c>
      <c r="P18" s="24">
        <f t="shared" si="2"/>
        <v>18.376024503369557</v>
      </c>
    </row>
    <row r="19" spans="1:16" s="5" customFormat="1" ht="15.75" thickBot="1" x14ac:dyDescent="0.3">
      <c r="A19" s="25" t="s">
        <v>17</v>
      </c>
      <c r="B19" s="26">
        <v>32450</v>
      </c>
      <c r="C19" s="26">
        <v>35122</v>
      </c>
      <c r="D19" s="26">
        <v>33548</v>
      </c>
      <c r="E19" s="26">
        <v>33309</v>
      </c>
      <c r="F19" s="26">
        <v>31200</v>
      </c>
      <c r="G19" s="26">
        <v>31154</v>
      </c>
      <c r="H19" s="26">
        <v>33980</v>
      </c>
      <c r="I19" s="26">
        <v>33674</v>
      </c>
      <c r="J19" s="26">
        <v>32028</v>
      </c>
      <c r="K19" s="26">
        <v>33726</v>
      </c>
      <c r="L19" s="27">
        <v>33608</v>
      </c>
      <c r="M19" s="26">
        <v>34004</v>
      </c>
      <c r="N19" s="26">
        <v>30832</v>
      </c>
      <c r="O19" s="28">
        <v>34520</v>
      </c>
      <c r="P19" s="29">
        <f t="shared" si="2"/>
        <v>33082.5</v>
      </c>
    </row>
    <row r="20" spans="1:16" ht="19.5" thickBot="1" x14ac:dyDescent="0.3">
      <c r="A20" s="53" t="s">
        <v>38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1435</v>
      </c>
      <c r="C21" s="33">
        <f t="shared" si="3"/>
        <v>1492</v>
      </c>
      <c r="D21" s="33">
        <f t="shared" si="3"/>
        <v>1441</v>
      </c>
      <c r="E21" s="33">
        <f t="shared" si="3"/>
        <v>1419</v>
      </c>
      <c r="F21" s="33">
        <f t="shared" si="3"/>
        <v>1484</v>
      </c>
      <c r="G21" s="33">
        <f t="shared" si="3"/>
        <v>1085</v>
      </c>
      <c r="H21" s="33">
        <f t="shared" si="3"/>
        <v>1522</v>
      </c>
      <c r="I21" s="33">
        <f t="shared" si="3"/>
        <v>1238</v>
      </c>
      <c r="J21" s="33">
        <f t="shared" si="3"/>
        <v>1058</v>
      </c>
      <c r="K21" s="33">
        <f t="shared" si="3"/>
        <v>1529</v>
      </c>
      <c r="L21" s="33">
        <f t="shared" si="3"/>
        <v>1263</v>
      </c>
      <c r="M21" s="33">
        <f t="shared" si="3"/>
        <v>1341</v>
      </c>
      <c r="N21" s="33">
        <f t="shared" si="3"/>
        <v>1245</v>
      </c>
      <c r="O21" s="34">
        <f t="shared" si="3"/>
        <v>1459</v>
      </c>
      <c r="P21" s="15">
        <f t="shared" ref="P21:P24" si="4">AVERAGE(B21:O21)</f>
        <v>1357.9285714285713</v>
      </c>
    </row>
    <row r="22" spans="1:16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-15</v>
      </c>
      <c r="E22" s="35">
        <f t="shared" si="5"/>
        <v>0</v>
      </c>
      <c r="F22" s="35">
        <f t="shared" si="5"/>
        <v>0</v>
      </c>
      <c r="G22" s="35">
        <f t="shared" si="5"/>
        <v>5</v>
      </c>
      <c r="H22" s="35">
        <f t="shared" si="5"/>
        <v>0</v>
      </c>
      <c r="I22" s="35">
        <f t="shared" si="5"/>
        <v>1</v>
      </c>
      <c r="J22" s="35">
        <f t="shared" si="5"/>
        <v>-7</v>
      </c>
      <c r="K22" s="35">
        <f t="shared" si="5"/>
        <v>-1</v>
      </c>
      <c r="L22" s="35">
        <f t="shared" si="5"/>
        <v>-20</v>
      </c>
      <c r="M22" s="35">
        <f t="shared" si="5"/>
        <v>0</v>
      </c>
      <c r="N22" s="35">
        <f t="shared" si="5"/>
        <v>135</v>
      </c>
      <c r="O22" s="36">
        <f t="shared" si="5"/>
        <v>-20</v>
      </c>
      <c r="P22" s="19">
        <f t="shared" si="4"/>
        <v>5.5714285714285712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-0.17</v>
      </c>
      <c r="D23" s="38">
        <f t="shared" si="6"/>
        <v>0</v>
      </c>
      <c r="E23" s="38">
        <f t="shared" si="6"/>
        <v>0</v>
      </c>
      <c r="F23" s="38">
        <f t="shared" si="6"/>
        <v>0</v>
      </c>
      <c r="G23" s="38">
        <f t="shared" si="6"/>
        <v>0</v>
      </c>
      <c r="H23" s="38">
        <f t="shared" si="6"/>
        <v>-0.03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-1.4285714285714287E-2</v>
      </c>
    </row>
    <row r="24" spans="1:16" ht="15.75" thickBot="1" x14ac:dyDescent="0.3">
      <c r="A24" s="25" t="s">
        <v>17</v>
      </c>
      <c r="B24" s="48">
        <f t="shared" ref="B24:O24" si="7">ROUND(B14-B9,0)</f>
        <v>2164</v>
      </c>
      <c r="C24" s="48">
        <f t="shared" si="7"/>
        <v>2041</v>
      </c>
      <c r="D24" s="48">
        <f t="shared" si="7"/>
        <v>2213</v>
      </c>
      <c r="E24" s="48">
        <f t="shared" si="7"/>
        <v>2229</v>
      </c>
      <c r="F24" s="48">
        <f t="shared" si="7"/>
        <v>2200</v>
      </c>
      <c r="G24" s="48">
        <f t="shared" si="7"/>
        <v>1618</v>
      </c>
      <c r="H24" s="48">
        <f t="shared" si="7"/>
        <v>2270</v>
      </c>
      <c r="I24" s="48">
        <f t="shared" si="7"/>
        <v>1951</v>
      </c>
      <c r="J24" s="48">
        <f t="shared" si="7"/>
        <v>1628</v>
      </c>
      <c r="K24" s="48">
        <f t="shared" si="7"/>
        <v>2215</v>
      </c>
      <c r="L24" s="48">
        <f t="shared" si="7"/>
        <v>1887</v>
      </c>
      <c r="M24" s="48">
        <f t="shared" si="7"/>
        <v>2243</v>
      </c>
      <c r="N24" s="48">
        <f t="shared" si="7"/>
        <v>1752</v>
      </c>
      <c r="O24" s="49">
        <f t="shared" si="7"/>
        <v>2310</v>
      </c>
      <c r="P24" s="50">
        <f t="shared" si="4"/>
        <v>2051.5</v>
      </c>
    </row>
    <row r="25" spans="1:16" ht="19.5" thickBot="1" x14ac:dyDescent="0.3">
      <c r="A25" s="53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>ROUND(B16-B11,0)</f>
        <v>2153</v>
      </c>
      <c r="C26" s="33">
        <f t="shared" ref="C26:O26" si="8">ROUND(C16-C11,0)</f>
        <v>2198</v>
      </c>
      <c r="D26" s="33">
        <f t="shared" si="8"/>
        <v>2161</v>
      </c>
      <c r="E26" s="33">
        <f t="shared" si="8"/>
        <v>2050</v>
      </c>
      <c r="F26" s="33">
        <f t="shared" si="8"/>
        <v>2091</v>
      </c>
      <c r="G26" s="33">
        <f t="shared" si="8"/>
        <v>1725</v>
      </c>
      <c r="H26" s="33">
        <f t="shared" si="8"/>
        <v>2224</v>
      </c>
      <c r="I26" s="33">
        <f t="shared" si="8"/>
        <v>2344</v>
      </c>
      <c r="J26" s="33">
        <f t="shared" si="8"/>
        <v>2196</v>
      </c>
      <c r="K26" s="33">
        <f t="shared" si="8"/>
        <v>2642</v>
      </c>
      <c r="L26" s="33">
        <f t="shared" si="8"/>
        <v>2673</v>
      </c>
      <c r="M26" s="33">
        <f t="shared" si="8"/>
        <v>2227</v>
      </c>
      <c r="N26" s="33">
        <f t="shared" si="8"/>
        <v>2494</v>
      </c>
      <c r="O26" s="34">
        <f t="shared" si="8"/>
        <v>2154</v>
      </c>
      <c r="P26" s="15">
        <f t="shared" ref="P26:P29" si="9">AVERAGE(B26:O26)</f>
        <v>2238</v>
      </c>
    </row>
    <row r="27" spans="1:16" x14ac:dyDescent="0.25">
      <c r="A27" s="16" t="s">
        <v>20</v>
      </c>
      <c r="B27" s="35">
        <f t="shared" ref="B27:O27" si="10">ROUND(B17-B12,0)</f>
        <v>-34</v>
      </c>
      <c r="C27" s="35">
        <f t="shared" si="10"/>
        <v>-8</v>
      </c>
      <c r="D27" s="35">
        <f t="shared" si="10"/>
        <v>-38</v>
      </c>
      <c r="E27" s="35">
        <f t="shared" si="10"/>
        <v>0</v>
      </c>
      <c r="F27" s="35">
        <f t="shared" si="10"/>
        <v>0</v>
      </c>
      <c r="G27" s="35">
        <f t="shared" si="10"/>
        <v>-43</v>
      </c>
      <c r="H27" s="35">
        <f t="shared" si="10"/>
        <v>20</v>
      </c>
      <c r="I27" s="35">
        <f t="shared" si="10"/>
        <v>0</v>
      </c>
      <c r="J27" s="35">
        <f t="shared" si="10"/>
        <v>-16</v>
      </c>
      <c r="K27" s="35">
        <f t="shared" si="10"/>
        <v>-9</v>
      </c>
      <c r="L27" s="35">
        <f t="shared" si="10"/>
        <v>0</v>
      </c>
      <c r="M27" s="35">
        <f t="shared" si="10"/>
        <v>-9</v>
      </c>
      <c r="N27" s="35">
        <f t="shared" si="10"/>
        <v>-135</v>
      </c>
      <c r="O27" s="36">
        <f t="shared" si="10"/>
        <v>-20</v>
      </c>
      <c r="P27" s="19">
        <f t="shared" si="9"/>
        <v>-20.857142857142858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 t="shared" si="11"/>
        <v>0.82</v>
      </c>
      <c r="D28" s="38">
        <f t="shared" si="11"/>
        <v>0</v>
      </c>
      <c r="E28" s="38">
        <f t="shared" si="11"/>
        <v>0</v>
      </c>
      <c r="F28" s="38">
        <f t="shared" si="11"/>
        <v>0</v>
      </c>
      <c r="G28" s="38">
        <f t="shared" si="11"/>
        <v>0</v>
      </c>
      <c r="H28" s="38">
        <f t="shared" si="11"/>
        <v>-0.02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5.7142857142857141E-2</v>
      </c>
    </row>
    <row r="29" spans="1:16" ht="15.75" thickBot="1" x14ac:dyDescent="0.3">
      <c r="A29" s="25" t="s">
        <v>17</v>
      </c>
      <c r="B29" s="48">
        <f t="shared" ref="B29:O29" si="12">ROUND(B19-B14,0)</f>
        <v>3246</v>
      </c>
      <c r="C29" s="48">
        <f t="shared" si="12"/>
        <v>4877</v>
      </c>
      <c r="D29" s="48">
        <f t="shared" si="12"/>
        <v>3325</v>
      </c>
      <c r="E29" s="48">
        <f t="shared" si="12"/>
        <v>3220</v>
      </c>
      <c r="F29" s="48">
        <f t="shared" si="12"/>
        <v>3100</v>
      </c>
      <c r="G29" s="48">
        <f t="shared" si="12"/>
        <v>2572</v>
      </c>
      <c r="H29" s="48">
        <f t="shared" si="12"/>
        <v>3350</v>
      </c>
      <c r="I29" s="48">
        <f t="shared" si="12"/>
        <v>3694</v>
      </c>
      <c r="J29" s="48">
        <f t="shared" si="12"/>
        <v>3378</v>
      </c>
      <c r="K29" s="48">
        <f t="shared" si="12"/>
        <v>3827</v>
      </c>
      <c r="L29" s="48">
        <f t="shared" si="12"/>
        <v>3994</v>
      </c>
      <c r="M29" s="48">
        <f t="shared" si="12"/>
        <v>3724</v>
      </c>
      <c r="N29" s="48">
        <f t="shared" si="12"/>
        <v>3510</v>
      </c>
      <c r="O29" s="49">
        <f t="shared" si="12"/>
        <v>3410</v>
      </c>
      <c r="P29" s="50">
        <f t="shared" si="9"/>
        <v>3516.2142857142858</v>
      </c>
    </row>
    <row r="30" spans="1:16" ht="19.5" thickBot="1" x14ac:dyDescent="0.3">
      <c r="A30" s="53" t="s">
        <v>39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8</v>
      </c>
      <c r="C31" s="44">
        <f t="shared" si="13"/>
        <v>8.2200000000000006</v>
      </c>
      <c r="D31" s="44">
        <f t="shared" si="13"/>
        <v>7.92</v>
      </c>
      <c r="E31" s="44">
        <f t="shared" si="13"/>
        <v>8</v>
      </c>
      <c r="F31" s="44">
        <f t="shared" si="13"/>
        <v>8.49</v>
      </c>
      <c r="G31" s="44">
        <f t="shared" si="13"/>
        <v>6</v>
      </c>
      <c r="H31" s="44">
        <f t="shared" si="13"/>
        <v>8.18</v>
      </c>
      <c r="I31" s="44">
        <f t="shared" si="13"/>
        <v>6.96</v>
      </c>
      <c r="J31" s="44">
        <f t="shared" si="13"/>
        <v>6.02</v>
      </c>
      <c r="K31" s="44">
        <f t="shared" si="13"/>
        <v>8</v>
      </c>
      <c r="L31" s="44">
        <f t="shared" si="13"/>
        <v>6.81</v>
      </c>
      <c r="M31" s="44">
        <f t="shared" si="13"/>
        <v>8</v>
      </c>
      <c r="N31" s="44">
        <f t="shared" si="13"/>
        <v>6.85</v>
      </c>
      <c r="O31" s="45">
        <f t="shared" si="13"/>
        <v>8.02</v>
      </c>
      <c r="P31" s="41">
        <f t="shared" ref="P31:P34" si="14">AVERAGE(B31:O31)</f>
        <v>7.5335714285714284</v>
      </c>
    </row>
    <row r="32" spans="1:16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-1.3</v>
      </c>
      <c r="E32" s="38">
        <f t="shared" si="15"/>
        <v>0</v>
      </c>
      <c r="F32" s="38">
        <f t="shared" si="15"/>
        <v>0</v>
      </c>
      <c r="G32" s="38">
        <f t="shared" si="15"/>
        <v>0.51</v>
      </c>
      <c r="H32" s="38">
        <f t="shared" si="15"/>
        <v>0</v>
      </c>
      <c r="I32" s="38">
        <f t="shared" si="15"/>
        <v>0.12</v>
      </c>
      <c r="J32" s="38">
        <f t="shared" si="15"/>
        <v>-0.68</v>
      </c>
      <c r="K32" s="38">
        <f t="shared" si="15"/>
        <v>-0.11</v>
      </c>
      <c r="L32" s="38">
        <f t="shared" si="15"/>
        <v>-1.95</v>
      </c>
      <c r="M32" s="38">
        <f t="shared" si="15"/>
        <v>0</v>
      </c>
      <c r="N32" s="38">
        <f t="shared" si="15"/>
        <v>11.25</v>
      </c>
      <c r="O32" s="39">
        <f t="shared" si="15"/>
        <v>-1.89</v>
      </c>
      <c r="P32" s="42">
        <f t="shared" si="14"/>
        <v>0.42499999999999999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-0.91</v>
      </c>
      <c r="D33" s="38">
        <f t="shared" si="16"/>
        <v>-0.02</v>
      </c>
      <c r="E33" s="38">
        <f t="shared" si="16"/>
        <v>0</v>
      </c>
      <c r="F33" s="38">
        <f t="shared" si="16"/>
        <v>0</v>
      </c>
      <c r="G33" s="38">
        <f t="shared" si="16"/>
        <v>0</v>
      </c>
      <c r="H33" s="38">
        <f t="shared" si="16"/>
        <v>-0.16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-7.7857142857142861E-2</v>
      </c>
    </row>
    <row r="34" spans="1:16" ht="15.75" thickBot="1" x14ac:dyDescent="0.3">
      <c r="A34" s="25" t="s">
        <v>17</v>
      </c>
      <c r="B34" s="46">
        <f t="shared" ref="B34:O34" si="17">ROUND(100*(B14-B9)/B9,2)</f>
        <v>8</v>
      </c>
      <c r="C34" s="46">
        <f t="shared" si="17"/>
        <v>7.24</v>
      </c>
      <c r="D34" s="46">
        <f t="shared" si="17"/>
        <v>7.9</v>
      </c>
      <c r="E34" s="46">
        <f t="shared" si="17"/>
        <v>8</v>
      </c>
      <c r="F34" s="46">
        <f t="shared" si="17"/>
        <v>8.49</v>
      </c>
      <c r="G34" s="46">
        <f t="shared" si="17"/>
        <v>6</v>
      </c>
      <c r="H34" s="46">
        <f t="shared" si="17"/>
        <v>8</v>
      </c>
      <c r="I34" s="46">
        <f t="shared" si="17"/>
        <v>6.96</v>
      </c>
      <c r="J34" s="46">
        <f t="shared" si="17"/>
        <v>6.02</v>
      </c>
      <c r="K34" s="46">
        <f t="shared" si="17"/>
        <v>8</v>
      </c>
      <c r="L34" s="46">
        <f t="shared" si="17"/>
        <v>6.81</v>
      </c>
      <c r="M34" s="46">
        <f t="shared" si="17"/>
        <v>8</v>
      </c>
      <c r="N34" s="46">
        <f t="shared" si="17"/>
        <v>6.85</v>
      </c>
      <c r="O34" s="47">
        <f t="shared" si="17"/>
        <v>8.02</v>
      </c>
      <c r="P34" s="43">
        <f t="shared" si="14"/>
        <v>7.4492857142857138</v>
      </c>
    </row>
    <row r="35" spans="1:16" ht="19.5" thickBot="1" x14ac:dyDescent="0.3">
      <c r="A35" s="53" t="s">
        <v>42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11.11</v>
      </c>
      <c r="C36" s="44">
        <f t="shared" si="18"/>
        <v>11.19</v>
      </c>
      <c r="D36" s="44">
        <f t="shared" si="18"/>
        <v>11</v>
      </c>
      <c r="E36" s="44">
        <f t="shared" si="18"/>
        <v>10.7</v>
      </c>
      <c r="F36" s="44">
        <f t="shared" si="18"/>
        <v>11.03</v>
      </c>
      <c r="G36" s="44">
        <f t="shared" si="18"/>
        <v>9</v>
      </c>
      <c r="H36" s="44">
        <f t="shared" si="18"/>
        <v>11.05</v>
      </c>
      <c r="I36" s="44">
        <f t="shared" si="18"/>
        <v>12.32</v>
      </c>
      <c r="J36" s="44">
        <f t="shared" si="18"/>
        <v>11.79</v>
      </c>
      <c r="K36" s="44">
        <f t="shared" si="18"/>
        <v>12.8</v>
      </c>
      <c r="L36" s="44">
        <f t="shared" si="18"/>
        <v>13.49</v>
      </c>
      <c r="M36" s="44">
        <f t="shared" si="18"/>
        <v>12.3</v>
      </c>
      <c r="N36" s="44">
        <f t="shared" si="18"/>
        <v>12.85</v>
      </c>
      <c r="O36" s="45">
        <f t="shared" si="18"/>
        <v>10.96</v>
      </c>
      <c r="P36" s="41">
        <f t="shared" ref="P36:P39" si="19">AVERAGE(B36:O36)</f>
        <v>11.542142857142858</v>
      </c>
    </row>
    <row r="37" spans="1:16" x14ac:dyDescent="0.25">
      <c r="A37" s="16" t="s">
        <v>20</v>
      </c>
      <c r="B37" s="38">
        <f t="shared" ref="B37:O37" si="20">ROUND(100*(B17-B12)/B12,2)</f>
        <v>-3.53</v>
      </c>
      <c r="C37" s="38">
        <f t="shared" si="20"/>
        <v>-0.96</v>
      </c>
      <c r="D37" s="38">
        <f t="shared" si="20"/>
        <v>-3.33</v>
      </c>
      <c r="E37" s="38">
        <f t="shared" si="20"/>
        <v>0</v>
      </c>
      <c r="F37" s="38">
        <f t="shared" si="20"/>
        <v>0</v>
      </c>
      <c r="G37" s="38">
        <f t="shared" si="20"/>
        <v>-4.38</v>
      </c>
      <c r="H37" s="38">
        <f t="shared" si="20"/>
        <v>1.96</v>
      </c>
      <c r="I37" s="38">
        <f t="shared" si="20"/>
        <v>0.04</v>
      </c>
      <c r="J37" s="38">
        <f t="shared" si="20"/>
        <v>-1.57</v>
      </c>
      <c r="K37" s="38">
        <f t="shared" si="20"/>
        <v>-0.95</v>
      </c>
      <c r="L37" s="38">
        <f t="shared" si="20"/>
        <v>0</v>
      </c>
      <c r="M37" s="38">
        <f t="shared" si="20"/>
        <v>-0.92</v>
      </c>
      <c r="N37" s="38">
        <f t="shared" si="20"/>
        <v>-10.11</v>
      </c>
      <c r="O37" s="39">
        <f t="shared" si="20"/>
        <v>-1.92</v>
      </c>
      <c r="P37" s="42">
        <f t="shared" si="19"/>
        <v>-1.8335714285714286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4.4400000000000004</v>
      </c>
      <c r="D38" s="38">
        <f t="shared" si="21"/>
        <v>0</v>
      </c>
      <c r="E38" s="38">
        <f t="shared" si="21"/>
        <v>0</v>
      </c>
      <c r="F38" s="38">
        <f t="shared" si="21"/>
        <v>0</v>
      </c>
      <c r="G38" s="38">
        <f t="shared" si="21"/>
        <v>0</v>
      </c>
      <c r="H38" s="38">
        <f t="shared" si="21"/>
        <v>-0.1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0.31000000000000005</v>
      </c>
    </row>
    <row r="39" spans="1:16" ht="15.75" thickBot="1" x14ac:dyDescent="0.3">
      <c r="A39" s="25" t="s">
        <v>17</v>
      </c>
      <c r="B39" s="46">
        <f t="shared" ref="B39:O39" si="22">ROUND(100*(B19-B14)/B14,2)</f>
        <v>11.11</v>
      </c>
      <c r="C39" s="46">
        <f t="shared" si="22"/>
        <v>16.12</v>
      </c>
      <c r="D39" s="46">
        <f t="shared" si="22"/>
        <v>11</v>
      </c>
      <c r="E39" s="46">
        <f t="shared" si="22"/>
        <v>10.7</v>
      </c>
      <c r="F39" s="46">
        <f t="shared" si="22"/>
        <v>11.03</v>
      </c>
      <c r="G39" s="46">
        <f t="shared" si="22"/>
        <v>9</v>
      </c>
      <c r="H39" s="46">
        <f t="shared" si="22"/>
        <v>10.94</v>
      </c>
      <c r="I39" s="46">
        <f t="shared" si="22"/>
        <v>12.32</v>
      </c>
      <c r="J39" s="46">
        <f t="shared" si="22"/>
        <v>11.79</v>
      </c>
      <c r="K39" s="46">
        <f t="shared" si="22"/>
        <v>12.8</v>
      </c>
      <c r="L39" s="46">
        <f t="shared" si="22"/>
        <v>13.49</v>
      </c>
      <c r="M39" s="46">
        <f t="shared" si="22"/>
        <v>12.3</v>
      </c>
      <c r="N39" s="46">
        <f t="shared" si="22"/>
        <v>12.85</v>
      </c>
      <c r="O39" s="47">
        <f t="shared" si="22"/>
        <v>10.96</v>
      </c>
      <c r="P39" s="43">
        <f t="shared" si="19"/>
        <v>11.886428571428571</v>
      </c>
    </row>
  </sheetData>
  <mergeCells count="9">
    <mergeCell ref="A35:P35"/>
    <mergeCell ref="A25:P25"/>
    <mergeCell ref="A30:P30"/>
    <mergeCell ref="B1:P1"/>
    <mergeCell ref="B2:O2"/>
    <mergeCell ref="A5:P5"/>
    <mergeCell ref="A10:P10"/>
    <mergeCell ref="A20:P20"/>
    <mergeCell ref="A15:P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19" sqref="B19:O19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31411.423039690224</v>
      </c>
      <c r="C6" s="13">
        <v>34999.503623548095</v>
      </c>
      <c r="D6" s="13">
        <v>35398.472406157773</v>
      </c>
      <c r="E6" s="13">
        <v>34289.230769230766</v>
      </c>
      <c r="F6" s="13">
        <v>34229.074889867843</v>
      </c>
      <c r="G6" s="13">
        <v>36644.167610419026</v>
      </c>
      <c r="H6" s="13">
        <v>34733.324638059217</v>
      </c>
      <c r="I6" s="13">
        <v>32310.086455331413</v>
      </c>
      <c r="J6" s="13">
        <v>34867.096774193546</v>
      </c>
      <c r="K6" s="13">
        <v>33204.197901049476</v>
      </c>
      <c r="L6" s="13">
        <v>31597.720797720798</v>
      </c>
      <c r="M6" s="13">
        <v>34366.08784473953</v>
      </c>
      <c r="N6" s="13">
        <v>31771.210834765683</v>
      </c>
      <c r="O6" s="14">
        <v>34492.394905984271</v>
      </c>
      <c r="P6" s="15">
        <f t="shared" ref="P6:P9" si="0">SUMIF(B6:O6,"&gt;0")/COUNTIF(B6:O6,"&gt;0")</f>
        <v>33879.570892196971</v>
      </c>
    </row>
    <row r="7" spans="1:16" x14ac:dyDescent="0.25">
      <c r="A7" s="16" t="s">
        <v>20</v>
      </c>
      <c r="B7" s="17">
        <v>962</v>
      </c>
      <c r="C7" s="17">
        <v>785</v>
      </c>
      <c r="D7" s="17">
        <v>980</v>
      </c>
      <c r="E7" s="17">
        <v>866</v>
      </c>
      <c r="F7" s="17">
        <v>750</v>
      </c>
      <c r="G7" s="17">
        <v>1054</v>
      </c>
      <c r="H7" s="17">
        <v>1020</v>
      </c>
      <c r="I7" s="17">
        <v>779.2</v>
      </c>
      <c r="J7" s="17">
        <v>984</v>
      </c>
      <c r="K7" s="17">
        <v>1038</v>
      </c>
      <c r="L7" s="17">
        <v>1025</v>
      </c>
      <c r="M7" s="17">
        <v>982</v>
      </c>
      <c r="N7" s="17">
        <v>730</v>
      </c>
      <c r="O7" s="18">
        <v>1060</v>
      </c>
      <c r="P7" s="19">
        <f t="shared" si="0"/>
        <v>929.65714285714296</v>
      </c>
    </row>
    <row r="8" spans="1:16" x14ac:dyDescent="0.25">
      <c r="A8" s="20" t="s">
        <v>16</v>
      </c>
      <c r="B8" s="21">
        <v>10.33</v>
      </c>
      <c r="C8" s="21">
        <v>9.6700800000000005</v>
      </c>
      <c r="D8" s="21">
        <v>9.4953249999999993</v>
      </c>
      <c r="E8" s="21">
        <v>9.75</v>
      </c>
      <c r="F8" s="21">
        <v>9.08</v>
      </c>
      <c r="G8" s="22">
        <v>8.83</v>
      </c>
      <c r="H8" s="21">
        <v>9.7980830670926515</v>
      </c>
      <c r="I8" s="21">
        <v>10.41</v>
      </c>
      <c r="J8" s="21">
        <v>9.3000000000000007</v>
      </c>
      <c r="K8" s="21">
        <v>10.005000000000001</v>
      </c>
      <c r="L8" s="21">
        <v>10.53</v>
      </c>
      <c r="M8" s="21">
        <v>9.7899999999999991</v>
      </c>
      <c r="N8" s="21">
        <v>9.6577999999999999</v>
      </c>
      <c r="O8" s="23">
        <v>10.019600000000001</v>
      </c>
      <c r="P8" s="24">
        <f t="shared" si="0"/>
        <v>9.7618491476494746</v>
      </c>
    </row>
    <row r="9" spans="1:16" ht="15.75" thickBot="1" x14ac:dyDescent="0.3">
      <c r="A9" s="25" t="s">
        <v>17</v>
      </c>
      <c r="B9" s="26">
        <v>27040</v>
      </c>
      <c r="C9" s="26">
        <v>28204</v>
      </c>
      <c r="D9" s="26">
        <v>28010</v>
      </c>
      <c r="E9" s="26">
        <v>27860</v>
      </c>
      <c r="F9" s="26">
        <v>25900</v>
      </c>
      <c r="G9" s="26">
        <v>26964</v>
      </c>
      <c r="H9" s="26">
        <v>28360</v>
      </c>
      <c r="I9" s="26">
        <v>28029</v>
      </c>
      <c r="J9" s="26">
        <v>27022</v>
      </c>
      <c r="K9" s="26">
        <v>27684</v>
      </c>
      <c r="L9" s="27">
        <v>27727</v>
      </c>
      <c r="M9" s="26">
        <v>28037</v>
      </c>
      <c r="N9" s="26">
        <v>25570</v>
      </c>
      <c r="O9" s="28">
        <v>28800</v>
      </c>
      <c r="P9" s="29">
        <f t="shared" si="0"/>
        <v>27514.785714285714</v>
      </c>
    </row>
    <row r="10" spans="1:16" s="5" customFormat="1" ht="19.5" thickBot="1" x14ac:dyDescent="0.3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33925.266214908035</v>
      </c>
      <c r="C11" s="13">
        <v>37327.893050557112</v>
      </c>
      <c r="D11" s="13">
        <v>38176.42105263158</v>
      </c>
      <c r="E11" s="13">
        <v>35891.451292246522</v>
      </c>
      <c r="F11" s="13">
        <v>37136.563876651984</v>
      </c>
      <c r="G11" s="13">
        <v>38843.03510758777</v>
      </c>
      <c r="H11" s="13">
        <v>37513.460284335466</v>
      </c>
      <c r="I11" s="13">
        <v>34559.077809798269</v>
      </c>
      <c r="J11" s="13">
        <v>36967.741935483871</v>
      </c>
      <c r="K11" s="13">
        <v>35860.869565217392</v>
      </c>
      <c r="L11" s="13">
        <v>33748.148148148153</v>
      </c>
      <c r="M11" s="13">
        <v>37115.423901940761</v>
      </c>
      <c r="N11" s="13">
        <v>33948.104123092213</v>
      </c>
      <c r="O11" s="14">
        <v>37258.972414068427</v>
      </c>
      <c r="P11" s="15">
        <f t="shared" ref="P11:P14" si="1">SUMIF(B11:O11,"&gt;0")/COUNTIF(B11:O11,"&gt;0")</f>
        <v>36305.173484047678</v>
      </c>
    </row>
    <row r="12" spans="1:16" s="5" customFormat="1" x14ac:dyDescent="0.25">
      <c r="A12" s="16" t="s">
        <v>20</v>
      </c>
      <c r="B12" s="17">
        <v>962</v>
      </c>
      <c r="C12" s="17">
        <v>785</v>
      </c>
      <c r="D12" s="17">
        <v>965</v>
      </c>
      <c r="E12" s="17">
        <v>866</v>
      </c>
      <c r="F12" s="17">
        <v>750</v>
      </c>
      <c r="G12" s="17">
        <v>1063</v>
      </c>
      <c r="H12" s="17">
        <v>1020</v>
      </c>
      <c r="I12" s="17">
        <v>781.3</v>
      </c>
      <c r="J12" s="17">
        <v>970</v>
      </c>
      <c r="K12" s="17">
        <v>1035</v>
      </c>
      <c r="L12" s="17">
        <v>1005</v>
      </c>
      <c r="M12" s="17">
        <v>982</v>
      </c>
      <c r="N12" s="17">
        <v>719</v>
      </c>
      <c r="O12" s="18">
        <v>1040</v>
      </c>
      <c r="P12" s="19">
        <f t="shared" si="1"/>
        <v>924.52142857142849</v>
      </c>
    </row>
    <row r="13" spans="1:16" s="5" customFormat="1" x14ac:dyDescent="0.25">
      <c r="A13" s="20" t="s">
        <v>16</v>
      </c>
      <c r="B13" s="21">
        <v>10.33</v>
      </c>
      <c r="C13" s="21">
        <v>9.7230240000000006</v>
      </c>
      <c r="D13" s="21">
        <v>9.5</v>
      </c>
      <c r="E13" s="21">
        <v>10.06</v>
      </c>
      <c r="F13" s="21">
        <v>9.08</v>
      </c>
      <c r="G13" s="22">
        <v>8.83</v>
      </c>
      <c r="H13" s="21">
        <v>9.7980830670926515</v>
      </c>
      <c r="I13" s="21">
        <v>10.41</v>
      </c>
      <c r="J13" s="21">
        <v>9.3000000000000007</v>
      </c>
      <c r="K13" s="21">
        <v>10.005000000000001</v>
      </c>
      <c r="L13" s="21">
        <v>10.53</v>
      </c>
      <c r="M13" s="21">
        <v>9.7899999999999991</v>
      </c>
      <c r="N13" s="21">
        <v>9.6577999999999999</v>
      </c>
      <c r="O13" s="23">
        <v>10.019600000000001</v>
      </c>
      <c r="P13" s="24">
        <f t="shared" si="1"/>
        <v>9.7881076476494737</v>
      </c>
    </row>
    <row r="14" spans="1:16" s="5" customFormat="1" ht="15.75" thickBot="1" x14ac:dyDescent="0.3">
      <c r="A14" s="25" t="s">
        <v>17</v>
      </c>
      <c r="B14" s="26">
        <v>29204</v>
      </c>
      <c r="C14" s="26">
        <v>30245</v>
      </c>
      <c r="D14" s="26">
        <v>30223</v>
      </c>
      <c r="E14" s="26">
        <v>30089</v>
      </c>
      <c r="F14" s="26">
        <v>28100</v>
      </c>
      <c r="G14" s="26">
        <v>28582</v>
      </c>
      <c r="H14" s="26">
        <v>30630</v>
      </c>
      <c r="I14" s="26">
        <v>29980</v>
      </c>
      <c r="J14" s="26">
        <v>28650</v>
      </c>
      <c r="K14" s="26">
        <v>29899</v>
      </c>
      <c r="L14" s="27">
        <v>29614</v>
      </c>
      <c r="M14" s="26">
        <v>30280</v>
      </c>
      <c r="N14" s="26">
        <v>27322</v>
      </c>
      <c r="O14" s="28">
        <v>31110</v>
      </c>
      <c r="P14" s="29">
        <f t="shared" si="1"/>
        <v>29566.285714285714</v>
      </c>
    </row>
    <row r="15" spans="1:16" s="5" customFormat="1" ht="19.5" thickBot="1" x14ac:dyDescent="0.3">
      <c r="A15" s="53" t="s">
        <v>40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37696.03097773475</v>
      </c>
      <c r="C16" s="13">
        <v>41811.904761904763</v>
      </c>
      <c r="D16" s="13">
        <v>42376.42105263158</v>
      </c>
      <c r="E16" s="13">
        <v>40995.692307692305</v>
      </c>
      <c r="F16" s="13">
        <v>41233.480176211451</v>
      </c>
      <c r="G16" s="13">
        <v>42338.391845979611</v>
      </c>
      <c r="H16" s="13">
        <v>41616.303638972218</v>
      </c>
      <c r="I16" s="13">
        <v>38817.291066282422</v>
      </c>
      <c r="J16" s="13">
        <v>41326.45161290322</v>
      </c>
      <c r="K16" s="13">
        <v>40450.974512743625</v>
      </c>
      <c r="L16" s="13">
        <v>38299.715099715104</v>
      </c>
      <c r="M16" s="13">
        <v>41680.081716036773</v>
      </c>
      <c r="N16" s="13">
        <v>38309.345813746404</v>
      </c>
      <c r="O16" s="14">
        <v>41342.967783145032</v>
      </c>
      <c r="P16" s="15">
        <f t="shared" ref="P16:P19" si="2">SUMIF(B16:O16,"&gt;0")/COUNTIF(B16:O16,"&gt;0")</f>
        <v>40592.503740407097</v>
      </c>
    </row>
    <row r="17" spans="1:16" s="5" customFormat="1" x14ac:dyDescent="0.25">
      <c r="A17" s="16" t="s">
        <v>20</v>
      </c>
      <c r="B17" s="17">
        <v>928</v>
      </c>
      <c r="C17" s="17">
        <v>777</v>
      </c>
      <c r="D17" s="17">
        <v>965</v>
      </c>
      <c r="E17" s="17">
        <v>927</v>
      </c>
      <c r="F17" s="17">
        <v>750</v>
      </c>
      <c r="G17" s="17">
        <v>1029</v>
      </c>
      <c r="H17" s="17">
        <v>1040</v>
      </c>
      <c r="I17" s="17">
        <v>782</v>
      </c>
      <c r="J17" s="17">
        <v>946</v>
      </c>
      <c r="K17" s="17">
        <v>1021</v>
      </c>
      <c r="L17" s="17">
        <v>1005</v>
      </c>
      <c r="M17" s="17">
        <v>973</v>
      </c>
      <c r="N17" s="17">
        <v>719</v>
      </c>
      <c r="O17" s="18">
        <v>1020</v>
      </c>
      <c r="P17" s="19">
        <f t="shared" si="2"/>
        <v>920.14285714285711</v>
      </c>
    </row>
    <row r="18" spans="1:16" s="5" customFormat="1" x14ac:dyDescent="0.25">
      <c r="A18" s="20" t="s">
        <v>16</v>
      </c>
      <c r="B18" s="21">
        <v>10.33</v>
      </c>
      <c r="C18" s="21">
        <v>10.08</v>
      </c>
      <c r="D18" s="21">
        <v>9.5</v>
      </c>
      <c r="E18" s="21">
        <v>9.75</v>
      </c>
      <c r="F18" s="21">
        <v>9.08</v>
      </c>
      <c r="G18" s="22">
        <v>8.83</v>
      </c>
      <c r="H18" s="21">
        <v>9.7980830670926515</v>
      </c>
      <c r="I18" s="21">
        <v>10.41</v>
      </c>
      <c r="J18" s="21">
        <v>9.3000000000000007</v>
      </c>
      <c r="K18" s="21">
        <v>10.005000000000001</v>
      </c>
      <c r="L18" s="21">
        <v>10.53</v>
      </c>
      <c r="M18" s="21">
        <v>9.7899999999999991</v>
      </c>
      <c r="N18" s="21">
        <v>9.6577999999999999</v>
      </c>
      <c r="O18" s="23">
        <v>10.019600000000001</v>
      </c>
      <c r="P18" s="24">
        <f t="shared" si="2"/>
        <v>9.7914630762209036</v>
      </c>
    </row>
    <row r="19" spans="1:16" s="5" customFormat="1" ht="15.75" thickBot="1" x14ac:dyDescent="0.3">
      <c r="A19" s="25" t="s">
        <v>17</v>
      </c>
      <c r="B19" s="26">
        <v>32450</v>
      </c>
      <c r="C19" s="26">
        <v>35122</v>
      </c>
      <c r="D19" s="26">
        <v>33548</v>
      </c>
      <c r="E19" s="26">
        <v>33309</v>
      </c>
      <c r="F19" s="26">
        <v>31200</v>
      </c>
      <c r="G19" s="26">
        <v>31154</v>
      </c>
      <c r="H19" s="26">
        <v>33980</v>
      </c>
      <c r="I19" s="26">
        <v>33674</v>
      </c>
      <c r="J19" s="26">
        <v>32028</v>
      </c>
      <c r="K19" s="26">
        <v>33726</v>
      </c>
      <c r="L19" s="27">
        <v>33608</v>
      </c>
      <c r="M19" s="26">
        <v>34004</v>
      </c>
      <c r="N19" s="26">
        <v>30832</v>
      </c>
      <c r="O19" s="28">
        <v>34520</v>
      </c>
      <c r="P19" s="29">
        <f t="shared" si="2"/>
        <v>33082.5</v>
      </c>
    </row>
    <row r="20" spans="1:16" ht="19.5" thickBot="1" x14ac:dyDescent="0.3">
      <c r="A20" s="53" t="s">
        <v>38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2514</v>
      </c>
      <c r="C21" s="33">
        <f t="shared" si="3"/>
        <v>2328</v>
      </c>
      <c r="D21" s="33">
        <f t="shared" si="3"/>
        <v>2778</v>
      </c>
      <c r="E21" s="33">
        <f t="shared" si="3"/>
        <v>1602</v>
      </c>
      <c r="F21" s="33">
        <f t="shared" si="3"/>
        <v>2907</v>
      </c>
      <c r="G21" s="33">
        <f t="shared" si="3"/>
        <v>2199</v>
      </c>
      <c r="H21" s="33">
        <f t="shared" si="3"/>
        <v>2780</v>
      </c>
      <c r="I21" s="33">
        <f t="shared" si="3"/>
        <v>2249</v>
      </c>
      <c r="J21" s="33">
        <f t="shared" si="3"/>
        <v>2101</v>
      </c>
      <c r="K21" s="33">
        <f t="shared" si="3"/>
        <v>2657</v>
      </c>
      <c r="L21" s="33">
        <f t="shared" si="3"/>
        <v>2150</v>
      </c>
      <c r="M21" s="33">
        <f t="shared" si="3"/>
        <v>2749</v>
      </c>
      <c r="N21" s="33">
        <f t="shared" si="3"/>
        <v>2177</v>
      </c>
      <c r="O21" s="34">
        <f t="shared" si="3"/>
        <v>2767</v>
      </c>
      <c r="P21" s="15">
        <f t="shared" ref="P21:P24" si="4">AVERAGE(B21:O21)</f>
        <v>2425.5714285714284</v>
      </c>
    </row>
    <row r="22" spans="1:16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-15</v>
      </c>
      <c r="E22" s="35">
        <f t="shared" si="5"/>
        <v>0</v>
      </c>
      <c r="F22" s="35">
        <f t="shared" si="5"/>
        <v>0</v>
      </c>
      <c r="G22" s="35">
        <f t="shared" si="5"/>
        <v>9</v>
      </c>
      <c r="H22" s="35">
        <f t="shared" si="5"/>
        <v>0</v>
      </c>
      <c r="I22" s="35">
        <f t="shared" si="5"/>
        <v>2</v>
      </c>
      <c r="J22" s="35">
        <f t="shared" si="5"/>
        <v>-14</v>
      </c>
      <c r="K22" s="35">
        <f t="shared" si="5"/>
        <v>-3</v>
      </c>
      <c r="L22" s="35">
        <f t="shared" si="5"/>
        <v>-20</v>
      </c>
      <c r="M22" s="35">
        <f t="shared" si="5"/>
        <v>0</v>
      </c>
      <c r="N22" s="35">
        <f t="shared" si="5"/>
        <v>-11</v>
      </c>
      <c r="O22" s="36">
        <f t="shared" si="5"/>
        <v>-20</v>
      </c>
      <c r="P22" s="19">
        <f t="shared" si="4"/>
        <v>-5.1428571428571432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0.05</v>
      </c>
      <c r="D23" s="38">
        <f t="shared" si="6"/>
        <v>0</v>
      </c>
      <c r="E23" s="38">
        <f t="shared" si="6"/>
        <v>0.31</v>
      </c>
      <c r="F23" s="38">
        <f t="shared" si="6"/>
        <v>0</v>
      </c>
      <c r="G23" s="38">
        <f t="shared" si="6"/>
        <v>0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2.5714285714285714E-2</v>
      </c>
    </row>
    <row r="24" spans="1:16" ht="15.75" thickBot="1" x14ac:dyDescent="0.3">
      <c r="A24" s="25" t="s">
        <v>17</v>
      </c>
      <c r="B24" s="48">
        <f t="shared" ref="B24:O24" si="7">ROUND(B14-B9,0)</f>
        <v>2164</v>
      </c>
      <c r="C24" s="48">
        <f t="shared" si="7"/>
        <v>2041</v>
      </c>
      <c r="D24" s="48">
        <f t="shared" si="7"/>
        <v>2213</v>
      </c>
      <c r="E24" s="48">
        <f t="shared" si="7"/>
        <v>2229</v>
      </c>
      <c r="F24" s="48">
        <f t="shared" si="7"/>
        <v>2200</v>
      </c>
      <c r="G24" s="48">
        <f t="shared" si="7"/>
        <v>1618</v>
      </c>
      <c r="H24" s="48">
        <f t="shared" si="7"/>
        <v>2270</v>
      </c>
      <c r="I24" s="48">
        <f t="shared" si="7"/>
        <v>1951</v>
      </c>
      <c r="J24" s="48">
        <f t="shared" si="7"/>
        <v>1628</v>
      </c>
      <c r="K24" s="48">
        <f t="shared" si="7"/>
        <v>2215</v>
      </c>
      <c r="L24" s="48">
        <f t="shared" si="7"/>
        <v>1887</v>
      </c>
      <c r="M24" s="48">
        <f t="shared" si="7"/>
        <v>2243</v>
      </c>
      <c r="N24" s="48">
        <f t="shared" si="7"/>
        <v>1752</v>
      </c>
      <c r="O24" s="49">
        <f t="shared" si="7"/>
        <v>2310</v>
      </c>
      <c r="P24" s="50">
        <f t="shared" si="4"/>
        <v>2051.5</v>
      </c>
    </row>
    <row r="25" spans="1:16" ht="19.5" thickBot="1" x14ac:dyDescent="0.3">
      <c r="A25" s="53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 t="shared" ref="B26:O26" si="8">ROUND(B16-B11,0)</f>
        <v>3771</v>
      </c>
      <c r="C26" s="33">
        <f t="shared" si="8"/>
        <v>4484</v>
      </c>
      <c r="D26" s="33">
        <f t="shared" si="8"/>
        <v>4200</v>
      </c>
      <c r="E26" s="33">
        <f t="shared" si="8"/>
        <v>5104</v>
      </c>
      <c r="F26" s="33">
        <f t="shared" si="8"/>
        <v>4097</v>
      </c>
      <c r="G26" s="33">
        <f t="shared" si="8"/>
        <v>3495</v>
      </c>
      <c r="H26" s="33">
        <f t="shared" si="8"/>
        <v>4103</v>
      </c>
      <c r="I26" s="33">
        <f t="shared" si="8"/>
        <v>4258</v>
      </c>
      <c r="J26" s="33">
        <f t="shared" si="8"/>
        <v>4359</v>
      </c>
      <c r="K26" s="33">
        <f t="shared" si="8"/>
        <v>4590</v>
      </c>
      <c r="L26" s="33">
        <f t="shared" si="8"/>
        <v>4552</v>
      </c>
      <c r="M26" s="33">
        <f t="shared" si="8"/>
        <v>4565</v>
      </c>
      <c r="N26" s="33">
        <f t="shared" si="8"/>
        <v>4361</v>
      </c>
      <c r="O26" s="34">
        <f t="shared" si="8"/>
        <v>4084</v>
      </c>
      <c r="P26" s="15">
        <f t="shared" ref="P26:P29" si="9">AVERAGE(B26:O26)</f>
        <v>4287.3571428571431</v>
      </c>
    </row>
    <row r="27" spans="1:16" x14ac:dyDescent="0.25">
      <c r="A27" s="16" t="s">
        <v>20</v>
      </c>
      <c r="B27" s="35">
        <f t="shared" ref="B27:O27" si="10">ROUND(B17-B12,0)</f>
        <v>-34</v>
      </c>
      <c r="C27" s="35">
        <f t="shared" si="10"/>
        <v>-8</v>
      </c>
      <c r="D27" s="35">
        <f t="shared" si="10"/>
        <v>0</v>
      </c>
      <c r="E27" s="35">
        <f t="shared" si="10"/>
        <v>61</v>
      </c>
      <c r="F27" s="35">
        <f t="shared" si="10"/>
        <v>0</v>
      </c>
      <c r="G27" s="35">
        <f t="shared" si="10"/>
        <v>-34</v>
      </c>
      <c r="H27" s="35">
        <f t="shared" si="10"/>
        <v>20</v>
      </c>
      <c r="I27" s="35">
        <f t="shared" si="10"/>
        <v>1</v>
      </c>
      <c r="J27" s="35">
        <f t="shared" si="10"/>
        <v>-24</v>
      </c>
      <c r="K27" s="35">
        <f t="shared" si="10"/>
        <v>-14</v>
      </c>
      <c r="L27" s="35">
        <f t="shared" si="10"/>
        <v>0</v>
      </c>
      <c r="M27" s="35">
        <f t="shared" si="10"/>
        <v>-9</v>
      </c>
      <c r="N27" s="35">
        <f t="shared" si="10"/>
        <v>0</v>
      </c>
      <c r="O27" s="36">
        <f t="shared" si="10"/>
        <v>-20</v>
      </c>
      <c r="P27" s="19">
        <f t="shared" si="9"/>
        <v>-4.3571428571428568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 t="shared" si="11"/>
        <v>0.36</v>
      </c>
      <c r="D28" s="38">
        <f t="shared" si="11"/>
        <v>0</v>
      </c>
      <c r="E28" s="38">
        <f t="shared" si="11"/>
        <v>-0.31</v>
      </c>
      <c r="F28" s="38">
        <f t="shared" si="11"/>
        <v>0</v>
      </c>
      <c r="G28" s="38">
        <f t="shared" si="11"/>
        <v>0</v>
      </c>
      <c r="H28" s="38">
        <f t="shared" si="11"/>
        <v>0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3.5714285714285704E-3</v>
      </c>
    </row>
    <row r="29" spans="1:16" ht="15.75" thickBot="1" x14ac:dyDescent="0.3">
      <c r="A29" s="25" t="s">
        <v>17</v>
      </c>
      <c r="B29" s="48">
        <f t="shared" ref="B29:O29" si="12">ROUND(B19-B14,0)</f>
        <v>3246</v>
      </c>
      <c r="C29" s="48">
        <f t="shared" si="12"/>
        <v>4877</v>
      </c>
      <c r="D29" s="48">
        <f t="shared" si="12"/>
        <v>3325</v>
      </c>
      <c r="E29" s="48">
        <f t="shared" si="12"/>
        <v>3220</v>
      </c>
      <c r="F29" s="48">
        <f t="shared" si="12"/>
        <v>3100</v>
      </c>
      <c r="G29" s="48">
        <f t="shared" si="12"/>
        <v>2572</v>
      </c>
      <c r="H29" s="48">
        <f t="shared" si="12"/>
        <v>3350</v>
      </c>
      <c r="I29" s="48">
        <f t="shared" si="12"/>
        <v>3694</v>
      </c>
      <c r="J29" s="48">
        <f t="shared" si="12"/>
        <v>3378</v>
      </c>
      <c r="K29" s="48">
        <f t="shared" si="12"/>
        <v>3827</v>
      </c>
      <c r="L29" s="48">
        <f t="shared" si="12"/>
        <v>3994</v>
      </c>
      <c r="M29" s="48">
        <f t="shared" si="12"/>
        <v>3724</v>
      </c>
      <c r="N29" s="48">
        <f t="shared" si="12"/>
        <v>3510</v>
      </c>
      <c r="O29" s="49">
        <f t="shared" si="12"/>
        <v>3410</v>
      </c>
      <c r="P29" s="50">
        <f t="shared" si="9"/>
        <v>3516.2142857142858</v>
      </c>
    </row>
    <row r="30" spans="1:16" ht="19.5" thickBot="1" x14ac:dyDescent="0.3">
      <c r="A30" s="53" t="s">
        <v>43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8</v>
      </c>
      <c r="C31" s="44">
        <f t="shared" si="13"/>
        <v>6.65</v>
      </c>
      <c r="D31" s="44">
        <f t="shared" si="13"/>
        <v>7.85</v>
      </c>
      <c r="E31" s="44">
        <f t="shared" si="13"/>
        <v>4.67</v>
      </c>
      <c r="F31" s="44">
        <f t="shared" si="13"/>
        <v>8.49</v>
      </c>
      <c r="G31" s="44">
        <f t="shared" si="13"/>
        <v>6</v>
      </c>
      <c r="H31" s="44">
        <f t="shared" si="13"/>
        <v>8</v>
      </c>
      <c r="I31" s="44">
        <f t="shared" si="13"/>
        <v>6.96</v>
      </c>
      <c r="J31" s="44">
        <f t="shared" si="13"/>
        <v>6.02</v>
      </c>
      <c r="K31" s="44">
        <f t="shared" si="13"/>
        <v>8</v>
      </c>
      <c r="L31" s="44">
        <f t="shared" si="13"/>
        <v>6.81</v>
      </c>
      <c r="M31" s="44">
        <f t="shared" si="13"/>
        <v>8</v>
      </c>
      <c r="N31" s="44">
        <f t="shared" si="13"/>
        <v>6.85</v>
      </c>
      <c r="O31" s="45">
        <f t="shared" si="13"/>
        <v>8.02</v>
      </c>
      <c r="P31" s="41">
        <f t="shared" ref="P31:P34" si="14">AVERAGE(B31:O31)</f>
        <v>7.1657142857142855</v>
      </c>
    </row>
    <row r="32" spans="1:16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-1.53</v>
      </c>
      <c r="E32" s="38">
        <f t="shared" si="15"/>
        <v>0</v>
      </c>
      <c r="F32" s="38">
        <f t="shared" si="15"/>
        <v>0</v>
      </c>
      <c r="G32" s="38">
        <f t="shared" si="15"/>
        <v>0.85</v>
      </c>
      <c r="H32" s="38">
        <f t="shared" si="15"/>
        <v>0</v>
      </c>
      <c r="I32" s="38">
        <f t="shared" si="15"/>
        <v>0.27</v>
      </c>
      <c r="J32" s="38">
        <f t="shared" si="15"/>
        <v>-1.42</v>
      </c>
      <c r="K32" s="38">
        <f t="shared" si="15"/>
        <v>-0.28999999999999998</v>
      </c>
      <c r="L32" s="38">
        <f t="shared" si="15"/>
        <v>-1.95</v>
      </c>
      <c r="M32" s="38">
        <f t="shared" si="15"/>
        <v>0</v>
      </c>
      <c r="N32" s="38">
        <f t="shared" si="15"/>
        <v>-1.51</v>
      </c>
      <c r="O32" s="39">
        <f t="shared" si="15"/>
        <v>-1.89</v>
      </c>
      <c r="P32" s="42">
        <f t="shared" si="14"/>
        <v>-0.53357142857142859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0.55000000000000004</v>
      </c>
      <c r="D33" s="38">
        <f t="shared" si="16"/>
        <v>0.05</v>
      </c>
      <c r="E33" s="38">
        <f t="shared" si="16"/>
        <v>3.18</v>
      </c>
      <c r="F33" s="38">
        <f t="shared" si="16"/>
        <v>0</v>
      </c>
      <c r="G33" s="38">
        <f t="shared" si="16"/>
        <v>0</v>
      </c>
      <c r="H33" s="38">
        <f t="shared" si="16"/>
        <v>0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0.27</v>
      </c>
    </row>
    <row r="34" spans="1:16" ht="15.75" thickBot="1" x14ac:dyDescent="0.3">
      <c r="A34" s="25" t="s">
        <v>17</v>
      </c>
      <c r="B34" s="46">
        <f t="shared" ref="B34:O34" si="17">ROUND(100*(B14-B9)/B9,2)</f>
        <v>8</v>
      </c>
      <c r="C34" s="46">
        <f t="shared" si="17"/>
        <v>7.24</v>
      </c>
      <c r="D34" s="46">
        <f t="shared" si="17"/>
        <v>7.9</v>
      </c>
      <c r="E34" s="46">
        <f t="shared" si="17"/>
        <v>8</v>
      </c>
      <c r="F34" s="46">
        <f t="shared" si="17"/>
        <v>8.49</v>
      </c>
      <c r="G34" s="46">
        <f t="shared" si="17"/>
        <v>6</v>
      </c>
      <c r="H34" s="46">
        <f t="shared" si="17"/>
        <v>8</v>
      </c>
      <c r="I34" s="46">
        <f t="shared" si="17"/>
        <v>6.96</v>
      </c>
      <c r="J34" s="46">
        <f t="shared" si="17"/>
        <v>6.02</v>
      </c>
      <c r="K34" s="46">
        <f t="shared" si="17"/>
        <v>8</v>
      </c>
      <c r="L34" s="46">
        <f t="shared" si="17"/>
        <v>6.81</v>
      </c>
      <c r="M34" s="46">
        <f t="shared" si="17"/>
        <v>8</v>
      </c>
      <c r="N34" s="46">
        <f t="shared" si="17"/>
        <v>6.85</v>
      </c>
      <c r="O34" s="47">
        <f t="shared" si="17"/>
        <v>8.02</v>
      </c>
      <c r="P34" s="43">
        <f t="shared" si="14"/>
        <v>7.4492857142857138</v>
      </c>
    </row>
    <row r="35" spans="1:16" ht="19.5" thickBot="1" x14ac:dyDescent="0.3">
      <c r="A35" s="53" t="s">
        <v>42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11.11</v>
      </c>
      <c r="C36" s="44">
        <f t="shared" si="18"/>
        <v>12.01</v>
      </c>
      <c r="D36" s="44">
        <f t="shared" si="18"/>
        <v>11</v>
      </c>
      <c r="E36" s="44">
        <f t="shared" si="18"/>
        <v>14.22</v>
      </c>
      <c r="F36" s="44">
        <f t="shared" si="18"/>
        <v>11.03</v>
      </c>
      <c r="G36" s="44">
        <f t="shared" si="18"/>
        <v>9</v>
      </c>
      <c r="H36" s="44">
        <f t="shared" si="18"/>
        <v>10.94</v>
      </c>
      <c r="I36" s="44">
        <f t="shared" si="18"/>
        <v>12.32</v>
      </c>
      <c r="J36" s="44">
        <f t="shared" si="18"/>
        <v>11.79</v>
      </c>
      <c r="K36" s="44">
        <f t="shared" si="18"/>
        <v>12.8</v>
      </c>
      <c r="L36" s="44">
        <f t="shared" si="18"/>
        <v>13.49</v>
      </c>
      <c r="M36" s="44">
        <f t="shared" si="18"/>
        <v>12.3</v>
      </c>
      <c r="N36" s="44">
        <f t="shared" si="18"/>
        <v>12.85</v>
      </c>
      <c r="O36" s="45">
        <f t="shared" si="18"/>
        <v>10.96</v>
      </c>
      <c r="P36" s="41">
        <f t="shared" ref="P36:P39" si="19">AVERAGE(B36:O36)</f>
        <v>11.844285714285714</v>
      </c>
    </row>
    <row r="37" spans="1:16" x14ac:dyDescent="0.25">
      <c r="A37" s="16" t="s">
        <v>20</v>
      </c>
      <c r="B37" s="38">
        <f t="shared" ref="B37:O37" si="20">ROUND(100*(B17-B12)/B12,2)</f>
        <v>-3.53</v>
      </c>
      <c r="C37" s="38">
        <f t="shared" si="20"/>
        <v>-1.02</v>
      </c>
      <c r="D37" s="38">
        <f t="shared" si="20"/>
        <v>0</v>
      </c>
      <c r="E37" s="38">
        <f t="shared" si="20"/>
        <v>7.04</v>
      </c>
      <c r="F37" s="38">
        <f t="shared" si="20"/>
        <v>0</v>
      </c>
      <c r="G37" s="38">
        <f t="shared" si="20"/>
        <v>-3.2</v>
      </c>
      <c r="H37" s="38">
        <f t="shared" si="20"/>
        <v>1.96</v>
      </c>
      <c r="I37" s="38">
        <f t="shared" si="20"/>
        <v>0.09</v>
      </c>
      <c r="J37" s="38">
        <f t="shared" si="20"/>
        <v>-2.4700000000000002</v>
      </c>
      <c r="K37" s="38">
        <f t="shared" si="20"/>
        <v>-1.35</v>
      </c>
      <c r="L37" s="38">
        <f t="shared" si="20"/>
        <v>0</v>
      </c>
      <c r="M37" s="38">
        <f t="shared" si="20"/>
        <v>-0.92</v>
      </c>
      <c r="N37" s="38">
        <f t="shared" si="20"/>
        <v>0</v>
      </c>
      <c r="O37" s="39">
        <f t="shared" si="20"/>
        <v>-1.92</v>
      </c>
      <c r="P37" s="42">
        <f t="shared" si="19"/>
        <v>-0.38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3.67</v>
      </c>
      <c r="D38" s="38">
        <f t="shared" si="21"/>
        <v>0</v>
      </c>
      <c r="E38" s="38">
        <f t="shared" si="21"/>
        <v>-3.08</v>
      </c>
      <c r="F38" s="38">
        <f t="shared" si="21"/>
        <v>0</v>
      </c>
      <c r="G38" s="38">
        <f t="shared" si="21"/>
        <v>0</v>
      </c>
      <c r="H38" s="38">
        <f t="shared" si="21"/>
        <v>0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4.2142857142857135E-2</v>
      </c>
    </row>
    <row r="39" spans="1:16" ht="15.75" thickBot="1" x14ac:dyDescent="0.3">
      <c r="A39" s="25" t="s">
        <v>17</v>
      </c>
      <c r="B39" s="46">
        <f t="shared" ref="B39:O39" si="22">ROUND(100*(B19-B14)/B14,2)</f>
        <v>11.11</v>
      </c>
      <c r="C39" s="46">
        <f t="shared" si="22"/>
        <v>16.12</v>
      </c>
      <c r="D39" s="46">
        <f t="shared" si="22"/>
        <v>11</v>
      </c>
      <c r="E39" s="46">
        <f t="shared" si="22"/>
        <v>10.7</v>
      </c>
      <c r="F39" s="46">
        <f t="shared" si="22"/>
        <v>11.03</v>
      </c>
      <c r="G39" s="46">
        <f t="shared" si="22"/>
        <v>9</v>
      </c>
      <c r="H39" s="46">
        <f t="shared" si="22"/>
        <v>10.94</v>
      </c>
      <c r="I39" s="46">
        <f t="shared" si="22"/>
        <v>12.32</v>
      </c>
      <c r="J39" s="46">
        <f t="shared" si="22"/>
        <v>11.79</v>
      </c>
      <c r="K39" s="46">
        <f t="shared" si="22"/>
        <v>12.8</v>
      </c>
      <c r="L39" s="46">
        <f t="shared" si="22"/>
        <v>13.49</v>
      </c>
      <c r="M39" s="46">
        <f t="shared" si="22"/>
        <v>12.3</v>
      </c>
      <c r="N39" s="46">
        <f t="shared" si="22"/>
        <v>12.85</v>
      </c>
      <c r="O39" s="47">
        <f t="shared" si="22"/>
        <v>10.96</v>
      </c>
      <c r="P39" s="43">
        <f t="shared" si="19"/>
        <v>11.886428571428571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pane xSplit="1" ySplit="4" topLeftCell="B20" activePane="bottomRight" state="frozen"/>
      <selection pane="topRight" activeCell="B1" sqref="B1"/>
      <selection pane="bottomLeft" activeCell="A7" sqref="A7"/>
      <selection pane="bottomRight" activeCell="A20" sqref="A20:P20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21</v>
      </c>
      <c r="B6" s="13">
        <v>30184.18604651163</v>
      </c>
      <c r="C6" s="13">
        <v>30928.603804482915</v>
      </c>
      <c r="D6" s="13">
        <v>30275.071975695995</v>
      </c>
      <c r="E6" s="13">
        <v>29403.693931398418</v>
      </c>
      <c r="F6" s="13">
        <v>29270.222163623181</v>
      </c>
      <c r="G6" s="13">
        <v>33391.950464396286</v>
      </c>
      <c r="H6" s="13">
        <v>31340.207700100265</v>
      </c>
      <c r="I6" s="13">
        <v>29478.352322524101</v>
      </c>
      <c r="J6" s="13">
        <v>29431.662911062525</v>
      </c>
      <c r="K6" s="13">
        <v>28442.465753424658</v>
      </c>
      <c r="L6" s="13">
        <v>29366.637246248898</v>
      </c>
      <c r="M6" s="13">
        <v>28928.976784178845</v>
      </c>
      <c r="N6" s="13">
        <v>28947.715994641407</v>
      </c>
      <c r="O6" s="14">
        <v>29681.541791198597</v>
      </c>
      <c r="P6" s="15">
        <f t="shared" ref="P6:P9" si="0">SUMIF(B6:O6,"&gt;0")/COUNTIF(B6:O6,"&gt;0")</f>
        <v>29933.663492106269</v>
      </c>
    </row>
    <row r="7" spans="1:16" x14ac:dyDescent="0.25">
      <c r="A7" s="16" t="s">
        <v>20</v>
      </c>
      <c r="B7" s="17">
        <v>962</v>
      </c>
      <c r="C7" s="17">
        <v>785</v>
      </c>
      <c r="D7" s="17">
        <v>980</v>
      </c>
      <c r="E7" s="17">
        <v>866</v>
      </c>
      <c r="F7" s="17">
        <v>750</v>
      </c>
      <c r="G7" s="17">
        <v>1040</v>
      </c>
      <c r="H7" s="17">
        <v>1020</v>
      </c>
      <c r="I7" s="17">
        <v>767.9</v>
      </c>
      <c r="J7" s="17">
        <v>959</v>
      </c>
      <c r="K7" s="17">
        <v>1008</v>
      </c>
      <c r="L7" s="17">
        <v>1025</v>
      </c>
      <c r="M7" s="17">
        <v>982</v>
      </c>
      <c r="N7" s="17">
        <v>730</v>
      </c>
      <c r="O7" s="18">
        <v>1060</v>
      </c>
      <c r="P7" s="19">
        <f t="shared" si="0"/>
        <v>923.92142857142858</v>
      </c>
    </row>
    <row r="8" spans="1:16" x14ac:dyDescent="0.25">
      <c r="A8" s="20" t="s">
        <v>16</v>
      </c>
      <c r="B8" s="21">
        <v>10.75</v>
      </c>
      <c r="C8" s="21">
        <v>10.942880000000001</v>
      </c>
      <c r="D8" s="21">
        <v>11.102203167999997</v>
      </c>
      <c r="E8" s="21">
        <v>11.37</v>
      </c>
      <c r="F8" s="21">
        <v>10.6183</v>
      </c>
      <c r="G8" s="22">
        <v>9.69</v>
      </c>
      <c r="H8" s="21">
        <v>10.858894212079878</v>
      </c>
      <c r="I8" s="21">
        <v>11.41</v>
      </c>
      <c r="J8" s="21">
        <v>11.017522216800002</v>
      </c>
      <c r="K8" s="21">
        <v>11.68</v>
      </c>
      <c r="L8" s="21">
        <v>11.33</v>
      </c>
      <c r="M8" s="21">
        <v>11.63</v>
      </c>
      <c r="N8" s="21">
        <v>10.5998</v>
      </c>
      <c r="O8" s="23">
        <v>11.643600000000001</v>
      </c>
      <c r="P8" s="24">
        <f t="shared" si="0"/>
        <v>11.045942828348561</v>
      </c>
    </row>
    <row r="9" spans="1:16" ht="15.75" thickBot="1" x14ac:dyDescent="0.3">
      <c r="A9" s="25" t="s">
        <v>17</v>
      </c>
      <c r="B9" s="26">
        <v>27040</v>
      </c>
      <c r="C9" s="26">
        <v>28204</v>
      </c>
      <c r="D9" s="26">
        <v>28010</v>
      </c>
      <c r="E9" s="26">
        <v>27860</v>
      </c>
      <c r="F9" s="26">
        <v>25900</v>
      </c>
      <c r="G9" s="26">
        <v>26964</v>
      </c>
      <c r="H9" s="26">
        <v>28360</v>
      </c>
      <c r="I9" s="26">
        <v>28029</v>
      </c>
      <c r="J9" s="26">
        <v>27022</v>
      </c>
      <c r="K9" s="26">
        <v>27684</v>
      </c>
      <c r="L9" s="27">
        <v>27727</v>
      </c>
      <c r="M9" s="26">
        <v>28037</v>
      </c>
      <c r="N9" s="26">
        <v>25570</v>
      </c>
      <c r="O9" s="28">
        <v>28800</v>
      </c>
      <c r="P9" s="29">
        <f t="shared" si="0"/>
        <v>27514.785714285714</v>
      </c>
    </row>
    <row r="10" spans="1:16" s="5" customFormat="1" ht="19.5" thickBot="1" x14ac:dyDescent="0.3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s="5" customFormat="1" x14ac:dyDescent="0.25">
      <c r="A11" s="12" t="s">
        <v>21</v>
      </c>
      <c r="B11" s="13">
        <v>32599.81395348837</v>
      </c>
      <c r="C11" s="13">
        <v>33100.273747125364</v>
      </c>
      <c r="D11" s="13">
        <v>32681.880074812667</v>
      </c>
      <c r="E11" s="13">
        <v>30939.845758354757</v>
      </c>
      <c r="F11" s="13">
        <v>31756.495860919356</v>
      </c>
      <c r="G11" s="13">
        <v>35395.665634674922</v>
      </c>
      <c r="H11" s="13">
        <v>33866.376335526598</v>
      </c>
      <c r="I11" s="13">
        <v>31530.236634531113</v>
      </c>
      <c r="J11" s="13">
        <v>31204.838368808429</v>
      </c>
      <c r="K11" s="13">
        <v>30718.150684931508</v>
      </c>
      <c r="L11" s="13">
        <v>31365.225066195941</v>
      </c>
      <c r="M11" s="13">
        <v>31243.336199484093</v>
      </c>
      <c r="N11" s="13">
        <v>30931.149644332912</v>
      </c>
      <c r="O11" s="14">
        <v>32062.248789034318</v>
      </c>
      <c r="P11" s="15">
        <f t="shared" ref="P11:P14" si="1">SUMIF(B11:O11,"&gt;0")/COUNTIF(B11:O11,"&gt;0")</f>
        <v>32099.681196587168</v>
      </c>
    </row>
    <row r="12" spans="1:16" s="5" customFormat="1" x14ac:dyDescent="0.25">
      <c r="A12" s="16" t="s">
        <v>20</v>
      </c>
      <c r="B12" s="17">
        <v>962</v>
      </c>
      <c r="C12" s="17">
        <v>785</v>
      </c>
      <c r="D12" s="17">
        <v>965</v>
      </c>
      <c r="E12" s="17">
        <v>866</v>
      </c>
      <c r="F12" s="17">
        <v>750</v>
      </c>
      <c r="G12" s="17">
        <v>1049</v>
      </c>
      <c r="H12" s="17">
        <v>1020</v>
      </c>
      <c r="I12" s="17">
        <v>769.8</v>
      </c>
      <c r="J12" s="17">
        <v>947</v>
      </c>
      <c r="K12" s="17">
        <v>1006</v>
      </c>
      <c r="L12" s="17">
        <v>1005</v>
      </c>
      <c r="M12" s="17">
        <v>982</v>
      </c>
      <c r="N12" s="17">
        <v>719</v>
      </c>
      <c r="O12" s="18">
        <v>1040</v>
      </c>
      <c r="P12" s="19">
        <f t="shared" si="1"/>
        <v>918.98571428571427</v>
      </c>
    </row>
    <row r="13" spans="1:16" s="5" customFormat="1" x14ac:dyDescent="0.25">
      <c r="A13" s="20" t="s">
        <v>16</v>
      </c>
      <c r="B13" s="21">
        <v>10.75</v>
      </c>
      <c r="C13" s="21">
        <v>10.964864</v>
      </c>
      <c r="D13" s="21">
        <v>11.0971584</v>
      </c>
      <c r="E13" s="21">
        <v>11.67</v>
      </c>
      <c r="F13" s="21">
        <v>10.6183</v>
      </c>
      <c r="G13" s="22">
        <v>9.69</v>
      </c>
      <c r="H13" s="21">
        <v>10.853242648650934</v>
      </c>
      <c r="I13" s="21">
        <v>11.41</v>
      </c>
      <c r="J13" s="21">
        <v>11.017522216800002</v>
      </c>
      <c r="K13" s="21">
        <v>11.68</v>
      </c>
      <c r="L13" s="21">
        <v>11.33</v>
      </c>
      <c r="M13" s="21">
        <v>11.63</v>
      </c>
      <c r="N13" s="21">
        <v>10.5998</v>
      </c>
      <c r="O13" s="23">
        <v>11.643600000000001</v>
      </c>
      <c r="P13" s="24">
        <f t="shared" si="1"/>
        <v>11.068177661817924</v>
      </c>
    </row>
    <row r="14" spans="1:16" s="5" customFormat="1" ht="15.75" thickBot="1" x14ac:dyDescent="0.3">
      <c r="A14" s="25" t="s">
        <v>17</v>
      </c>
      <c r="B14" s="26">
        <v>29204</v>
      </c>
      <c r="C14" s="26">
        <v>30245</v>
      </c>
      <c r="D14" s="26">
        <v>30223</v>
      </c>
      <c r="E14" s="26">
        <v>30089</v>
      </c>
      <c r="F14" s="26">
        <v>28100</v>
      </c>
      <c r="G14" s="26">
        <v>28582</v>
      </c>
      <c r="H14" s="26">
        <v>30630</v>
      </c>
      <c r="I14" s="26">
        <v>29980</v>
      </c>
      <c r="J14" s="26">
        <v>28650</v>
      </c>
      <c r="K14" s="26">
        <v>29899</v>
      </c>
      <c r="L14" s="27">
        <v>29614</v>
      </c>
      <c r="M14" s="26">
        <v>30280</v>
      </c>
      <c r="N14" s="26">
        <v>27322</v>
      </c>
      <c r="O14" s="28">
        <v>31110</v>
      </c>
      <c r="P14" s="29">
        <f t="shared" si="1"/>
        <v>29566.285714285714</v>
      </c>
    </row>
    <row r="15" spans="1:16" s="5" customFormat="1" ht="19.5" thickBot="1" x14ac:dyDescent="0.3">
      <c r="A15" s="53" t="s">
        <v>40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s="5" customFormat="1" x14ac:dyDescent="0.25">
      <c r="A16" s="12" t="s">
        <v>21</v>
      </c>
      <c r="B16" s="13">
        <v>36223.255813953489</v>
      </c>
      <c r="C16" s="13">
        <v>37035.500878734616</v>
      </c>
      <c r="D16" s="13">
        <v>36277.395121259149</v>
      </c>
      <c r="E16" s="13">
        <v>35154.617414248023</v>
      </c>
      <c r="F16" s="13">
        <v>35259.881525291246</v>
      </c>
      <c r="G16" s="13">
        <v>38580.804953560371</v>
      </c>
      <c r="H16" s="13">
        <v>37546.099201730118</v>
      </c>
      <c r="I16" s="13">
        <v>35415.249780893952</v>
      </c>
      <c r="J16" s="13">
        <v>34884.068526219773</v>
      </c>
      <c r="K16" s="13">
        <v>34650</v>
      </c>
      <c r="L16" s="13">
        <v>35595.410414827893</v>
      </c>
      <c r="M16" s="13">
        <v>35085.812553740325</v>
      </c>
      <c r="N16" s="13">
        <v>34904.809524708013</v>
      </c>
      <c r="O16" s="14">
        <v>35576.625785839431</v>
      </c>
      <c r="P16" s="15">
        <f t="shared" ref="P16:P19" si="2">SUMIF(B16:O16,"&gt;0")/COUNTIF(B16:O16,"&gt;0")</f>
        <v>35870.680821071888</v>
      </c>
    </row>
    <row r="17" spans="1:16" s="5" customFormat="1" x14ac:dyDescent="0.25">
      <c r="A17" s="16" t="s">
        <v>20</v>
      </c>
      <c r="B17" s="17">
        <v>928</v>
      </c>
      <c r="C17" s="17">
        <v>777</v>
      </c>
      <c r="D17" s="17">
        <v>965</v>
      </c>
      <c r="E17" s="17">
        <v>927</v>
      </c>
      <c r="F17" s="17">
        <v>750</v>
      </c>
      <c r="G17" s="17">
        <v>1013</v>
      </c>
      <c r="H17" s="17">
        <v>1040</v>
      </c>
      <c r="I17" s="17">
        <v>770.4</v>
      </c>
      <c r="J17" s="17">
        <v>946</v>
      </c>
      <c r="K17" s="17">
        <v>994</v>
      </c>
      <c r="L17" s="17">
        <v>1005</v>
      </c>
      <c r="M17" s="17">
        <v>973</v>
      </c>
      <c r="N17" s="17">
        <v>719</v>
      </c>
      <c r="O17" s="18">
        <v>1020</v>
      </c>
      <c r="P17" s="19">
        <f t="shared" si="2"/>
        <v>916.24285714285713</v>
      </c>
    </row>
    <row r="18" spans="1:16" s="5" customFormat="1" x14ac:dyDescent="0.25">
      <c r="A18" s="20" t="s">
        <v>16</v>
      </c>
      <c r="B18" s="21">
        <v>10.75</v>
      </c>
      <c r="C18" s="21">
        <v>11.38</v>
      </c>
      <c r="D18" s="21">
        <v>11.0971584</v>
      </c>
      <c r="E18" s="21">
        <v>11.37</v>
      </c>
      <c r="F18" s="21">
        <v>10.6183</v>
      </c>
      <c r="G18" s="22">
        <v>9.69</v>
      </c>
      <c r="H18" s="21">
        <v>10.860249364632011</v>
      </c>
      <c r="I18" s="21">
        <v>11.41</v>
      </c>
      <c r="J18" s="21">
        <v>11.017522216800002</v>
      </c>
      <c r="K18" s="21">
        <v>11.68</v>
      </c>
      <c r="L18" s="21">
        <v>11.33</v>
      </c>
      <c r="M18" s="21">
        <v>11.63</v>
      </c>
      <c r="N18" s="21">
        <v>10.5998</v>
      </c>
      <c r="O18" s="23">
        <v>11.643600000000001</v>
      </c>
      <c r="P18" s="24">
        <f t="shared" si="2"/>
        <v>11.076902141530857</v>
      </c>
    </row>
    <row r="19" spans="1:16" s="5" customFormat="1" ht="15.75" thickBot="1" x14ac:dyDescent="0.3">
      <c r="A19" s="25" t="s">
        <v>17</v>
      </c>
      <c r="B19" s="26">
        <v>32450</v>
      </c>
      <c r="C19" s="26">
        <v>35122</v>
      </c>
      <c r="D19" s="26">
        <v>33548</v>
      </c>
      <c r="E19" s="26">
        <v>33309</v>
      </c>
      <c r="F19" s="26">
        <v>31200</v>
      </c>
      <c r="G19" s="26">
        <v>31154</v>
      </c>
      <c r="H19" s="26">
        <v>33980</v>
      </c>
      <c r="I19" s="26">
        <v>33674</v>
      </c>
      <c r="J19" s="26">
        <v>32028</v>
      </c>
      <c r="K19" s="26">
        <v>33726</v>
      </c>
      <c r="L19" s="27">
        <v>33608</v>
      </c>
      <c r="M19" s="26">
        <v>34004</v>
      </c>
      <c r="N19" s="26">
        <v>30832</v>
      </c>
      <c r="O19" s="28">
        <v>34520</v>
      </c>
      <c r="P19" s="29">
        <f t="shared" si="2"/>
        <v>33082.5</v>
      </c>
    </row>
    <row r="20" spans="1:16" ht="19.5" thickBot="1" x14ac:dyDescent="0.3">
      <c r="A20" s="53" t="s">
        <v>38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1:16" x14ac:dyDescent="0.25">
      <c r="A21" s="12" t="s">
        <v>21</v>
      </c>
      <c r="B21" s="33">
        <f t="shared" ref="B21:O21" si="3">ROUND(B11-B6,0)</f>
        <v>2416</v>
      </c>
      <c r="C21" s="33">
        <f t="shared" si="3"/>
        <v>2172</v>
      </c>
      <c r="D21" s="33">
        <f t="shared" si="3"/>
        <v>2407</v>
      </c>
      <c r="E21" s="33">
        <f t="shared" si="3"/>
        <v>1536</v>
      </c>
      <c r="F21" s="33">
        <f t="shared" si="3"/>
        <v>2486</v>
      </c>
      <c r="G21" s="33">
        <f t="shared" si="3"/>
        <v>2004</v>
      </c>
      <c r="H21" s="33">
        <f t="shared" si="3"/>
        <v>2526</v>
      </c>
      <c r="I21" s="33">
        <f t="shared" si="3"/>
        <v>2052</v>
      </c>
      <c r="J21" s="33">
        <f t="shared" si="3"/>
        <v>1773</v>
      </c>
      <c r="K21" s="33">
        <f t="shared" si="3"/>
        <v>2276</v>
      </c>
      <c r="L21" s="33">
        <f t="shared" si="3"/>
        <v>1999</v>
      </c>
      <c r="M21" s="33">
        <f t="shared" si="3"/>
        <v>2314</v>
      </c>
      <c r="N21" s="33">
        <f t="shared" si="3"/>
        <v>1983</v>
      </c>
      <c r="O21" s="34">
        <f t="shared" si="3"/>
        <v>2381</v>
      </c>
      <c r="P21" s="15">
        <f t="shared" ref="P21:P24" si="4">AVERAGE(B21:O21)</f>
        <v>2166.0714285714284</v>
      </c>
    </row>
    <row r="22" spans="1:16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-15</v>
      </c>
      <c r="E22" s="35">
        <f t="shared" si="5"/>
        <v>0</v>
      </c>
      <c r="F22" s="35">
        <f t="shared" si="5"/>
        <v>0</v>
      </c>
      <c r="G22" s="35">
        <f t="shared" si="5"/>
        <v>9</v>
      </c>
      <c r="H22" s="35">
        <f t="shared" si="5"/>
        <v>0</v>
      </c>
      <c r="I22" s="35">
        <f t="shared" si="5"/>
        <v>2</v>
      </c>
      <c r="J22" s="35">
        <f t="shared" si="5"/>
        <v>-12</v>
      </c>
      <c r="K22" s="35">
        <f t="shared" si="5"/>
        <v>-2</v>
      </c>
      <c r="L22" s="35">
        <f t="shared" si="5"/>
        <v>-20</v>
      </c>
      <c r="M22" s="35">
        <f t="shared" si="5"/>
        <v>0</v>
      </c>
      <c r="N22" s="35">
        <f t="shared" si="5"/>
        <v>-11</v>
      </c>
      <c r="O22" s="36">
        <f t="shared" si="5"/>
        <v>-20</v>
      </c>
      <c r="P22" s="19">
        <f t="shared" si="4"/>
        <v>-4.9285714285714288</v>
      </c>
    </row>
    <row r="23" spans="1:16" x14ac:dyDescent="0.25">
      <c r="A23" s="20" t="s">
        <v>16</v>
      </c>
      <c r="B23" s="38">
        <f t="shared" ref="B23:O23" si="6">ROUND(B13-B8,2)</f>
        <v>0</v>
      </c>
      <c r="C23" s="38">
        <f t="shared" si="6"/>
        <v>0.02</v>
      </c>
      <c r="D23" s="38">
        <f t="shared" si="6"/>
        <v>-0.01</v>
      </c>
      <c r="E23" s="38">
        <f t="shared" si="6"/>
        <v>0.3</v>
      </c>
      <c r="F23" s="38">
        <f t="shared" si="6"/>
        <v>0</v>
      </c>
      <c r="G23" s="38">
        <f t="shared" si="6"/>
        <v>0</v>
      </c>
      <c r="H23" s="38">
        <f t="shared" si="6"/>
        <v>-0.01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2.1428571428571429E-2</v>
      </c>
    </row>
    <row r="24" spans="1:16" ht="15.75" thickBot="1" x14ac:dyDescent="0.3">
      <c r="A24" s="25" t="s">
        <v>17</v>
      </c>
      <c r="B24" s="48">
        <f t="shared" ref="B24:O24" si="7">ROUND(B14-B9,0)</f>
        <v>2164</v>
      </c>
      <c r="C24" s="48">
        <f t="shared" si="7"/>
        <v>2041</v>
      </c>
      <c r="D24" s="48">
        <f t="shared" si="7"/>
        <v>2213</v>
      </c>
      <c r="E24" s="48">
        <f t="shared" si="7"/>
        <v>2229</v>
      </c>
      <c r="F24" s="48">
        <f t="shared" si="7"/>
        <v>2200</v>
      </c>
      <c r="G24" s="48">
        <f t="shared" si="7"/>
        <v>1618</v>
      </c>
      <c r="H24" s="48">
        <f t="shared" si="7"/>
        <v>2270</v>
      </c>
      <c r="I24" s="48">
        <f t="shared" si="7"/>
        <v>1951</v>
      </c>
      <c r="J24" s="48">
        <f t="shared" si="7"/>
        <v>1628</v>
      </c>
      <c r="K24" s="48">
        <f t="shared" si="7"/>
        <v>2215</v>
      </c>
      <c r="L24" s="48">
        <f t="shared" si="7"/>
        <v>1887</v>
      </c>
      <c r="M24" s="48">
        <f t="shared" si="7"/>
        <v>2243</v>
      </c>
      <c r="N24" s="48">
        <f t="shared" si="7"/>
        <v>1752</v>
      </c>
      <c r="O24" s="49">
        <f t="shared" si="7"/>
        <v>2310</v>
      </c>
      <c r="P24" s="50">
        <f t="shared" si="4"/>
        <v>2051.5</v>
      </c>
    </row>
    <row r="25" spans="1:16" ht="19.5" thickBot="1" x14ac:dyDescent="0.3">
      <c r="A25" s="53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21</v>
      </c>
      <c r="B26" s="33">
        <f t="shared" ref="B26:O26" si="8">ROUND(B16-B11,0)</f>
        <v>3623</v>
      </c>
      <c r="C26" s="33">
        <f t="shared" si="8"/>
        <v>3935</v>
      </c>
      <c r="D26" s="33">
        <f t="shared" si="8"/>
        <v>3596</v>
      </c>
      <c r="E26" s="33">
        <f t="shared" si="8"/>
        <v>4215</v>
      </c>
      <c r="F26" s="33">
        <f t="shared" si="8"/>
        <v>3503</v>
      </c>
      <c r="G26" s="33">
        <f t="shared" si="8"/>
        <v>3185</v>
      </c>
      <c r="H26" s="33">
        <f t="shared" si="8"/>
        <v>3680</v>
      </c>
      <c r="I26" s="33">
        <f t="shared" si="8"/>
        <v>3885</v>
      </c>
      <c r="J26" s="33">
        <f t="shared" si="8"/>
        <v>3679</v>
      </c>
      <c r="K26" s="33">
        <f t="shared" si="8"/>
        <v>3932</v>
      </c>
      <c r="L26" s="33">
        <f t="shared" si="8"/>
        <v>4230</v>
      </c>
      <c r="M26" s="33">
        <f t="shared" si="8"/>
        <v>3842</v>
      </c>
      <c r="N26" s="33">
        <f t="shared" si="8"/>
        <v>3974</v>
      </c>
      <c r="O26" s="34">
        <f t="shared" si="8"/>
        <v>3514</v>
      </c>
      <c r="P26" s="15">
        <f t="shared" ref="P26:P29" si="9">AVERAGE(B26:O26)</f>
        <v>3770.9285714285716</v>
      </c>
    </row>
    <row r="27" spans="1:16" x14ac:dyDescent="0.25">
      <c r="A27" s="16" t="s">
        <v>20</v>
      </c>
      <c r="B27" s="35">
        <f t="shared" ref="B27:O27" si="10">ROUND(B17-B12,0)</f>
        <v>-34</v>
      </c>
      <c r="C27" s="35">
        <f t="shared" si="10"/>
        <v>-8</v>
      </c>
      <c r="D27" s="35">
        <f t="shared" si="10"/>
        <v>0</v>
      </c>
      <c r="E27" s="35">
        <f t="shared" si="10"/>
        <v>61</v>
      </c>
      <c r="F27" s="35">
        <f t="shared" si="10"/>
        <v>0</v>
      </c>
      <c r="G27" s="35">
        <f t="shared" si="10"/>
        <v>-36</v>
      </c>
      <c r="H27" s="35">
        <f t="shared" si="10"/>
        <v>20</v>
      </c>
      <c r="I27" s="35">
        <f t="shared" si="10"/>
        <v>1</v>
      </c>
      <c r="J27" s="35">
        <f t="shared" si="10"/>
        <v>-1</v>
      </c>
      <c r="K27" s="35">
        <f t="shared" si="10"/>
        <v>-12</v>
      </c>
      <c r="L27" s="35">
        <f t="shared" si="10"/>
        <v>0</v>
      </c>
      <c r="M27" s="35">
        <f t="shared" si="10"/>
        <v>-9</v>
      </c>
      <c r="N27" s="35">
        <f t="shared" si="10"/>
        <v>0</v>
      </c>
      <c r="O27" s="36">
        <f t="shared" si="10"/>
        <v>-20</v>
      </c>
      <c r="P27" s="19">
        <f t="shared" si="9"/>
        <v>-2.7142857142857144</v>
      </c>
    </row>
    <row r="28" spans="1:16" x14ac:dyDescent="0.25">
      <c r="A28" s="20" t="s">
        <v>16</v>
      </c>
      <c r="B28" s="38">
        <f t="shared" ref="B28:O28" si="11">ROUND(B18-B13,2)</f>
        <v>0</v>
      </c>
      <c r="C28" s="38">
        <f t="shared" si="11"/>
        <v>0.42</v>
      </c>
      <c r="D28" s="38">
        <f t="shared" si="11"/>
        <v>0</v>
      </c>
      <c r="E28" s="38">
        <f t="shared" si="11"/>
        <v>-0.3</v>
      </c>
      <c r="F28" s="38">
        <f t="shared" si="11"/>
        <v>0</v>
      </c>
      <c r="G28" s="38">
        <f t="shared" si="11"/>
        <v>0</v>
      </c>
      <c r="H28" s="38">
        <f t="shared" si="11"/>
        <v>0.01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9.285714285714286E-3</v>
      </c>
    </row>
    <row r="29" spans="1:16" ht="15.75" thickBot="1" x14ac:dyDescent="0.3">
      <c r="A29" s="25" t="s">
        <v>17</v>
      </c>
      <c r="B29" s="48">
        <f t="shared" ref="B29:O29" si="12">ROUND(B19-B14,0)</f>
        <v>3246</v>
      </c>
      <c r="C29" s="48">
        <f t="shared" si="12"/>
        <v>4877</v>
      </c>
      <c r="D29" s="48">
        <f t="shared" si="12"/>
        <v>3325</v>
      </c>
      <c r="E29" s="48">
        <f t="shared" si="12"/>
        <v>3220</v>
      </c>
      <c r="F29" s="48">
        <f t="shared" si="12"/>
        <v>3100</v>
      </c>
      <c r="G29" s="48">
        <f t="shared" si="12"/>
        <v>2572</v>
      </c>
      <c r="H29" s="48">
        <f t="shared" si="12"/>
        <v>3350</v>
      </c>
      <c r="I29" s="48">
        <f t="shared" si="12"/>
        <v>3694</v>
      </c>
      <c r="J29" s="48">
        <f t="shared" si="12"/>
        <v>3378</v>
      </c>
      <c r="K29" s="48">
        <f t="shared" si="12"/>
        <v>3827</v>
      </c>
      <c r="L29" s="48">
        <f t="shared" si="12"/>
        <v>3994</v>
      </c>
      <c r="M29" s="48">
        <f t="shared" si="12"/>
        <v>3724</v>
      </c>
      <c r="N29" s="48">
        <f t="shared" si="12"/>
        <v>3510</v>
      </c>
      <c r="O29" s="49">
        <f t="shared" si="12"/>
        <v>3410</v>
      </c>
      <c r="P29" s="50">
        <f t="shared" si="9"/>
        <v>3516.2142857142858</v>
      </c>
    </row>
    <row r="30" spans="1:16" ht="19.5" thickBot="1" x14ac:dyDescent="0.3">
      <c r="A30" s="53" t="s">
        <v>39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12" t="s">
        <v>21</v>
      </c>
      <c r="B31" s="44">
        <f t="shared" ref="B31:O31" si="13">ROUND(100*(B11-B6)/B6,2)</f>
        <v>8</v>
      </c>
      <c r="C31" s="44">
        <f t="shared" si="13"/>
        <v>7.02</v>
      </c>
      <c r="D31" s="44">
        <f t="shared" si="13"/>
        <v>7.95</v>
      </c>
      <c r="E31" s="44">
        <f t="shared" si="13"/>
        <v>5.22</v>
      </c>
      <c r="F31" s="44">
        <f t="shared" si="13"/>
        <v>8.49</v>
      </c>
      <c r="G31" s="44">
        <f t="shared" si="13"/>
        <v>6</v>
      </c>
      <c r="H31" s="44">
        <f t="shared" si="13"/>
        <v>8.06</v>
      </c>
      <c r="I31" s="44">
        <f t="shared" si="13"/>
        <v>6.96</v>
      </c>
      <c r="J31" s="44">
        <f t="shared" si="13"/>
        <v>6.02</v>
      </c>
      <c r="K31" s="44">
        <f t="shared" si="13"/>
        <v>8</v>
      </c>
      <c r="L31" s="44">
        <f t="shared" si="13"/>
        <v>6.81</v>
      </c>
      <c r="M31" s="44">
        <f t="shared" si="13"/>
        <v>8</v>
      </c>
      <c r="N31" s="44">
        <f t="shared" si="13"/>
        <v>6.85</v>
      </c>
      <c r="O31" s="45">
        <f t="shared" si="13"/>
        <v>8.02</v>
      </c>
      <c r="P31" s="41">
        <f t="shared" ref="P31:P34" si="14">AVERAGE(B31:O31)</f>
        <v>7.242857142857142</v>
      </c>
    </row>
    <row r="32" spans="1:16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-1.53</v>
      </c>
      <c r="E32" s="38">
        <f t="shared" si="15"/>
        <v>0</v>
      </c>
      <c r="F32" s="38">
        <f t="shared" si="15"/>
        <v>0</v>
      </c>
      <c r="G32" s="38">
        <f t="shared" si="15"/>
        <v>0.87</v>
      </c>
      <c r="H32" s="38">
        <f t="shared" si="15"/>
        <v>0</v>
      </c>
      <c r="I32" s="38">
        <f t="shared" si="15"/>
        <v>0.25</v>
      </c>
      <c r="J32" s="38">
        <f t="shared" si="15"/>
        <v>-1.25</v>
      </c>
      <c r="K32" s="38">
        <f t="shared" si="15"/>
        <v>-0.2</v>
      </c>
      <c r="L32" s="38">
        <f t="shared" si="15"/>
        <v>-1.95</v>
      </c>
      <c r="M32" s="38">
        <f t="shared" si="15"/>
        <v>0</v>
      </c>
      <c r="N32" s="38">
        <f t="shared" si="15"/>
        <v>-1.51</v>
      </c>
      <c r="O32" s="39">
        <f t="shared" si="15"/>
        <v>-1.89</v>
      </c>
      <c r="P32" s="42">
        <f t="shared" si="14"/>
        <v>-0.51500000000000001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0.2</v>
      </c>
      <c r="D33" s="38">
        <f t="shared" si="16"/>
        <v>-0.05</v>
      </c>
      <c r="E33" s="38">
        <f t="shared" si="16"/>
        <v>2.64</v>
      </c>
      <c r="F33" s="38">
        <f t="shared" si="16"/>
        <v>0</v>
      </c>
      <c r="G33" s="38">
        <f t="shared" si="16"/>
        <v>0</v>
      </c>
      <c r="H33" s="38">
        <f t="shared" si="16"/>
        <v>-0.05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0.19571428571428573</v>
      </c>
    </row>
    <row r="34" spans="1:16" ht="15.75" thickBot="1" x14ac:dyDescent="0.3">
      <c r="A34" s="25" t="s">
        <v>17</v>
      </c>
      <c r="B34" s="46">
        <f t="shared" ref="B34:O34" si="17">ROUND(100*(B14-B9)/B9,2)</f>
        <v>8</v>
      </c>
      <c r="C34" s="46">
        <f t="shared" si="17"/>
        <v>7.24</v>
      </c>
      <c r="D34" s="46">
        <f t="shared" si="17"/>
        <v>7.9</v>
      </c>
      <c r="E34" s="46">
        <f t="shared" si="17"/>
        <v>8</v>
      </c>
      <c r="F34" s="46">
        <f t="shared" si="17"/>
        <v>8.49</v>
      </c>
      <c r="G34" s="46">
        <f t="shared" si="17"/>
        <v>6</v>
      </c>
      <c r="H34" s="46">
        <f t="shared" si="17"/>
        <v>8</v>
      </c>
      <c r="I34" s="46">
        <f t="shared" si="17"/>
        <v>6.96</v>
      </c>
      <c r="J34" s="46">
        <f t="shared" si="17"/>
        <v>6.02</v>
      </c>
      <c r="K34" s="46">
        <f t="shared" si="17"/>
        <v>8</v>
      </c>
      <c r="L34" s="46">
        <f t="shared" si="17"/>
        <v>6.81</v>
      </c>
      <c r="M34" s="46">
        <f t="shared" si="17"/>
        <v>8</v>
      </c>
      <c r="N34" s="46">
        <f t="shared" si="17"/>
        <v>6.85</v>
      </c>
      <c r="O34" s="47">
        <f t="shared" si="17"/>
        <v>8.02</v>
      </c>
      <c r="P34" s="43">
        <f t="shared" si="14"/>
        <v>7.4492857142857138</v>
      </c>
    </row>
    <row r="35" spans="1:16" ht="19.5" thickBot="1" x14ac:dyDescent="0.3">
      <c r="A35" s="53" t="s">
        <v>44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11.11</v>
      </c>
      <c r="C36" s="44">
        <f t="shared" si="18"/>
        <v>11.89</v>
      </c>
      <c r="D36" s="44">
        <f t="shared" si="18"/>
        <v>11</v>
      </c>
      <c r="E36" s="44">
        <f t="shared" si="18"/>
        <v>13.62</v>
      </c>
      <c r="F36" s="44">
        <f t="shared" si="18"/>
        <v>11.03</v>
      </c>
      <c r="G36" s="44">
        <f t="shared" si="18"/>
        <v>9</v>
      </c>
      <c r="H36" s="44">
        <f t="shared" si="18"/>
        <v>10.87</v>
      </c>
      <c r="I36" s="44">
        <f t="shared" si="18"/>
        <v>12.32</v>
      </c>
      <c r="J36" s="44">
        <f t="shared" si="18"/>
        <v>11.79</v>
      </c>
      <c r="K36" s="44">
        <f t="shared" si="18"/>
        <v>12.8</v>
      </c>
      <c r="L36" s="44">
        <f t="shared" si="18"/>
        <v>13.49</v>
      </c>
      <c r="M36" s="44">
        <f t="shared" si="18"/>
        <v>12.3</v>
      </c>
      <c r="N36" s="44">
        <f t="shared" si="18"/>
        <v>12.85</v>
      </c>
      <c r="O36" s="45">
        <f t="shared" si="18"/>
        <v>10.96</v>
      </c>
      <c r="P36" s="41">
        <f t="shared" ref="P36:P39" si="19">AVERAGE(B36:O36)</f>
        <v>11.787857142857144</v>
      </c>
    </row>
    <row r="37" spans="1:16" x14ac:dyDescent="0.25">
      <c r="A37" s="16" t="s">
        <v>20</v>
      </c>
      <c r="B37" s="38">
        <f t="shared" ref="B37:O37" si="20">ROUND(100*(B17-B12)/B12,2)</f>
        <v>-3.53</v>
      </c>
      <c r="C37" s="38">
        <f t="shared" si="20"/>
        <v>-1.02</v>
      </c>
      <c r="D37" s="38">
        <f t="shared" si="20"/>
        <v>0</v>
      </c>
      <c r="E37" s="38">
        <f t="shared" si="20"/>
        <v>7.04</v>
      </c>
      <c r="F37" s="38">
        <f t="shared" si="20"/>
        <v>0</v>
      </c>
      <c r="G37" s="38">
        <f t="shared" si="20"/>
        <v>-3.43</v>
      </c>
      <c r="H37" s="38">
        <f t="shared" si="20"/>
        <v>1.96</v>
      </c>
      <c r="I37" s="38">
        <f t="shared" si="20"/>
        <v>0.08</v>
      </c>
      <c r="J37" s="38">
        <f t="shared" si="20"/>
        <v>-0.11</v>
      </c>
      <c r="K37" s="38">
        <f t="shared" si="20"/>
        <v>-1.19</v>
      </c>
      <c r="L37" s="38">
        <f t="shared" si="20"/>
        <v>0</v>
      </c>
      <c r="M37" s="38">
        <f t="shared" si="20"/>
        <v>-0.92</v>
      </c>
      <c r="N37" s="38">
        <f t="shared" si="20"/>
        <v>0</v>
      </c>
      <c r="O37" s="39">
        <f t="shared" si="20"/>
        <v>-1.92</v>
      </c>
      <c r="P37" s="42">
        <f t="shared" si="19"/>
        <v>-0.21714285714285714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3.79</v>
      </c>
      <c r="D38" s="38">
        <f t="shared" si="21"/>
        <v>0</v>
      </c>
      <c r="E38" s="38">
        <f t="shared" si="21"/>
        <v>-2.57</v>
      </c>
      <c r="F38" s="38">
        <f t="shared" si="21"/>
        <v>0</v>
      </c>
      <c r="G38" s="38">
        <f t="shared" si="21"/>
        <v>0</v>
      </c>
      <c r="H38" s="38">
        <f t="shared" si="21"/>
        <v>0.06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9.1428571428571442E-2</v>
      </c>
    </row>
    <row r="39" spans="1:16" ht="15.75" thickBot="1" x14ac:dyDescent="0.3">
      <c r="A39" s="25" t="s">
        <v>17</v>
      </c>
      <c r="B39" s="46">
        <f t="shared" ref="B39:O39" si="22">ROUND(100*(B19-B14)/B14,2)</f>
        <v>11.11</v>
      </c>
      <c r="C39" s="46">
        <f t="shared" si="22"/>
        <v>16.12</v>
      </c>
      <c r="D39" s="46">
        <f t="shared" si="22"/>
        <v>11</v>
      </c>
      <c r="E39" s="46">
        <f t="shared" si="22"/>
        <v>10.7</v>
      </c>
      <c r="F39" s="46">
        <f t="shared" si="22"/>
        <v>11.03</v>
      </c>
      <c r="G39" s="46">
        <f t="shared" si="22"/>
        <v>9</v>
      </c>
      <c r="H39" s="46">
        <f t="shared" si="22"/>
        <v>10.94</v>
      </c>
      <c r="I39" s="46">
        <f t="shared" si="22"/>
        <v>12.32</v>
      </c>
      <c r="J39" s="46">
        <f t="shared" si="22"/>
        <v>11.79</v>
      </c>
      <c r="K39" s="46">
        <f t="shared" si="22"/>
        <v>12.8</v>
      </c>
      <c r="L39" s="46">
        <f t="shared" si="22"/>
        <v>13.49</v>
      </c>
      <c r="M39" s="46">
        <f t="shared" si="22"/>
        <v>12.3</v>
      </c>
      <c r="N39" s="46">
        <f t="shared" si="22"/>
        <v>12.85</v>
      </c>
      <c r="O39" s="47">
        <f t="shared" si="22"/>
        <v>10.96</v>
      </c>
      <c r="P39" s="43">
        <f t="shared" si="19"/>
        <v>11.886428571428571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pane xSplit="1" ySplit="4" topLeftCell="B26" activePane="bottomRight" state="frozen"/>
      <selection pane="topRight" activeCell="B1" sqref="B1"/>
      <selection pane="bottomLeft" activeCell="A7" sqref="A7"/>
      <selection pane="bottomRight" activeCell="S34" sqref="S34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8" ht="18.75" x14ac:dyDescent="0.3">
      <c r="B1" s="56" t="s">
        <v>47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15.75" x14ac:dyDescent="0.25">
      <c r="A2" s="11"/>
      <c r="B2" s="57" t="s">
        <v>33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8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8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8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8" x14ac:dyDescent="0.25">
      <c r="A6" s="12" t="s">
        <v>21</v>
      </c>
      <c r="B6" s="13">
        <v>25571.130345148791</v>
      </c>
      <c r="C6" s="13">
        <v>25863.365428702433</v>
      </c>
      <c r="D6" s="13">
        <v>26057.371335914733</v>
      </c>
      <c r="E6" s="13">
        <v>26745.599999999999</v>
      </c>
      <c r="F6" s="13">
        <v>25037.056131984275</v>
      </c>
      <c r="G6" s="13">
        <v>25968.539325842696</v>
      </c>
      <c r="H6" s="13">
        <v>25920.772462767771</v>
      </c>
      <c r="I6" s="13">
        <v>25912.788906009246</v>
      </c>
      <c r="J6" s="13">
        <v>25806.353030947666</v>
      </c>
      <c r="K6" s="13">
        <v>25493.668943289078</v>
      </c>
      <c r="L6" s="13">
        <v>25772.579395817196</v>
      </c>
      <c r="M6" s="13">
        <v>26101.163692785103</v>
      </c>
      <c r="N6" s="13">
        <v>25249.745638832039</v>
      </c>
      <c r="O6" s="14">
        <v>26711.598213043548</v>
      </c>
      <c r="P6" s="15">
        <f t="shared" ref="P6:P9" si="0">SUMIF(B6:O6,"&gt;0")/COUNTIF(B6:O6,"&gt;0")</f>
        <v>25872.266632220326</v>
      </c>
    </row>
    <row r="7" spans="1:18" x14ac:dyDescent="0.25">
      <c r="A7" s="16" t="s">
        <v>20</v>
      </c>
      <c r="B7" s="17">
        <v>962</v>
      </c>
      <c r="C7" s="17">
        <v>785</v>
      </c>
      <c r="D7" s="17">
        <v>980</v>
      </c>
      <c r="E7" s="17">
        <v>866</v>
      </c>
      <c r="F7" s="17">
        <v>750</v>
      </c>
      <c r="G7" s="17">
        <v>1009</v>
      </c>
      <c r="H7" s="17">
        <v>1020</v>
      </c>
      <c r="I7" s="17">
        <v>753.7</v>
      </c>
      <c r="J7" s="17">
        <v>942</v>
      </c>
      <c r="K7" s="17">
        <v>990</v>
      </c>
      <c r="L7" s="17">
        <v>1025</v>
      </c>
      <c r="M7" s="17">
        <v>982</v>
      </c>
      <c r="N7" s="17">
        <v>730</v>
      </c>
      <c r="O7" s="18">
        <v>1060</v>
      </c>
      <c r="P7" s="19">
        <f t="shared" si="0"/>
        <v>918.19285714285718</v>
      </c>
    </row>
    <row r="8" spans="1:18" x14ac:dyDescent="0.25">
      <c r="A8" s="20" t="s">
        <v>16</v>
      </c>
      <c r="B8" s="21">
        <v>12.689309999999999</v>
      </c>
      <c r="C8" s="21">
        <v>13.085999999999999</v>
      </c>
      <c r="D8" s="21">
        <v>12.899228999999998</v>
      </c>
      <c r="E8" s="21">
        <v>12.5</v>
      </c>
      <c r="F8" s="21">
        <v>12.413600000000001</v>
      </c>
      <c r="G8" s="22">
        <v>12.46</v>
      </c>
      <c r="H8" s="21">
        <v>13.129238354637417</v>
      </c>
      <c r="I8" s="21">
        <v>12.98</v>
      </c>
      <c r="J8" s="21">
        <v>12.565277999999999</v>
      </c>
      <c r="K8" s="21">
        <v>13.031000000000001</v>
      </c>
      <c r="L8" s="21">
        <v>12.91</v>
      </c>
      <c r="M8" s="21">
        <v>12.89</v>
      </c>
      <c r="N8" s="21">
        <v>12.152201625671239</v>
      </c>
      <c r="O8" s="23">
        <v>12.938199999999998</v>
      </c>
      <c r="P8" s="24">
        <f t="shared" si="0"/>
        <v>12.760289784307762</v>
      </c>
    </row>
    <row r="9" spans="1:18" ht="15.75" thickBot="1" x14ac:dyDescent="0.3">
      <c r="A9" s="25" t="s">
        <v>17</v>
      </c>
      <c r="B9" s="26">
        <v>27040</v>
      </c>
      <c r="C9" s="26">
        <v>28204</v>
      </c>
      <c r="D9" s="26">
        <v>28010</v>
      </c>
      <c r="E9" s="26">
        <v>27860</v>
      </c>
      <c r="F9" s="26">
        <v>25900</v>
      </c>
      <c r="G9" s="26">
        <v>26964</v>
      </c>
      <c r="H9" s="26">
        <v>28360</v>
      </c>
      <c r="I9" s="26">
        <v>28029</v>
      </c>
      <c r="J9" s="26">
        <v>27022</v>
      </c>
      <c r="K9" s="26">
        <v>27684</v>
      </c>
      <c r="L9" s="27">
        <v>27727</v>
      </c>
      <c r="M9" s="26">
        <v>28037</v>
      </c>
      <c r="N9" s="26">
        <v>25570</v>
      </c>
      <c r="O9" s="28">
        <v>28800</v>
      </c>
      <c r="P9" s="29">
        <f t="shared" si="0"/>
        <v>27514.785714285714</v>
      </c>
    </row>
    <row r="10" spans="1:18" s="5" customFormat="1" ht="19.5" thickBot="1" x14ac:dyDescent="0.3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R10" s="1"/>
    </row>
    <row r="11" spans="1:18" s="5" customFormat="1" x14ac:dyDescent="0.25">
      <c r="A11" s="12" t="s">
        <v>21</v>
      </c>
      <c r="B11" s="13">
        <v>27617.577315078601</v>
      </c>
      <c r="C11" s="13">
        <v>27798.713235294119</v>
      </c>
      <c r="D11" s="13">
        <v>28120.871145627214</v>
      </c>
      <c r="E11" s="13">
        <v>28385.849056603773</v>
      </c>
      <c r="F11" s="13">
        <v>27163.75588064703</v>
      </c>
      <c r="G11" s="13">
        <v>27526.805778491169</v>
      </c>
      <c r="H11" s="13">
        <v>27995.183270037913</v>
      </c>
      <c r="I11" s="13">
        <v>27716.48690292758</v>
      </c>
      <c r="J11" s="13">
        <v>27361.113697603829</v>
      </c>
      <c r="K11" s="13">
        <v>27533.420305425523</v>
      </c>
      <c r="L11" s="13">
        <v>27526.568551510456</v>
      </c>
      <c r="M11" s="13">
        <v>28189.294026377036</v>
      </c>
      <c r="N11" s="13">
        <v>26979.802516393</v>
      </c>
      <c r="O11" s="14">
        <v>28854.090986381416</v>
      </c>
      <c r="P11" s="15">
        <f t="shared" ref="P11:P14" si="1">SUMIF(B11:O11,"&gt;0")/COUNTIF(B11:O11,"&gt;0")</f>
        <v>27769.252333457047</v>
      </c>
    </row>
    <row r="12" spans="1:18" s="5" customFormat="1" x14ac:dyDescent="0.25">
      <c r="A12" s="16" t="s">
        <v>20</v>
      </c>
      <c r="B12" s="17">
        <v>962</v>
      </c>
      <c r="C12" s="17">
        <v>785</v>
      </c>
      <c r="D12" s="17">
        <v>965</v>
      </c>
      <c r="E12" s="17">
        <v>866</v>
      </c>
      <c r="F12" s="17">
        <v>750</v>
      </c>
      <c r="G12" s="17">
        <v>1016</v>
      </c>
      <c r="H12" s="17">
        <v>1020</v>
      </c>
      <c r="I12" s="17">
        <v>755.3</v>
      </c>
      <c r="J12" s="17">
        <v>931</v>
      </c>
      <c r="K12" s="17">
        <v>988</v>
      </c>
      <c r="L12" s="17">
        <v>1005</v>
      </c>
      <c r="M12" s="17">
        <v>982</v>
      </c>
      <c r="N12" s="17">
        <v>719</v>
      </c>
      <c r="O12" s="18">
        <v>1040</v>
      </c>
      <c r="P12" s="19">
        <f t="shared" si="1"/>
        <v>913.16428571428571</v>
      </c>
    </row>
    <row r="13" spans="1:18" s="5" customFormat="1" x14ac:dyDescent="0.25">
      <c r="A13" s="20" t="s">
        <v>16</v>
      </c>
      <c r="B13" s="21">
        <v>12.689309999999999</v>
      </c>
      <c r="C13" s="21">
        <v>13.055999999999999</v>
      </c>
      <c r="D13" s="21">
        <v>12.897040000000001</v>
      </c>
      <c r="E13" s="21">
        <v>12.72</v>
      </c>
      <c r="F13" s="21">
        <v>12.413600000000001</v>
      </c>
      <c r="G13" s="22">
        <v>12.46</v>
      </c>
      <c r="H13" s="21">
        <v>13.129401456477845</v>
      </c>
      <c r="I13" s="21">
        <v>12.98</v>
      </c>
      <c r="J13" s="21">
        <v>12.565277999999999</v>
      </c>
      <c r="K13" s="21">
        <v>13.031000000000001</v>
      </c>
      <c r="L13" s="21">
        <v>12.91</v>
      </c>
      <c r="M13" s="21">
        <v>12.89</v>
      </c>
      <c r="N13" s="21">
        <v>12.152201625671239</v>
      </c>
      <c r="O13" s="23">
        <v>12.938199999999998</v>
      </c>
      <c r="P13" s="24">
        <f t="shared" si="1"/>
        <v>12.773716505867794</v>
      </c>
    </row>
    <row r="14" spans="1:18" s="5" customFormat="1" ht="15.75" thickBot="1" x14ac:dyDescent="0.3">
      <c r="A14" s="25" t="s">
        <v>17</v>
      </c>
      <c r="B14" s="26">
        <v>29204</v>
      </c>
      <c r="C14" s="26">
        <v>30245</v>
      </c>
      <c r="D14" s="26">
        <v>30223</v>
      </c>
      <c r="E14" s="26">
        <v>30089</v>
      </c>
      <c r="F14" s="26">
        <v>28100</v>
      </c>
      <c r="G14" s="26">
        <v>28582</v>
      </c>
      <c r="H14" s="26">
        <v>30630</v>
      </c>
      <c r="I14" s="26">
        <v>29980</v>
      </c>
      <c r="J14" s="26">
        <v>28650</v>
      </c>
      <c r="K14" s="26">
        <v>29899</v>
      </c>
      <c r="L14" s="27">
        <v>29614</v>
      </c>
      <c r="M14" s="26">
        <v>30280</v>
      </c>
      <c r="N14" s="26">
        <v>27322</v>
      </c>
      <c r="O14" s="28">
        <v>31110</v>
      </c>
      <c r="P14" s="29">
        <f t="shared" si="1"/>
        <v>29566.285714285714</v>
      </c>
    </row>
    <row r="15" spans="1:18" s="5" customFormat="1" ht="19.5" thickBot="1" x14ac:dyDescent="0.3">
      <c r="A15" s="53" t="s">
        <v>40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8" s="5" customFormat="1" x14ac:dyDescent="0.25">
      <c r="A16" s="12" t="s">
        <v>21</v>
      </c>
      <c r="B16" s="13">
        <v>30687.24776997331</v>
      </c>
      <c r="C16" s="13">
        <v>31012.803532008831</v>
      </c>
      <c r="D16" s="13">
        <v>31214.60428129245</v>
      </c>
      <c r="E16" s="13">
        <v>31976.639999999999</v>
      </c>
      <c r="F16" s="13">
        <v>30160.469162853642</v>
      </c>
      <c r="G16" s="13">
        <v>30003.852327447832</v>
      </c>
      <c r="H16" s="13">
        <v>30945.160150416363</v>
      </c>
      <c r="I16" s="13">
        <v>31131.587057010784</v>
      </c>
      <c r="J16" s="13">
        <v>30587.146579645912</v>
      </c>
      <c r="K16" s="13">
        <v>31057.631801089708</v>
      </c>
      <c r="L16" s="13">
        <v>31239.039504260261</v>
      </c>
      <c r="M16" s="13">
        <v>31656.167571761052</v>
      </c>
      <c r="N16" s="13">
        <v>30445.841123835333</v>
      </c>
      <c r="O16" s="14">
        <v>32016.8184136897</v>
      </c>
      <c r="P16" s="15">
        <f t="shared" ref="P16:P19" si="2">SUMIF(B16:O16,"&gt;0")/COUNTIF(B16:O16,"&gt;0")</f>
        <v>31009.643519663226</v>
      </c>
    </row>
    <row r="17" spans="1:18" s="5" customFormat="1" x14ac:dyDescent="0.25">
      <c r="A17" s="16" t="s">
        <v>20</v>
      </c>
      <c r="B17" s="17">
        <v>928</v>
      </c>
      <c r="C17" s="17">
        <v>777</v>
      </c>
      <c r="D17" s="17">
        <v>965</v>
      </c>
      <c r="E17" s="17">
        <v>927</v>
      </c>
      <c r="F17" s="17">
        <v>750</v>
      </c>
      <c r="G17" s="17">
        <v>976</v>
      </c>
      <c r="H17" s="17">
        <v>1040</v>
      </c>
      <c r="I17" s="17">
        <v>755.8</v>
      </c>
      <c r="J17" s="17">
        <v>946</v>
      </c>
      <c r="K17" s="17">
        <v>977</v>
      </c>
      <c r="L17" s="17">
        <v>1005</v>
      </c>
      <c r="M17" s="17">
        <v>973</v>
      </c>
      <c r="N17" s="17">
        <v>719</v>
      </c>
      <c r="O17" s="18">
        <v>1020</v>
      </c>
      <c r="P17" s="19">
        <f t="shared" si="2"/>
        <v>911.34285714285704</v>
      </c>
    </row>
    <row r="18" spans="1:18" s="5" customFormat="1" x14ac:dyDescent="0.25">
      <c r="A18" s="20" t="s">
        <v>16</v>
      </c>
      <c r="B18" s="21">
        <v>12.689309999999999</v>
      </c>
      <c r="C18" s="21">
        <v>13.59</v>
      </c>
      <c r="D18" s="21">
        <v>12.897040000000001</v>
      </c>
      <c r="E18" s="21">
        <v>12.5</v>
      </c>
      <c r="F18" s="21">
        <v>12.413600000000001</v>
      </c>
      <c r="G18" s="22">
        <v>12.46</v>
      </c>
      <c r="H18" s="21">
        <v>13.1768586111038</v>
      </c>
      <c r="I18" s="21">
        <v>12.98</v>
      </c>
      <c r="J18" s="21">
        <v>12.565277999999999</v>
      </c>
      <c r="K18" s="21">
        <v>13.031000000000001</v>
      </c>
      <c r="L18" s="21">
        <v>12.91</v>
      </c>
      <c r="M18" s="21">
        <v>12.89</v>
      </c>
      <c r="N18" s="21">
        <v>12.152201625671239</v>
      </c>
      <c r="O18" s="23">
        <v>12.938199999999998</v>
      </c>
      <c r="P18" s="24">
        <f t="shared" si="2"/>
        <v>12.799534874055357</v>
      </c>
    </row>
    <row r="19" spans="1:18" s="5" customFormat="1" ht="15.75" thickBot="1" x14ac:dyDescent="0.3">
      <c r="A19" s="25" t="s">
        <v>17</v>
      </c>
      <c r="B19" s="26">
        <v>32450</v>
      </c>
      <c r="C19" s="26">
        <v>35122</v>
      </c>
      <c r="D19" s="26">
        <v>33548</v>
      </c>
      <c r="E19" s="26">
        <v>33309</v>
      </c>
      <c r="F19" s="26">
        <v>31200</v>
      </c>
      <c r="G19" s="26">
        <v>31154</v>
      </c>
      <c r="H19" s="26">
        <v>33980</v>
      </c>
      <c r="I19" s="26">
        <v>33674</v>
      </c>
      <c r="J19" s="26">
        <v>32028</v>
      </c>
      <c r="K19" s="26">
        <v>33726</v>
      </c>
      <c r="L19" s="27">
        <v>33608</v>
      </c>
      <c r="M19" s="26">
        <v>34004</v>
      </c>
      <c r="N19" s="26">
        <v>30832</v>
      </c>
      <c r="O19" s="28">
        <v>34520</v>
      </c>
      <c r="P19" s="29">
        <f t="shared" si="2"/>
        <v>33082.5</v>
      </c>
    </row>
    <row r="20" spans="1:18" ht="19.5" thickBot="1" x14ac:dyDescent="0.3">
      <c r="A20" s="53" t="s">
        <v>38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  <c r="R20" s="5"/>
    </row>
    <row r="21" spans="1:18" x14ac:dyDescent="0.25">
      <c r="A21" s="12" t="s">
        <v>21</v>
      </c>
      <c r="B21" s="33">
        <f t="shared" ref="B21:O21" si="3">ROUND(B11-B6,0)</f>
        <v>2046</v>
      </c>
      <c r="C21" s="33">
        <f t="shared" si="3"/>
        <v>1935</v>
      </c>
      <c r="D21" s="33">
        <f t="shared" si="3"/>
        <v>2063</v>
      </c>
      <c r="E21" s="33">
        <f t="shared" si="3"/>
        <v>1640</v>
      </c>
      <c r="F21" s="33">
        <f t="shared" si="3"/>
        <v>2127</v>
      </c>
      <c r="G21" s="33">
        <f t="shared" si="3"/>
        <v>1558</v>
      </c>
      <c r="H21" s="33">
        <f t="shared" si="3"/>
        <v>2074</v>
      </c>
      <c r="I21" s="33">
        <f t="shared" si="3"/>
        <v>1804</v>
      </c>
      <c r="J21" s="33">
        <f t="shared" si="3"/>
        <v>1555</v>
      </c>
      <c r="K21" s="33">
        <f t="shared" si="3"/>
        <v>2040</v>
      </c>
      <c r="L21" s="33">
        <f t="shared" si="3"/>
        <v>1754</v>
      </c>
      <c r="M21" s="33">
        <f t="shared" si="3"/>
        <v>2088</v>
      </c>
      <c r="N21" s="33">
        <f t="shared" si="3"/>
        <v>1730</v>
      </c>
      <c r="O21" s="34">
        <f t="shared" si="3"/>
        <v>2142</v>
      </c>
      <c r="P21" s="15">
        <f t="shared" ref="P21:P24" si="4">AVERAGE(B21:O21)</f>
        <v>1896.8571428571429</v>
      </c>
    </row>
    <row r="22" spans="1:18" x14ac:dyDescent="0.25">
      <c r="A22" s="16" t="s">
        <v>20</v>
      </c>
      <c r="B22" s="35">
        <f t="shared" ref="B22:O22" si="5">ROUND(B12-B7,0)</f>
        <v>0</v>
      </c>
      <c r="C22" s="35">
        <f t="shared" si="5"/>
        <v>0</v>
      </c>
      <c r="D22" s="35">
        <f t="shared" si="5"/>
        <v>-15</v>
      </c>
      <c r="E22" s="35">
        <f t="shared" si="5"/>
        <v>0</v>
      </c>
      <c r="F22" s="35">
        <f t="shared" si="5"/>
        <v>0</v>
      </c>
      <c r="G22" s="35">
        <f t="shared" si="5"/>
        <v>7</v>
      </c>
      <c r="H22" s="35">
        <f t="shared" si="5"/>
        <v>0</v>
      </c>
      <c r="I22" s="35">
        <f t="shared" si="5"/>
        <v>2</v>
      </c>
      <c r="J22" s="35">
        <f t="shared" si="5"/>
        <v>-11</v>
      </c>
      <c r="K22" s="35">
        <f t="shared" si="5"/>
        <v>-2</v>
      </c>
      <c r="L22" s="35">
        <f t="shared" si="5"/>
        <v>-20</v>
      </c>
      <c r="M22" s="35">
        <f t="shared" si="5"/>
        <v>0</v>
      </c>
      <c r="N22" s="35">
        <f t="shared" si="5"/>
        <v>-11</v>
      </c>
      <c r="O22" s="36">
        <f t="shared" si="5"/>
        <v>-20</v>
      </c>
      <c r="P22" s="19">
        <f t="shared" si="4"/>
        <v>-5</v>
      </c>
    </row>
    <row r="23" spans="1:18" x14ac:dyDescent="0.25">
      <c r="A23" s="20" t="s">
        <v>16</v>
      </c>
      <c r="B23" s="38">
        <f t="shared" ref="B23:O23" si="6">ROUND(B13-B8,2)</f>
        <v>0</v>
      </c>
      <c r="C23" s="38">
        <f t="shared" si="6"/>
        <v>-0.03</v>
      </c>
      <c r="D23" s="38">
        <f t="shared" si="6"/>
        <v>0</v>
      </c>
      <c r="E23" s="38">
        <f t="shared" si="6"/>
        <v>0.22</v>
      </c>
      <c r="F23" s="38">
        <f t="shared" si="6"/>
        <v>0</v>
      </c>
      <c r="G23" s="38">
        <f t="shared" si="6"/>
        <v>0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0</v>
      </c>
      <c r="O23" s="39">
        <f t="shared" si="6"/>
        <v>0</v>
      </c>
      <c r="P23" s="37">
        <f t="shared" si="4"/>
        <v>1.3571428571428571E-2</v>
      </c>
    </row>
    <row r="24" spans="1:18" ht="15.75" thickBot="1" x14ac:dyDescent="0.3">
      <c r="A24" s="25" t="s">
        <v>17</v>
      </c>
      <c r="B24" s="48">
        <f t="shared" ref="B24:O24" si="7">ROUND(B14-B9,0)</f>
        <v>2164</v>
      </c>
      <c r="C24" s="48">
        <f t="shared" si="7"/>
        <v>2041</v>
      </c>
      <c r="D24" s="48">
        <f t="shared" si="7"/>
        <v>2213</v>
      </c>
      <c r="E24" s="48">
        <f t="shared" si="7"/>
        <v>2229</v>
      </c>
      <c r="F24" s="48">
        <f t="shared" si="7"/>
        <v>2200</v>
      </c>
      <c r="G24" s="48">
        <f t="shared" si="7"/>
        <v>1618</v>
      </c>
      <c r="H24" s="48">
        <f t="shared" si="7"/>
        <v>2270</v>
      </c>
      <c r="I24" s="48">
        <f t="shared" si="7"/>
        <v>1951</v>
      </c>
      <c r="J24" s="48">
        <f t="shared" si="7"/>
        <v>1628</v>
      </c>
      <c r="K24" s="48">
        <f t="shared" si="7"/>
        <v>2215</v>
      </c>
      <c r="L24" s="48">
        <f t="shared" si="7"/>
        <v>1887</v>
      </c>
      <c r="M24" s="48">
        <f t="shared" si="7"/>
        <v>2243</v>
      </c>
      <c r="N24" s="48">
        <f t="shared" si="7"/>
        <v>1752</v>
      </c>
      <c r="O24" s="49">
        <f t="shared" si="7"/>
        <v>2310</v>
      </c>
      <c r="P24" s="50">
        <f t="shared" si="4"/>
        <v>2051.5</v>
      </c>
    </row>
    <row r="25" spans="1:18" ht="19.5" thickBot="1" x14ac:dyDescent="0.3">
      <c r="A25" s="53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8" x14ac:dyDescent="0.25">
      <c r="A26" s="12" t="s">
        <v>21</v>
      </c>
      <c r="B26" s="33">
        <f t="shared" ref="B26:O26" si="8">ROUND(B16-B11,0)</f>
        <v>3070</v>
      </c>
      <c r="C26" s="33">
        <f t="shared" si="8"/>
        <v>3214</v>
      </c>
      <c r="D26" s="33">
        <f t="shared" si="8"/>
        <v>3094</v>
      </c>
      <c r="E26" s="33">
        <f t="shared" si="8"/>
        <v>3591</v>
      </c>
      <c r="F26" s="33">
        <f t="shared" si="8"/>
        <v>2997</v>
      </c>
      <c r="G26" s="33">
        <f t="shared" si="8"/>
        <v>2477</v>
      </c>
      <c r="H26" s="33">
        <f t="shared" si="8"/>
        <v>2950</v>
      </c>
      <c r="I26" s="33">
        <f t="shared" si="8"/>
        <v>3415</v>
      </c>
      <c r="J26" s="33">
        <f t="shared" si="8"/>
        <v>3226</v>
      </c>
      <c r="K26" s="33">
        <f t="shared" si="8"/>
        <v>3524</v>
      </c>
      <c r="L26" s="33">
        <f t="shared" si="8"/>
        <v>3712</v>
      </c>
      <c r="M26" s="33">
        <f t="shared" si="8"/>
        <v>3467</v>
      </c>
      <c r="N26" s="33">
        <f t="shared" si="8"/>
        <v>3466</v>
      </c>
      <c r="O26" s="34">
        <f t="shared" si="8"/>
        <v>3163</v>
      </c>
      <c r="P26" s="15">
        <f t="shared" ref="P26:P29" si="9">AVERAGE(B26:O26)</f>
        <v>3240.4285714285716</v>
      </c>
    </row>
    <row r="27" spans="1:18" x14ac:dyDescent="0.25">
      <c r="A27" s="16" t="s">
        <v>20</v>
      </c>
      <c r="B27" s="35">
        <f t="shared" ref="B27:O27" si="10">ROUND(B17-B12,0)</f>
        <v>-34</v>
      </c>
      <c r="C27" s="35">
        <f t="shared" si="10"/>
        <v>-8</v>
      </c>
      <c r="D27" s="35">
        <f t="shared" si="10"/>
        <v>0</v>
      </c>
      <c r="E27" s="35">
        <f t="shared" si="10"/>
        <v>61</v>
      </c>
      <c r="F27" s="35">
        <f t="shared" si="10"/>
        <v>0</v>
      </c>
      <c r="G27" s="35">
        <f t="shared" si="10"/>
        <v>-40</v>
      </c>
      <c r="H27" s="35">
        <f t="shared" si="10"/>
        <v>20</v>
      </c>
      <c r="I27" s="35">
        <f t="shared" si="10"/>
        <v>1</v>
      </c>
      <c r="J27" s="35">
        <f t="shared" si="10"/>
        <v>15</v>
      </c>
      <c r="K27" s="35">
        <f t="shared" si="10"/>
        <v>-11</v>
      </c>
      <c r="L27" s="35">
        <f t="shared" si="10"/>
        <v>0</v>
      </c>
      <c r="M27" s="35">
        <f t="shared" si="10"/>
        <v>-9</v>
      </c>
      <c r="N27" s="35">
        <f t="shared" si="10"/>
        <v>0</v>
      </c>
      <c r="O27" s="36">
        <f t="shared" si="10"/>
        <v>-20</v>
      </c>
      <c r="P27" s="19">
        <f t="shared" si="9"/>
        <v>-1.7857142857142858</v>
      </c>
    </row>
    <row r="28" spans="1:18" x14ac:dyDescent="0.25">
      <c r="A28" s="20" t="s">
        <v>16</v>
      </c>
      <c r="B28" s="38">
        <f t="shared" ref="B28:O28" si="11">ROUND(B18-B13,2)</f>
        <v>0</v>
      </c>
      <c r="C28" s="38">
        <f t="shared" si="11"/>
        <v>0.53</v>
      </c>
      <c r="D28" s="38">
        <f t="shared" si="11"/>
        <v>0</v>
      </c>
      <c r="E28" s="38">
        <f t="shared" si="11"/>
        <v>-0.22</v>
      </c>
      <c r="F28" s="38">
        <f t="shared" si="11"/>
        <v>0</v>
      </c>
      <c r="G28" s="38">
        <f t="shared" si="11"/>
        <v>0</v>
      </c>
      <c r="H28" s="38">
        <f t="shared" si="11"/>
        <v>0.05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9">
        <f t="shared" si="11"/>
        <v>0</v>
      </c>
      <c r="P28" s="37">
        <f t="shared" si="9"/>
        <v>2.5714285714285717E-2</v>
      </c>
    </row>
    <row r="29" spans="1:18" ht="15.75" thickBot="1" x14ac:dyDescent="0.3">
      <c r="A29" s="25" t="s">
        <v>17</v>
      </c>
      <c r="B29" s="48">
        <f t="shared" ref="B29:O29" si="12">ROUND(B19-B14,0)</f>
        <v>3246</v>
      </c>
      <c r="C29" s="48">
        <f t="shared" si="12"/>
        <v>4877</v>
      </c>
      <c r="D29" s="48">
        <f t="shared" si="12"/>
        <v>3325</v>
      </c>
      <c r="E29" s="48">
        <f t="shared" si="12"/>
        <v>3220</v>
      </c>
      <c r="F29" s="48">
        <f t="shared" si="12"/>
        <v>3100</v>
      </c>
      <c r="G29" s="48">
        <f t="shared" si="12"/>
        <v>2572</v>
      </c>
      <c r="H29" s="48">
        <f t="shared" si="12"/>
        <v>3350</v>
      </c>
      <c r="I29" s="48">
        <f t="shared" si="12"/>
        <v>3694</v>
      </c>
      <c r="J29" s="48">
        <f t="shared" si="12"/>
        <v>3378</v>
      </c>
      <c r="K29" s="48">
        <f t="shared" si="12"/>
        <v>3827</v>
      </c>
      <c r="L29" s="48">
        <f t="shared" si="12"/>
        <v>3994</v>
      </c>
      <c r="M29" s="48">
        <f t="shared" si="12"/>
        <v>3724</v>
      </c>
      <c r="N29" s="48">
        <f t="shared" si="12"/>
        <v>3510</v>
      </c>
      <c r="O29" s="49">
        <f t="shared" si="12"/>
        <v>3410</v>
      </c>
      <c r="P29" s="50">
        <f t="shared" si="9"/>
        <v>3516.2142857142858</v>
      </c>
    </row>
    <row r="30" spans="1:18" ht="19.5" thickBot="1" x14ac:dyDescent="0.3">
      <c r="A30" s="53" t="s">
        <v>43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8" x14ac:dyDescent="0.25">
      <c r="A31" s="12" t="s">
        <v>21</v>
      </c>
      <c r="B31" s="44">
        <f t="shared" ref="B31:O31" si="13">ROUND(100*(B11-B6)/B6,2)</f>
        <v>8</v>
      </c>
      <c r="C31" s="44">
        <f t="shared" si="13"/>
        <v>7.48</v>
      </c>
      <c r="D31" s="44">
        <f t="shared" si="13"/>
        <v>7.92</v>
      </c>
      <c r="E31" s="44">
        <f t="shared" si="13"/>
        <v>6.13</v>
      </c>
      <c r="F31" s="44">
        <f t="shared" si="13"/>
        <v>8.49</v>
      </c>
      <c r="G31" s="44">
        <f t="shared" si="13"/>
        <v>6</v>
      </c>
      <c r="H31" s="44">
        <f t="shared" si="13"/>
        <v>8</v>
      </c>
      <c r="I31" s="44">
        <f t="shared" si="13"/>
        <v>6.96</v>
      </c>
      <c r="J31" s="44">
        <f t="shared" si="13"/>
        <v>6.02</v>
      </c>
      <c r="K31" s="44">
        <f t="shared" si="13"/>
        <v>8</v>
      </c>
      <c r="L31" s="44">
        <f t="shared" si="13"/>
        <v>6.81</v>
      </c>
      <c r="M31" s="44">
        <f t="shared" si="13"/>
        <v>8</v>
      </c>
      <c r="N31" s="44">
        <f t="shared" si="13"/>
        <v>6.85</v>
      </c>
      <c r="O31" s="45">
        <f t="shared" si="13"/>
        <v>8.02</v>
      </c>
      <c r="P31" s="41">
        <f t="shared" ref="P31:P34" si="14">AVERAGE(B31:O31)</f>
        <v>7.3342857142857136</v>
      </c>
    </row>
    <row r="32" spans="1:18" x14ac:dyDescent="0.25">
      <c r="A32" s="16" t="s">
        <v>20</v>
      </c>
      <c r="B32" s="38">
        <f t="shared" ref="B32:O32" si="15">ROUND(100*(B12-B7)/B7,2)</f>
        <v>0</v>
      </c>
      <c r="C32" s="38">
        <f t="shared" si="15"/>
        <v>0</v>
      </c>
      <c r="D32" s="38">
        <f t="shared" si="15"/>
        <v>-1.53</v>
      </c>
      <c r="E32" s="38">
        <f t="shared" si="15"/>
        <v>0</v>
      </c>
      <c r="F32" s="38">
        <f t="shared" si="15"/>
        <v>0</v>
      </c>
      <c r="G32" s="38">
        <f t="shared" si="15"/>
        <v>0.69</v>
      </c>
      <c r="H32" s="38">
        <f t="shared" si="15"/>
        <v>0</v>
      </c>
      <c r="I32" s="38">
        <f t="shared" si="15"/>
        <v>0.21</v>
      </c>
      <c r="J32" s="38">
        <f t="shared" si="15"/>
        <v>-1.17</v>
      </c>
      <c r="K32" s="38">
        <f t="shared" si="15"/>
        <v>-0.2</v>
      </c>
      <c r="L32" s="38">
        <f t="shared" si="15"/>
        <v>-1.95</v>
      </c>
      <c r="M32" s="38">
        <f t="shared" si="15"/>
        <v>0</v>
      </c>
      <c r="N32" s="38">
        <f t="shared" si="15"/>
        <v>-1.51</v>
      </c>
      <c r="O32" s="39">
        <f t="shared" si="15"/>
        <v>-1.89</v>
      </c>
      <c r="P32" s="42">
        <f t="shared" si="14"/>
        <v>-0.52500000000000002</v>
      </c>
    </row>
    <row r="33" spans="1:16" x14ac:dyDescent="0.25">
      <c r="A33" s="20" t="s">
        <v>16</v>
      </c>
      <c r="B33" s="38">
        <f t="shared" ref="B33:O33" si="16">ROUND(100*(B13-B8)/B8,2)</f>
        <v>0</v>
      </c>
      <c r="C33" s="38">
        <f t="shared" si="16"/>
        <v>-0.23</v>
      </c>
      <c r="D33" s="38">
        <f t="shared" si="16"/>
        <v>-0.02</v>
      </c>
      <c r="E33" s="38">
        <f t="shared" si="16"/>
        <v>1.76</v>
      </c>
      <c r="F33" s="38">
        <f t="shared" si="16"/>
        <v>0</v>
      </c>
      <c r="G33" s="38">
        <f t="shared" si="16"/>
        <v>0</v>
      </c>
      <c r="H33" s="38">
        <f t="shared" si="16"/>
        <v>0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9">
        <f t="shared" si="16"/>
        <v>0</v>
      </c>
      <c r="P33" s="37">
        <f t="shared" si="14"/>
        <v>0.10785714285714286</v>
      </c>
    </row>
    <row r="34" spans="1:16" ht="15.75" thickBot="1" x14ac:dyDescent="0.3">
      <c r="A34" s="25" t="s">
        <v>17</v>
      </c>
      <c r="B34" s="46">
        <f t="shared" ref="B34:O34" si="17">ROUND(100*(B14-B9)/B9,2)</f>
        <v>8</v>
      </c>
      <c r="C34" s="46">
        <f t="shared" si="17"/>
        <v>7.24</v>
      </c>
      <c r="D34" s="46">
        <f t="shared" si="17"/>
        <v>7.9</v>
      </c>
      <c r="E34" s="46">
        <f t="shared" si="17"/>
        <v>8</v>
      </c>
      <c r="F34" s="46">
        <f t="shared" si="17"/>
        <v>8.49</v>
      </c>
      <c r="G34" s="46">
        <f t="shared" si="17"/>
        <v>6</v>
      </c>
      <c r="H34" s="46">
        <f t="shared" si="17"/>
        <v>8</v>
      </c>
      <c r="I34" s="46">
        <f t="shared" si="17"/>
        <v>6.96</v>
      </c>
      <c r="J34" s="46">
        <f t="shared" si="17"/>
        <v>6.02</v>
      </c>
      <c r="K34" s="46">
        <f t="shared" si="17"/>
        <v>8</v>
      </c>
      <c r="L34" s="46">
        <f t="shared" si="17"/>
        <v>6.81</v>
      </c>
      <c r="M34" s="46">
        <f t="shared" si="17"/>
        <v>8</v>
      </c>
      <c r="N34" s="46">
        <f t="shared" si="17"/>
        <v>6.85</v>
      </c>
      <c r="O34" s="47">
        <f t="shared" si="17"/>
        <v>8.02</v>
      </c>
      <c r="P34" s="43">
        <f t="shared" si="14"/>
        <v>7.4492857142857138</v>
      </c>
    </row>
    <row r="35" spans="1:16" ht="19.5" thickBot="1" x14ac:dyDescent="0.3">
      <c r="A35" s="53" t="s">
        <v>42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x14ac:dyDescent="0.25">
      <c r="A36" s="12" t="s">
        <v>21</v>
      </c>
      <c r="B36" s="44">
        <f t="shared" ref="B36:O36" si="18">ROUND(100*(B16-B11)/B11,2)</f>
        <v>11.11</v>
      </c>
      <c r="C36" s="44">
        <f t="shared" si="18"/>
        <v>11.56</v>
      </c>
      <c r="D36" s="44">
        <f t="shared" si="18"/>
        <v>11</v>
      </c>
      <c r="E36" s="44">
        <f t="shared" si="18"/>
        <v>12.65</v>
      </c>
      <c r="F36" s="44">
        <f t="shared" si="18"/>
        <v>11.03</v>
      </c>
      <c r="G36" s="44">
        <f t="shared" si="18"/>
        <v>9</v>
      </c>
      <c r="H36" s="44">
        <f t="shared" si="18"/>
        <v>10.54</v>
      </c>
      <c r="I36" s="44">
        <f t="shared" si="18"/>
        <v>12.32</v>
      </c>
      <c r="J36" s="44">
        <f t="shared" si="18"/>
        <v>11.79</v>
      </c>
      <c r="K36" s="44">
        <f t="shared" si="18"/>
        <v>12.8</v>
      </c>
      <c r="L36" s="44">
        <f t="shared" si="18"/>
        <v>13.49</v>
      </c>
      <c r="M36" s="44">
        <f t="shared" si="18"/>
        <v>12.3</v>
      </c>
      <c r="N36" s="44">
        <f t="shared" si="18"/>
        <v>12.85</v>
      </c>
      <c r="O36" s="45">
        <f t="shared" si="18"/>
        <v>10.96</v>
      </c>
      <c r="P36" s="41">
        <f t="shared" ref="P36:P39" si="19">AVERAGE(B36:O36)</f>
        <v>11.671428571428569</v>
      </c>
    </row>
    <row r="37" spans="1:16" x14ac:dyDescent="0.25">
      <c r="A37" s="16" t="s">
        <v>20</v>
      </c>
      <c r="B37" s="38">
        <f t="shared" ref="B37:O37" si="20">ROUND(100*(B17-B12)/B12,2)</f>
        <v>-3.53</v>
      </c>
      <c r="C37" s="38">
        <f t="shared" si="20"/>
        <v>-1.02</v>
      </c>
      <c r="D37" s="38">
        <f t="shared" si="20"/>
        <v>0</v>
      </c>
      <c r="E37" s="38">
        <f t="shared" si="20"/>
        <v>7.04</v>
      </c>
      <c r="F37" s="38">
        <f t="shared" si="20"/>
        <v>0</v>
      </c>
      <c r="G37" s="38">
        <f t="shared" si="20"/>
        <v>-3.94</v>
      </c>
      <c r="H37" s="38">
        <f t="shared" si="20"/>
        <v>1.96</v>
      </c>
      <c r="I37" s="38">
        <f t="shared" si="20"/>
        <v>7.0000000000000007E-2</v>
      </c>
      <c r="J37" s="38">
        <f t="shared" si="20"/>
        <v>1.61</v>
      </c>
      <c r="K37" s="38">
        <f t="shared" si="20"/>
        <v>-1.1100000000000001</v>
      </c>
      <c r="L37" s="38">
        <f t="shared" si="20"/>
        <v>0</v>
      </c>
      <c r="M37" s="38">
        <f t="shared" si="20"/>
        <v>-0.92</v>
      </c>
      <c r="N37" s="38">
        <f t="shared" si="20"/>
        <v>0</v>
      </c>
      <c r="O37" s="39">
        <f t="shared" si="20"/>
        <v>-1.92</v>
      </c>
      <c r="P37" s="42">
        <f t="shared" si="19"/>
        <v>-0.1257142857142857</v>
      </c>
    </row>
    <row r="38" spans="1:16" x14ac:dyDescent="0.25">
      <c r="A38" s="20" t="s">
        <v>16</v>
      </c>
      <c r="B38" s="38">
        <f t="shared" ref="B38:O38" si="21">ROUND(100*(B18-B13)/B13,2)</f>
        <v>0</v>
      </c>
      <c r="C38" s="38">
        <f t="shared" si="21"/>
        <v>4.09</v>
      </c>
      <c r="D38" s="38">
        <f t="shared" si="21"/>
        <v>0</v>
      </c>
      <c r="E38" s="38">
        <f t="shared" si="21"/>
        <v>-1.73</v>
      </c>
      <c r="F38" s="38">
        <f t="shared" si="21"/>
        <v>0</v>
      </c>
      <c r="G38" s="38">
        <f t="shared" si="21"/>
        <v>0</v>
      </c>
      <c r="H38" s="38">
        <f t="shared" si="21"/>
        <v>0.36</v>
      </c>
      <c r="I38" s="38">
        <f t="shared" si="21"/>
        <v>0</v>
      </c>
      <c r="J38" s="38">
        <f t="shared" si="21"/>
        <v>0</v>
      </c>
      <c r="K38" s="38">
        <f t="shared" si="21"/>
        <v>0</v>
      </c>
      <c r="L38" s="38">
        <f t="shared" si="21"/>
        <v>0</v>
      </c>
      <c r="M38" s="38">
        <f t="shared" si="21"/>
        <v>0</v>
      </c>
      <c r="N38" s="38">
        <f t="shared" si="21"/>
        <v>0</v>
      </c>
      <c r="O38" s="39">
        <f t="shared" si="21"/>
        <v>0</v>
      </c>
      <c r="P38" s="37">
        <f t="shared" si="19"/>
        <v>0.19428571428571426</v>
      </c>
    </row>
    <row r="39" spans="1:16" ht="15.75" thickBot="1" x14ac:dyDescent="0.3">
      <c r="A39" s="25" t="s">
        <v>17</v>
      </c>
      <c r="B39" s="46">
        <f t="shared" ref="B39:O39" si="22">ROUND(100*(B19-B14)/B14,2)</f>
        <v>11.11</v>
      </c>
      <c r="C39" s="46">
        <f t="shared" si="22"/>
        <v>16.12</v>
      </c>
      <c r="D39" s="46">
        <f t="shared" si="22"/>
        <v>11</v>
      </c>
      <c r="E39" s="46">
        <f t="shared" si="22"/>
        <v>10.7</v>
      </c>
      <c r="F39" s="46">
        <f t="shared" si="22"/>
        <v>11.03</v>
      </c>
      <c r="G39" s="46">
        <f t="shared" si="22"/>
        <v>9</v>
      </c>
      <c r="H39" s="46">
        <f t="shared" si="22"/>
        <v>10.94</v>
      </c>
      <c r="I39" s="46">
        <f t="shared" si="22"/>
        <v>12.32</v>
      </c>
      <c r="J39" s="46">
        <f t="shared" si="22"/>
        <v>11.79</v>
      </c>
      <c r="K39" s="46">
        <f t="shared" si="22"/>
        <v>12.8</v>
      </c>
      <c r="L39" s="46">
        <f t="shared" si="22"/>
        <v>13.49</v>
      </c>
      <c r="M39" s="46">
        <f t="shared" si="22"/>
        <v>12.3</v>
      </c>
      <c r="N39" s="46">
        <f t="shared" si="22"/>
        <v>12.85</v>
      </c>
      <c r="O39" s="47">
        <f t="shared" si="22"/>
        <v>10.96</v>
      </c>
      <c r="P39" s="43">
        <f t="shared" si="19"/>
        <v>11.886428571428571</v>
      </c>
    </row>
  </sheetData>
  <mergeCells count="9">
    <mergeCell ref="A35:P35"/>
    <mergeCell ref="A30:P30"/>
    <mergeCell ref="B1:P1"/>
    <mergeCell ref="B2:O2"/>
    <mergeCell ref="A5:P5"/>
    <mergeCell ref="A10:P10"/>
    <mergeCell ref="A20:P20"/>
    <mergeCell ref="A15:P15"/>
    <mergeCell ref="A25:P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23:O23 B28:O2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B4" sqref="B4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22</v>
      </c>
      <c r="B6" s="13">
        <v>3434.0880873666929</v>
      </c>
      <c r="C6" s="13">
        <v>3524.7301981916062</v>
      </c>
      <c r="D6" s="13">
        <v>3433.0714030033923</v>
      </c>
      <c r="E6" s="13">
        <v>3829.6841605319401</v>
      </c>
      <c r="F6" s="13">
        <v>3651.4198924302764</v>
      </c>
      <c r="G6" s="13">
        <v>4376.2870514820588</v>
      </c>
      <c r="H6" s="13">
        <v>3577.2071957551434</v>
      </c>
      <c r="I6" s="13">
        <v>3416.5981922760889</v>
      </c>
      <c r="J6" s="13">
        <v>3465.3732118914318</v>
      </c>
      <c r="K6" s="13">
        <v>3823.2423290649913</v>
      </c>
      <c r="L6" s="13">
        <v>3775.8999784436301</v>
      </c>
      <c r="M6" s="13">
        <v>3252.2823245525842</v>
      </c>
      <c r="N6" s="13">
        <v>3540.7507095768847</v>
      </c>
      <c r="O6" s="14">
        <v>3628.6581671017957</v>
      </c>
      <c r="P6" s="15">
        <f t="shared" ref="P6:P8" si="0">SUMIF(B6:O6,"&gt;0")/COUNTIF(B6:O6,"&gt;0")</f>
        <v>3623.5209215477516</v>
      </c>
    </row>
    <row r="7" spans="1:16" x14ac:dyDescent="0.25">
      <c r="A7" s="20" t="s">
        <v>18</v>
      </c>
      <c r="B7" s="21">
        <v>49.480384800000003</v>
      </c>
      <c r="C7" s="21">
        <v>47.537255499999993</v>
      </c>
      <c r="D7" s="21">
        <v>44.000249999999994</v>
      </c>
      <c r="E7" s="21">
        <v>42.11</v>
      </c>
      <c r="F7" s="21">
        <v>43.380384800000002</v>
      </c>
      <c r="G7" s="22">
        <v>38.46</v>
      </c>
      <c r="H7" s="21">
        <v>50.150855173522849</v>
      </c>
      <c r="I7" s="21">
        <v>48.68</v>
      </c>
      <c r="J7" s="21">
        <v>49.480384800000003</v>
      </c>
      <c r="K7" s="21">
        <v>41.39</v>
      </c>
      <c r="L7" s="21">
        <v>46.39</v>
      </c>
      <c r="M7" s="21">
        <v>49.73</v>
      </c>
      <c r="N7" s="21">
        <v>49.413249999999998</v>
      </c>
      <c r="O7" s="23">
        <v>45.041443000000001</v>
      </c>
      <c r="P7" s="24">
        <f t="shared" si="0"/>
        <v>46.088872005251623</v>
      </c>
    </row>
    <row r="8" spans="1:16" ht="15.75" thickBot="1" x14ac:dyDescent="0.3">
      <c r="A8" s="25" t="s">
        <v>19</v>
      </c>
      <c r="B8" s="26">
        <v>14160</v>
      </c>
      <c r="C8" s="26">
        <v>13963</v>
      </c>
      <c r="D8" s="26">
        <v>12588</v>
      </c>
      <c r="E8" s="26">
        <v>13439</v>
      </c>
      <c r="F8" s="26">
        <v>13200</v>
      </c>
      <c r="G8" s="26">
        <v>14026</v>
      </c>
      <c r="H8" s="26">
        <v>14950</v>
      </c>
      <c r="I8" s="26">
        <v>13860</v>
      </c>
      <c r="J8" s="26">
        <v>14289</v>
      </c>
      <c r="K8" s="26">
        <v>13187</v>
      </c>
      <c r="L8" s="27">
        <v>14597</v>
      </c>
      <c r="M8" s="26">
        <v>13478</v>
      </c>
      <c r="N8" s="26">
        <v>14580</v>
      </c>
      <c r="O8" s="28">
        <v>13620</v>
      </c>
      <c r="P8" s="29">
        <f t="shared" si="0"/>
        <v>13852.642857142857</v>
      </c>
    </row>
    <row r="9" spans="1:16" s="5" customFormat="1" ht="19.5" thickBot="1" x14ac:dyDescent="0.3">
      <c r="A9" s="53" t="s">
        <v>37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s="5" customFormat="1" x14ac:dyDescent="0.25">
      <c r="A10" s="12" t="s">
        <v>22</v>
      </c>
      <c r="B10" s="13">
        <v>3674.4257494133308</v>
      </c>
      <c r="C10" s="13">
        <v>3790.7499730477807</v>
      </c>
      <c r="D10" s="13">
        <v>3604.6363636363635</v>
      </c>
      <c r="E10" s="13">
        <v>4097.8389931132751</v>
      </c>
      <c r="F10" s="13">
        <v>3845.0557958167306</v>
      </c>
      <c r="G10" s="13">
        <v>4551.3260530421212</v>
      </c>
      <c r="H10" s="13">
        <v>3773.4152158567636</v>
      </c>
      <c r="I10" s="13">
        <v>3587.4281018898932</v>
      </c>
      <c r="J10" s="13">
        <v>3604.0948493189567</v>
      </c>
      <c r="K10" s="13">
        <v>4017.4921478618021</v>
      </c>
      <c r="L10" s="13">
        <v>3977.1502478982538</v>
      </c>
      <c r="M10" s="13">
        <v>3414.9205710838532</v>
      </c>
      <c r="N10" s="13">
        <v>3678.4465705048747</v>
      </c>
      <c r="O10" s="14">
        <v>3828.4741454664318</v>
      </c>
      <c r="P10" s="15">
        <f t="shared" ref="P10:P12" si="1">SUMIF(B10:O10,"&gt;0")/COUNTIF(B10:O10,"&gt;0")</f>
        <v>3817.5324841393162</v>
      </c>
    </row>
    <row r="11" spans="1:16" s="5" customFormat="1" x14ac:dyDescent="0.25">
      <c r="A11" s="20" t="s">
        <v>18</v>
      </c>
      <c r="B11" s="21">
        <v>49.480384800000003</v>
      </c>
      <c r="C11" s="21">
        <v>47.737255499999996</v>
      </c>
      <c r="D11" s="21">
        <v>44</v>
      </c>
      <c r="E11" s="21">
        <v>42.11</v>
      </c>
      <c r="F11" s="21">
        <v>43.380384800000002</v>
      </c>
      <c r="G11" s="22">
        <v>38.46</v>
      </c>
      <c r="H11" s="21">
        <v>50.150855173522849</v>
      </c>
      <c r="I11" s="21">
        <v>48.68</v>
      </c>
      <c r="J11" s="21">
        <v>49.480384800000003</v>
      </c>
      <c r="K11" s="21">
        <v>41.39</v>
      </c>
      <c r="L11" s="21">
        <v>46.39</v>
      </c>
      <c r="M11" s="21">
        <v>49.73</v>
      </c>
      <c r="N11" s="21">
        <v>49.413249999999998</v>
      </c>
      <c r="O11" s="23">
        <v>45.041443000000001</v>
      </c>
      <c r="P11" s="24">
        <f t="shared" si="1"/>
        <v>46.103139862394478</v>
      </c>
    </row>
    <row r="12" spans="1:16" s="5" customFormat="1" ht="15.75" thickBot="1" x14ac:dyDescent="0.3">
      <c r="A12" s="25" t="s">
        <v>19</v>
      </c>
      <c r="B12" s="26">
        <v>15151</v>
      </c>
      <c r="C12" s="26">
        <v>15080</v>
      </c>
      <c r="D12" s="26">
        <v>13217</v>
      </c>
      <c r="E12" s="26">
        <v>14380</v>
      </c>
      <c r="F12" s="26">
        <v>13900</v>
      </c>
      <c r="G12" s="26">
        <v>14587</v>
      </c>
      <c r="H12" s="26">
        <v>15770</v>
      </c>
      <c r="I12" s="26">
        <v>14553</v>
      </c>
      <c r="J12" s="26">
        <v>14861</v>
      </c>
      <c r="K12" s="26">
        <v>13857</v>
      </c>
      <c r="L12" s="27">
        <v>15375</v>
      </c>
      <c r="M12" s="26">
        <v>14152</v>
      </c>
      <c r="N12" s="26">
        <v>15147</v>
      </c>
      <c r="O12" s="28">
        <v>14370</v>
      </c>
      <c r="P12" s="29">
        <f t="shared" si="1"/>
        <v>14600</v>
      </c>
    </row>
    <row r="13" spans="1:16" s="5" customFormat="1" ht="19.5" thickBot="1" x14ac:dyDescent="0.3">
      <c r="A13" s="53" t="s">
        <v>40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s="5" customFormat="1" x14ac:dyDescent="0.25">
      <c r="A14" s="12" t="s">
        <v>22</v>
      </c>
      <c r="B14" s="13">
        <v>4372.641823108861</v>
      </c>
      <c r="C14" s="13">
        <v>4363.7669592976854</v>
      </c>
      <c r="D14" s="13">
        <v>4249.909090909091</v>
      </c>
      <c r="E14" s="13">
        <v>4917.4067917359298</v>
      </c>
      <c r="F14" s="13">
        <v>4481.2880498007935</v>
      </c>
      <c r="G14" s="13">
        <v>5097.3478939157567</v>
      </c>
      <c r="H14" s="13">
        <v>4137.0762427978025</v>
      </c>
      <c r="I14" s="13">
        <v>4197.2884141331142</v>
      </c>
      <c r="J14" s="13">
        <v>4265.2053102060754</v>
      </c>
      <c r="K14" s="13">
        <v>4724.6194733027305</v>
      </c>
      <c r="L14" s="13">
        <v>4729.6400086225476</v>
      </c>
      <c r="M14" s="13">
        <v>3995.4956766539317</v>
      </c>
      <c r="N14" s="13">
        <v>4164.6319560037036</v>
      </c>
      <c r="O14" s="14">
        <v>4545.1474545342608</v>
      </c>
      <c r="P14" s="15">
        <f t="shared" ref="P14:P16" si="2">SUMIF(B14:O14,"&gt;0")/COUNTIF(B14:O14,"&gt;0")</f>
        <v>4445.8189389301633</v>
      </c>
    </row>
    <row r="15" spans="1:16" s="5" customFormat="1" x14ac:dyDescent="0.25">
      <c r="A15" s="20" t="s">
        <v>18</v>
      </c>
      <c r="B15" s="21">
        <v>49.480384800000003</v>
      </c>
      <c r="C15" s="21">
        <v>50.12</v>
      </c>
      <c r="D15" s="21">
        <v>44</v>
      </c>
      <c r="E15" s="21">
        <v>42.11</v>
      </c>
      <c r="F15" s="21">
        <v>43.380384800000002</v>
      </c>
      <c r="G15" s="22">
        <v>38.46</v>
      </c>
      <c r="H15" s="21">
        <v>50.151359999999997</v>
      </c>
      <c r="I15" s="21">
        <v>48.68</v>
      </c>
      <c r="J15" s="21">
        <v>49.480384800000003</v>
      </c>
      <c r="K15" s="21">
        <v>41.39</v>
      </c>
      <c r="L15" s="21">
        <v>46.39</v>
      </c>
      <c r="M15" s="21">
        <v>49.73</v>
      </c>
      <c r="N15" s="21">
        <v>49.413249999999998</v>
      </c>
      <c r="O15" s="23">
        <v>45.041443000000001</v>
      </c>
      <c r="P15" s="24">
        <f t="shared" si="2"/>
        <v>46.273371957142849</v>
      </c>
    </row>
    <row r="16" spans="1:16" s="5" customFormat="1" ht="15.75" thickBot="1" x14ac:dyDescent="0.3">
      <c r="A16" s="25" t="s">
        <v>19</v>
      </c>
      <c r="B16" s="26">
        <v>18030</v>
      </c>
      <c r="C16" s="26">
        <v>18226</v>
      </c>
      <c r="D16" s="26">
        <v>15583</v>
      </c>
      <c r="E16" s="26">
        <v>17256</v>
      </c>
      <c r="F16" s="26">
        <v>16200</v>
      </c>
      <c r="G16" s="26">
        <v>16337</v>
      </c>
      <c r="H16" s="26">
        <v>17290</v>
      </c>
      <c r="I16" s="26">
        <v>17027</v>
      </c>
      <c r="J16" s="26">
        <v>17587</v>
      </c>
      <c r="K16" s="26">
        <v>16296</v>
      </c>
      <c r="L16" s="27">
        <v>18284</v>
      </c>
      <c r="M16" s="26">
        <v>16558</v>
      </c>
      <c r="N16" s="26">
        <v>17149</v>
      </c>
      <c r="O16" s="28">
        <v>17060</v>
      </c>
      <c r="P16" s="29">
        <f t="shared" si="2"/>
        <v>17063.071428571428</v>
      </c>
    </row>
    <row r="17" spans="1:16" ht="19.5" thickBot="1" x14ac:dyDescent="0.3">
      <c r="A17" s="53" t="s">
        <v>38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x14ac:dyDescent="0.25">
      <c r="A18" s="12" t="s">
        <v>22</v>
      </c>
      <c r="B18" s="33">
        <f t="shared" ref="B18:O18" si="3">ROUND(B10-B6,0)</f>
        <v>240</v>
      </c>
      <c r="C18" s="33">
        <f t="shared" si="3"/>
        <v>266</v>
      </c>
      <c r="D18" s="33">
        <f t="shared" si="3"/>
        <v>172</v>
      </c>
      <c r="E18" s="33">
        <f t="shared" si="3"/>
        <v>268</v>
      </c>
      <c r="F18" s="33">
        <f t="shared" si="3"/>
        <v>194</v>
      </c>
      <c r="G18" s="33">
        <f t="shared" si="3"/>
        <v>175</v>
      </c>
      <c r="H18" s="33">
        <f t="shared" si="3"/>
        <v>196</v>
      </c>
      <c r="I18" s="33">
        <f t="shared" si="3"/>
        <v>171</v>
      </c>
      <c r="J18" s="33">
        <f t="shared" si="3"/>
        <v>139</v>
      </c>
      <c r="K18" s="33">
        <f t="shared" si="3"/>
        <v>194</v>
      </c>
      <c r="L18" s="33">
        <f t="shared" si="3"/>
        <v>201</v>
      </c>
      <c r="M18" s="33">
        <f t="shared" si="3"/>
        <v>163</v>
      </c>
      <c r="N18" s="33">
        <f t="shared" si="3"/>
        <v>138</v>
      </c>
      <c r="O18" s="34">
        <f t="shared" si="3"/>
        <v>200</v>
      </c>
      <c r="P18" s="15">
        <f t="shared" ref="P18:P20" si="4">AVERAGE(B18:O18)</f>
        <v>194.07142857142858</v>
      </c>
    </row>
    <row r="19" spans="1:16" x14ac:dyDescent="0.25">
      <c r="A19" s="20" t="s">
        <v>18</v>
      </c>
      <c r="B19" s="38">
        <f t="shared" ref="B19:O19" si="5">ROUND(B11-B7,2)</f>
        <v>0</v>
      </c>
      <c r="C19" s="38">
        <f t="shared" si="5"/>
        <v>0.2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9">
        <f t="shared" si="5"/>
        <v>0</v>
      </c>
      <c r="P19" s="37">
        <f t="shared" si="4"/>
        <v>1.4285714285714287E-2</v>
      </c>
    </row>
    <row r="20" spans="1:16" ht="15.75" thickBot="1" x14ac:dyDescent="0.3">
      <c r="A20" s="25" t="s">
        <v>19</v>
      </c>
      <c r="B20" s="48">
        <f t="shared" ref="B20:O20" si="6">ROUND(B12-B8,0)</f>
        <v>991</v>
      </c>
      <c r="C20" s="48">
        <f t="shared" si="6"/>
        <v>1117</v>
      </c>
      <c r="D20" s="48">
        <f t="shared" si="6"/>
        <v>629</v>
      </c>
      <c r="E20" s="48">
        <f t="shared" si="6"/>
        <v>941</v>
      </c>
      <c r="F20" s="48">
        <f t="shared" si="6"/>
        <v>700</v>
      </c>
      <c r="G20" s="48">
        <f t="shared" si="6"/>
        <v>561</v>
      </c>
      <c r="H20" s="48">
        <f t="shared" si="6"/>
        <v>820</v>
      </c>
      <c r="I20" s="48">
        <f t="shared" si="6"/>
        <v>693</v>
      </c>
      <c r="J20" s="48">
        <f t="shared" si="6"/>
        <v>572</v>
      </c>
      <c r="K20" s="48">
        <f t="shared" si="6"/>
        <v>670</v>
      </c>
      <c r="L20" s="48">
        <f t="shared" si="6"/>
        <v>778</v>
      </c>
      <c r="M20" s="48">
        <f t="shared" si="6"/>
        <v>674</v>
      </c>
      <c r="N20" s="48">
        <f t="shared" si="6"/>
        <v>567</v>
      </c>
      <c r="O20" s="49">
        <f t="shared" si="6"/>
        <v>750</v>
      </c>
      <c r="P20" s="50">
        <f t="shared" si="4"/>
        <v>747.35714285714289</v>
      </c>
    </row>
    <row r="21" spans="1:16" ht="19.5" thickBot="1" x14ac:dyDescent="0.3">
      <c r="A21" s="53" t="s">
        <v>41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x14ac:dyDescent="0.25">
      <c r="A22" s="12" t="s">
        <v>22</v>
      </c>
      <c r="B22" s="33">
        <f t="shared" ref="B22:O22" si="7">ROUND(B14-B10,0)</f>
        <v>698</v>
      </c>
      <c r="C22" s="33">
        <f t="shared" si="7"/>
        <v>573</v>
      </c>
      <c r="D22" s="33">
        <f t="shared" si="7"/>
        <v>645</v>
      </c>
      <c r="E22" s="33">
        <f t="shared" si="7"/>
        <v>820</v>
      </c>
      <c r="F22" s="33">
        <f t="shared" si="7"/>
        <v>636</v>
      </c>
      <c r="G22" s="33">
        <f t="shared" si="7"/>
        <v>546</v>
      </c>
      <c r="H22" s="33">
        <f t="shared" si="7"/>
        <v>364</v>
      </c>
      <c r="I22" s="33">
        <f t="shared" si="7"/>
        <v>610</v>
      </c>
      <c r="J22" s="33">
        <f t="shared" si="7"/>
        <v>661</v>
      </c>
      <c r="K22" s="33">
        <f t="shared" si="7"/>
        <v>707</v>
      </c>
      <c r="L22" s="33">
        <f t="shared" si="7"/>
        <v>752</v>
      </c>
      <c r="M22" s="33">
        <f t="shared" si="7"/>
        <v>581</v>
      </c>
      <c r="N22" s="33">
        <f t="shared" si="7"/>
        <v>486</v>
      </c>
      <c r="O22" s="34">
        <f t="shared" si="7"/>
        <v>717</v>
      </c>
      <c r="P22" s="15">
        <f t="shared" ref="P22:P24" si="8">AVERAGE(B22:O22)</f>
        <v>628.28571428571433</v>
      </c>
    </row>
    <row r="23" spans="1:16" x14ac:dyDescent="0.25">
      <c r="A23" s="20" t="s">
        <v>18</v>
      </c>
      <c r="B23" s="38">
        <f t="shared" ref="B23:O23" si="9">ROUND(B15-B11,2)</f>
        <v>0</v>
      </c>
      <c r="C23" s="38">
        <f t="shared" si="9"/>
        <v>2.38</v>
      </c>
      <c r="D23" s="38">
        <f t="shared" si="9"/>
        <v>0</v>
      </c>
      <c r="E23" s="38">
        <f t="shared" si="9"/>
        <v>0</v>
      </c>
      <c r="F23" s="38">
        <f t="shared" si="9"/>
        <v>0</v>
      </c>
      <c r="G23" s="38">
        <f t="shared" si="9"/>
        <v>0</v>
      </c>
      <c r="H23" s="38">
        <f t="shared" si="9"/>
        <v>0</v>
      </c>
      <c r="I23" s="38">
        <f t="shared" si="9"/>
        <v>0</v>
      </c>
      <c r="J23" s="38">
        <f t="shared" si="9"/>
        <v>0</v>
      </c>
      <c r="K23" s="38">
        <f t="shared" si="9"/>
        <v>0</v>
      </c>
      <c r="L23" s="38">
        <f t="shared" si="9"/>
        <v>0</v>
      </c>
      <c r="M23" s="38">
        <f t="shared" si="9"/>
        <v>0</v>
      </c>
      <c r="N23" s="38">
        <f t="shared" si="9"/>
        <v>0</v>
      </c>
      <c r="O23" s="39">
        <f t="shared" si="9"/>
        <v>0</v>
      </c>
      <c r="P23" s="37">
        <f t="shared" si="8"/>
        <v>0.16999999999999998</v>
      </c>
    </row>
    <row r="24" spans="1:16" ht="15.75" thickBot="1" x14ac:dyDescent="0.3">
      <c r="A24" s="25" t="s">
        <v>19</v>
      </c>
      <c r="B24" s="48">
        <f t="shared" ref="B24:O24" si="10">ROUND(B16-B12,0)</f>
        <v>2879</v>
      </c>
      <c r="C24" s="48">
        <f t="shared" si="10"/>
        <v>3146</v>
      </c>
      <c r="D24" s="48">
        <f t="shared" si="10"/>
        <v>2366</v>
      </c>
      <c r="E24" s="48">
        <f t="shared" si="10"/>
        <v>2876</v>
      </c>
      <c r="F24" s="48">
        <f t="shared" si="10"/>
        <v>2300</v>
      </c>
      <c r="G24" s="48">
        <f t="shared" si="10"/>
        <v>1750</v>
      </c>
      <c r="H24" s="48">
        <f t="shared" si="10"/>
        <v>1520</v>
      </c>
      <c r="I24" s="48">
        <f t="shared" si="10"/>
        <v>2474</v>
      </c>
      <c r="J24" s="48">
        <f t="shared" si="10"/>
        <v>2726</v>
      </c>
      <c r="K24" s="48">
        <f t="shared" si="10"/>
        <v>2439</v>
      </c>
      <c r="L24" s="48">
        <f t="shared" si="10"/>
        <v>2909</v>
      </c>
      <c r="M24" s="48">
        <f t="shared" si="10"/>
        <v>2406</v>
      </c>
      <c r="N24" s="48">
        <f t="shared" si="10"/>
        <v>2002</v>
      </c>
      <c r="O24" s="49">
        <f t="shared" si="10"/>
        <v>2690</v>
      </c>
      <c r="P24" s="50">
        <f t="shared" si="8"/>
        <v>2463.0714285714284</v>
      </c>
    </row>
    <row r="25" spans="1:16" ht="19.5" thickBot="1" x14ac:dyDescent="0.3">
      <c r="A25" s="53" t="s">
        <v>39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22</v>
      </c>
      <c r="B26" s="44">
        <f t="shared" ref="B26:O26" si="11">ROUND(100*(B10-B6)/B6,2)</f>
        <v>7</v>
      </c>
      <c r="C26" s="44">
        <f t="shared" si="11"/>
        <v>7.55</v>
      </c>
      <c r="D26" s="44">
        <f t="shared" si="11"/>
        <v>5</v>
      </c>
      <c r="E26" s="44">
        <f t="shared" si="11"/>
        <v>7</v>
      </c>
      <c r="F26" s="44">
        <f t="shared" si="11"/>
        <v>5.3</v>
      </c>
      <c r="G26" s="44">
        <f t="shared" si="11"/>
        <v>4</v>
      </c>
      <c r="H26" s="44">
        <f t="shared" si="11"/>
        <v>5.48</v>
      </c>
      <c r="I26" s="44">
        <f t="shared" si="11"/>
        <v>5</v>
      </c>
      <c r="J26" s="44">
        <f t="shared" si="11"/>
        <v>4</v>
      </c>
      <c r="K26" s="44">
        <f t="shared" si="11"/>
        <v>5.08</v>
      </c>
      <c r="L26" s="44">
        <f t="shared" si="11"/>
        <v>5.33</v>
      </c>
      <c r="M26" s="44">
        <f t="shared" si="11"/>
        <v>5</v>
      </c>
      <c r="N26" s="44">
        <f t="shared" si="11"/>
        <v>3.89</v>
      </c>
      <c r="O26" s="45">
        <f t="shared" si="11"/>
        <v>5.51</v>
      </c>
      <c r="P26" s="41">
        <f t="shared" ref="P26:P28" si="12">AVERAGE(B26:O26)</f>
        <v>5.3671428571428574</v>
      </c>
    </row>
    <row r="27" spans="1:16" x14ac:dyDescent="0.25">
      <c r="A27" s="20" t="s">
        <v>18</v>
      </c>
      <c r="B27" s="38">
        <f t="shared" ref="B27:O27" si="13">ROUND(100*(B11-B7)/B7,2)</f>
        <v>0</v>
      </c>
      <c r="C27" s="38">
        <f t="shared" si="13"/>
        <v>0.42</v>
      </c>
      <c r="D27" s="38">
        <f t="shared" si="13"/>
        <v>0</v>
      </c>
      <c r="E27" s="38">
        <f t="shared" si="13"/>
        <v>0</v>
      </c>
      <c r="F27" s="38">
        <f t="shared" si="13"/>
        <v>0</v>
      </c>
      <c r="G27" s="38">
        <f t="shared" si="13"/>
        <v>0</v>
      </c>
      <c r="H27" s="38">
        <f t="shared" si="13"/>
        <v>0</v>
      </c>
      <c r="I27" s="38">
        <f t="shared" si="13"/>
        <v>0</v>
      </c>
      <c r="J27" s="38">
        <f t="shared" si="13"/>
        <v>0</v>
      </c>
      <c r="K27" s="38">
        <f t="shared" si="13"/>
        <v>0</v>
      </c>
      <c r="L27" s="38">
        <f t="shared" si="13"/>
        <v>0</v>
      </c>
      <c r="M27" s="38">
        <f t="shared" si="13"/>
        <v>0</v>
      </c>
      <c r="N27" s="38">
        <f t="shared" si="13"/>
        <v>0</v>
      </c>
      <c r="O27" s="39">
        <f t="shared" si="13"/>
        <v>0</v>
      </c>
      <c r="P27" s="37">
        <f t="shared" si="12"/>
        <v>0.03</v>
      </c>
    </row>
    <row r="28" spans="1:16" ht="15.75" thickBot="1" x14ac:dyDescent="0.3">
      <c r="A28" s="25" t="s">
        <v>19</v>
      </c>
      <c r="B28" s="46">
        <f t="shared" ref="B28:O28" si="14">ROUND(100*(B12-B8)/B8,2)</f>
        <v>7</v>
      </c>
      <c r="C28" s="46">
        <f t="shared" si="14"/>
        <v>8</v>
      </c>
      <c r="D28" s="46">
        <f t="shared" si="14"/>
        <v>5</v>
      </c>
      <c r="E28" s="46">
        <f t="shared" si="14"/>
        <v>7</v>
      </c>
      <c r="F28" s="46">
        <f t="shared" si="14"/>
        <v>5.3</v>
      </c>
      <c r="G28" s="46">
        <f t="shared" si="14"/>
        <v>4</v>
      </c>
      <c r="H28" s="46">
        <f t="shared" si="14"/>
        <v>5.48</v>
      </c>
      <c r="I28" s="46">
        <f t="shared" si="14"/>
        <v>5</v>
      </c>
      <c r="J28" s="46">
        <f t="shared" si="14"/>
        <v>4</v>
      </c>
      <c r="K28" s="46">
        <f t="shared" si="14"/>
        <v>5.08</v>
      </c>
      <c r="L28" s="46">
        <f t="shared" si="14"/>
        <v>5.33</v>
      </c>
      <c r="M28" s="46">
        <f t="shared" si="14"/>
        <v>5</v>
      </c>
      <c r="N28" s="46">
        <f t="shared" si="14"/>
        <v>3.89</v>
      </c>
      <c r="O28" s="47">
        <f t="shared" si="14"/>
        <v>5.51</v>
      </c>
      <c r="P28" s="43">
        <f t="shared" si="12"/>
        <v>5.3992857142857149</v>
      </c>
    </row>
    <row r="29" spans="1:16" ht="19.5" thickBot="1" x14ac:dyDescent="0.3">
      <c r="A29" s="53" t="s">
        <v>42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x14ac:dyDescent="0.25">
      <c r="A30" s="12" t="s">
        <v>22</v>
      </c>
      <c r="B30" s="44">
        <f t="shared" ref="B30:O30" si="15">ROUND(100*(B14-B10)/B10,2)</f>
        <v>19</v>
      </c>
      <c r="C30" s="44">
        <f t="shared" si="15"/>
        <v>15.12</v>
      </c>
      <c r="D30" s="44">
        <f t="shared" si="15"/>
        <v>17.899999999999999</v>
      </c>
      <c r="E30" s="44">
        <f t="shared" si="15"/>
        <v>20</v>
      </c>
      <c r="F30" s="44">
        <f t="shared" si="15"/>
        <v>16.55</v>
      </c>
      <c r="G30" s="44">
        <f t="shared" si="15"/>
        <v>12</v>
      </c>
      <c r="H30" s="44">
        <f t="shared" si="15"/>
        <v>9.64</v>
      </c>
      <c r="I30" s="44">
        <f t="shared" si="15"/>
        <v>17</v>
      </c>
      <c r="J30" s="44">
        <f t="shared" si="15"/>
        <v>18.34</v>
      </c>
      <c r="K30" s="44">
        <f t="shared" si="15"/>
        <v>17.600000000000001</v>
      </c>
      <c r="L30" s="44">
        <f t="shared" si="15"/>
        <v>18.920000000000002</v>
      </c>
      <c r="M30" s="44">
        <f t="shared" si="15"/>
        <v>17</v>
      </c>
      <c r="N30" s="44">
        <f t="shared" si="15"/>
        <v>13.22</v>
      </c>
      <c r="O30" s="45">
        <f t="shared" si="15"/>
        <v>18.72</v>
      </c>
      <c r="P30" s="41">
        <f t="shared" ref="P30:P32" si="16">AVERAGE(B30:O30)</f>
        <v>16.500714285714285</v>
      </c>
    </row>
    <row r="31" spans="1:16" x14ac:dyDescent="0.25">
      <c r="A31" s="20" t="s">
        <v>18</v>
      </c>
      <c r="B31" s="38">
        <f t="shared" ref="B31:O31" si="17">ROUND(100*(B15-B11)/B11,2)</f>
        <v>0</v>
      </c>
      <c r="C31" s="38">
        <f t="shared" si="17"/>
        <v>4.99</v>
      </c>
      <c r="D31" s="38">
        <f t="shared" si="17"/>
        <v>0</v>
      </c>
      <c r="E31" s="38">
        <f t="shared" si="17"/>
        <v>0</v>
      </c>
      <c r="F31" s="38">
        <f t="shared" si="17"/>
        <v>0</v>
      </c>
      <c r="G31" s="38">
        <f t="shared" si="17"/>
        <v>0</v>
      </c>
      <c r="H31" s="38">
        <f t="shared" si="17"/>
        <v>0</v>
      </c>
      <c r="I31" s="38">
        <f t="shared" si="17"/>
        <v>0</v>
      </c>
      <c r="J31" s="38">
        <f t="shared" si="17"/>
        <v>0</v>
      </c>
      <c r="K31" s="38">
        <f t="shared" si="17"/>
        <v>0</v>
      </c>
      <c r="L31" s="38">
        <f t="shared" si="17"/>
        <v>0</v>
      </c>
      <c r="M31" s="38">
        <f t="shared" si="17"/>
        <v>0</v>
      </c>
      <c r="N31" s="38">
        <f t="shared" si="17"/>
        <v>0</v>
      </c>
      <c r="O31" s="39">
        <f t="shared" si="17"/>
        <v>0</v>
      </c>
      <c r="P31" s="37">
        <f t="shared" si="16"/>
        <v>0.35642857142857143</v>
      </c>
    </row>
    <row r="32" spans="1:16" ht="15.75" thickBot="1" x14ac:dyDescent="0.3">
      <c r="A32" s="25" t="s">
        <v>19</v>
      </c>
      <c r="B32" s="46">
        <f t="shared" ref="B32:O32" si="18">ROUND(100*(B16-B12)/B12,2)</f>
        <v>19</v>
      </c>
      <c r="C32" s="46">
        <f t="shared" si="18"/>
        <v>20.86</v>
      </c>
      <c r="D32" s="46">
        <f t="shared" si="18"/>
        <v>17.899999999999999</v>
      </c>
      <c r="E32" s="46">
        <f t="shared" si="18"/>
        <v>20</v>
      </c>
      <c r="F32" s="46">
        <f t="shared" si="18"/>
        <v>16.55</v>
      </c>
      <c r="G32" s="46">
        <f t="shared" si="18"/>
        <v>12</v>
      </c>
      <c r="H32" s="46">
        <f t="shared" si="18"/>
        <v>9.64</v>
      </c>
      <c r="I32" s="46">
        <f t="shared" si="18"/>
        <v>17</v>
      </c>
      <c r="J32" s="46">
        <f t="shared" si="18"/>
        <v>18.34</v>
      </c>
      <c r="K32" s="46">
        <f t="shared" si="18"/>
        <v>17.600000000000001</v>
      </c>
      <c r="L32" s="46">
        <f t="shared" si="18"/>
        <v>18.920000000000002</v>
      </c>
      <c r="M32" s="46">
        <f t="shared" si="18"/>
        <v>17</v>
      </c>
      <c r="N32" s="46">
        <f t="shared" si="18"/>
        <v>13.22</v>
      </c>
      <c r="O32" s="47">
        <f t="shared" si="18"/>
        <v>18.72</v>
      </c>
      <c r="P32" s="43">
        <f t="shared" si="16"/>
        <v>16.910714285714285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23" activePane="bottomRight" state="frozen"/>
      <selection pane="topRight" activeCell="B1" sqref="B1"/>
      <selection pane="bottomLeft" activeCell="A7" sqref="A7"/>
      <selection pane="bottomRight" activeCell="B63" sqref="B63"/>
    </sheetView>
  </sheetViews>
  <sheetFormatPr defaultRowHeight="15" x14ac:dyDescent="0.25"/>
  <cols>
    <col min="1" max="1" width="13.85546875" style="5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6" t="s">
        <v>48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11"/>
      <c r="B2" s="57" t="s">
        <v>34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1"/>
    </row>
    <row r="3" spans="1:16" ht="16.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</row>
    <row r="4" spans="1:16" s="4" customFormat="1" ht="81" customHeight="1" thickBot="1" x14ac:dyDescent="0.3">
      <c r="A4" s="30"/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2" t="s">
        <v>23</v>
      </c>
    </row>
    <row r="5" spans="1:16" ht="19.5" thickBot="1" x14ac:dyDescent="0.3">
      <c r="A5" s="53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2" t="s">
        <v>22</v>
      </c>
      <c r="B6" s="13">
        <v>3243.3623621518027</v>
      </c>
      <c r="C6" s="13">
        <v>3307.1084713262353</v>
      </c>
      <c r="D6" s="13">
        <v>3224.5010080207348</v>
      </c>
      <c r="E6" s="13">
        <v>3598.928810533363</v>
      </c>
      <c r="F6" s="13">
        <v>3421.8997757614388</v>
      </c>
      <c r="G6" s="13">
        <v>4085.2427184466019</v>
      </c>
      <c r="H6" s="13">
        <v>3363.1388394210012</v>
      </c>
      <c r="I6" s="13">
        <v>3230.7692307692309</v>
      </c>
      <c r="J6" s="13">
        <v>3272.9099429934395</v>
      </c>
      <c r="K6" s="13">
        <v>3463.8065010397286</v>
      </c>
      <c r="L6" s="13">
        <v>3526.5552647473323</v>
      </c>
      <c r="M6" s="13">
        <v>3071.9088319088319</v>
      </c>
      <c r="N6" s="13">
        <v>3341.8649959888453</v>
      </c>
      <c r="O6" s="14">
        <v>3553.1278264257926</v>
      </c>
      <c r="P6" s="15">
        <f>SUMIF(B6:O6,"&gt;0")/COUNTIF(B6:O6,"&gt;0")</f>
        <v>3407.5088985381699</v>
      </c>
    </row>
    <row r="7" spans="1:16" x14ac:dyDescent="0.25">
      <c r="A7" s="20" t="s">
        <v>18</v>
      </c>
      <c r="B7" s="21">
        <v>52.390075800000005</v>
      </c>
      <c r="C7" s="21">
        <v>50.665407999999999</v>
      </c>
      <c r="D7" s="21">
        <v>46.846318119999992</v>
      </c>
      <c r="E7" s="21">
        <v>44.81</v>
      </c>
      <c r="F7" s="21">
        <v>46.290075799999997</v>
      </c>
      <c r="G7" s="22">
        <v>41.2</v>
      </c>
      <c r="H7" s="21">
        <v>53.343025240934018</v>
      </c>
      <c r="I7" s="21">
        <v>51.48</v>
      </c>
      <c r="J7" s="21">
        <v>52.390075800000005</v>
      </c>
      <c r="K7" s="21">
        <v>45.685000000000002</v>
      </c>
      <c r="L7" s="21">
        <v>49.67</v>
      </c>
      <c r="M7" s="21">
        <v>52.65</v>
      </c>
      <c r="N7" s="21">
        <v>52.353999999999999</v>
      </c>
      <c r="O7" s="23">
        <v>45.998908</v>
      </c>
      <c r="P7" s="24">
        <f>SUMIF(B7:O7,"&gt;0")/COUNTIF(B7:O7,"&gt;0")</f>
        <v>48.983777625781002</v>
      </c>
    </row>
    <row r="8" spans="1:16" ht="15.75" thickBot="1" x14ac:dyDescent="0.3">
      <c r="A8" s="25" t="s">
        <v>19</v>
      </c>
      <c r="B8" s="26">
        <v>14160</v>
      </c>
      <c r="C8" s="26">
        <v>13963</v>
      </c>
      <c r="D8" s="26">
        <v>12588</v>
      </c>
      <c r="E8" s="26">
        <v>13439</v>
      </c>
      <c r="F8" s="26">
        <v>13200</v>
      </c>
      <c r="G8" s="26">
        <v>14026</v>
      </c>
      <c r="H8" s="26">
        <v>14950</v>
      </c>
      <c r="I8" s="26">
        <v>13860</v>
      </c>
      <c r="J8" s="26">
        <v>14289</v>
      </c>
      <c r="K8" s="26">
        <v>13187</v>
      </c>
      <c r="L8" s="27">
        <v>14597</v>
      </c>
      <c r="M8" s="26">
        <v>13478</v>
      </c>
      <c r="N8" s="26">
        <v>14580</v>
      </c>
      <c r="O8" s="28">
        <v>13620</v>
      </c>
      <c r="P8" s="29">
        <f>SUMIF(B8:O8,"&gt;0")/COUNTIF(B8:O8,"&gt;0")</f>
        <v>13852.642857142857</v>
      </c>
    </row>
    <row r="9" spans="1:16" s="5" customFormat="1" ht="19.5" thickBot="1" x14ac:dyDescent="0.3">
      <c r="A9" s="53" t="s">
        <v>37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s="5" customFormat="1" x14ac:dyDescent="0.25">
      <c r="A10" s="12" t="s">
        <v>22</v>
      </c>
      <c r="B10" s="13">
        <v>3470.3519172995734</v>
      </c>
      <c r="C10" s="13">
        <v>3557.6240733191403</v>
      </c>
      <c r="D10" s="13">
        <v>3385.3499223305912</v>
      </c>
      <c r="E10" s="13">
        <v>3850.9261325596963</v>
      </c>
      <c r="F10" s="13">
        <v>3603.3641578093939</v>
      </c>
      <c r="G10" s="13">
        <v>4248.6407766990287</v>
      </c>
      <c r="H10" s="13">
        <v>3547.6053175698453</v>
      </c>
      <c r="I10" s="13">
        <v>3392.3076923076924</v>
      </c>
      <c r="J10" s="13">
        <v>3403.9271231594589</v>
      </c>
      <c r="K10" s="13">
        <v>3639.7942431870415</v>
      </c>
      <c r="L10" s="13">
        <v>3714.5158043084357</v>
      </c>
      <c r="M10" s="13">
        <v>3225.5270655270656</v>
      </c>
      <c r="N10" s="13">
        <v>3471.8264124995226</v>
      </c>
      <c r="O10" s="14">
        <v>3748.7846450615739</v>
      </c>
      <c r="P10" s="15">
        <f>SUMIF(B10:O10,"&gt;0")/COUNTIF(B10:O10,"&gt;0")</f>
        <v>3590.0389488312903</v>
      </c>
    </row>
    <row r="11" spans="1:16" s="5" customFormat="1" x14ac:dyDescent="0.25">
      <c r="A11" s="20" t="s">
        <v>18</v>
      </c>
      <c r="B11" s="21">
        <v>52.390075800000005</v>
      </c>
      <c r="C11" s="21">
        <v>50.865408000000002</v>
      </c>
      <c r="D11" s="21">
        <v>46.850105199999994</v>
      </c>
      <c r="E11" s="21">
        <v>44.81</v>
      </c>
      <c r="F11" s="21">
        <v>46.290075799999997</v>
      </c>
      <c r="G11" s="22">
        <v>41.2</v>
      </c>
      <c r="H11" s="21">
        <v>53.343025240934018</v>
      </c>
      <c r="I11" s="21">
        <v>51.48</v>
      </c>
      <c r="J11" s="21">
        <v>52.390075800000005</v>
      </c>
      <c r="K11" s="21">
        <v>45.685000000000002</v>
      </c>
      <c r="L11" s="21">
        <v>49.67</v>
      </c>
      <c r="M11" s="21">
        <v>52.65</v>
      </c>
      <c r="N11" s="21">
        <v>52.353999999999999</v>
      </c>
      <c r="O11" s="23">
        <v>45.998908</v>
      </c>
      <c r="P11" s="24">
        <f>SUMIF(B11:O11,"&gt;0")/COUNTIF(B11:O11,"&gt;0")</f>
        <v>48.998333845781012</v>
      </c>
    </row>
    <row r="12" spans="1:16" s="5" customFormat="1" ht="15.75" thickBot="1" x14ac:dyDescent="0.3">
      <c r="A12" s="25" t="s">
        <v>19</v>
      </c>
      <c r="B12" s="26">
        <v>15151</v>
      </c>
      <c r="C12" s="26">
        <v>15080</v>
      </c>
      <c r="D12" s="26">
        <v>13217</v>
      </c>
      <c r="E12" s="26">
        <v>14380</v>
      </c>
      <c r="F12" s="26">
        <v>13900</v>
      </c>
      <c r="G12" s="26">
        <v>14587</v>
      </c>
      <c r="H12" s="26">
        <v>15770</v>
      </c>
      <c r="I12" s="26">
        <v>14553</v>
      </c>
      <c r="J12" s="26">
        <v>14861</v>
      </c>
      <c r="K12" s="26">
        <v>13857</v>
      </c>
      <c r="L12" s="27">
        <v>15375</v>
      </c>
      <c r="M12" s="26">
        <v>14152</v>
      </c>
      <c r="N12" s="26">
        <v>15147</v>
      </c>
      <c r="O12" s="28">
        <v>14370</v>
      </c>
      <c r="P12" s="29">
        <f>SUMIF(B12:O12,"&gt;0")/COUNTIF(B12:O12,"&gt;0")</f>
        <v>14600</v>
      </c>
    </row>
    <row r="13" spans="1:16" s="5" customFormat="1" ht="19.5" thickBot="1" x14ac:dyDescent="0.3">
      <c r="A13" s="53" t="s">
        <v>40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s="5" customFormat="1" x14ac:dyDescent="0.25">
      <c r="A14" s="12" t="s">
        <v>22</v>
      </c>
      <c r="B14" s="13">
        <v>4129.7897874009177</v>
      </c>
      <c r="C14" s="13">
        <v>4094.9634899831494</v>
      </c>
      <c r="D14" s="13">
        <v>3991.3677717846408</v>
      </c>
      <c r="E14" s="13">
        <v>4621.1113590716359</v>
      </c>
      <c r="F14" s="13">
        <v>4199.6042702526747</v>
      </c>
      <c r="G14" s="13">
        <v>4758.3495145631068</v>
      </c>
      <c r="H14" s="13">
        <v>3889.549394915241</v>
      </c>
      <c r="I14" s="13">
        <v>3968.9976689976693</v>
      </c>
      <c r="J14" s="13">
        <v>4028.3201880765359</v>
      </c>
      <c r="K14" s="13">
        <v>4280.4421582576333</v>
      </c>
      <c r="L14" s="13">
        <v>4417.3142742097843</v>
      </c>
      <c r="M14" s="13">
        <v>3773.9031339031339</v>
      </c>
      <c r="N14" s="13">
        <v>3930.7025251174696</v>
      </c>
      <c r="O14" s="14">
        <v>4450.5404345685774</v>
      </c>
      <c r="P14" s="15">
        <f t="shared" ref="P14:P16" si="0">SUMIF(B14:O14,"&gt;0")/COUNTIF(B14:O14,"&gt;0")</f>
        <v>4181.0682836501546</v>
      </c>
    </row>
    <row r="15" spans="1:16" s="5" customFormat="1" x14ac:dyDescent="0.25">
      <c r="A15" s="20" t="s">
        <v>18</v>
      </c>
      <c r="B15" s="21">
        <v>52.390075800000005</v>
      </c>
      <c r="C15" s="21">
        <v>53.41</v>
      </c>
      <c r="D15" s="21">
        <v>46.850105199999994</v>
      </c>
      <c r="E15" s="21">
        <v>44.81</v>
      </c>
      <c r="F15" s="21">
        <v>46.290075799999997</v>
      </c>
      <c r="G15" s="22">
        <v>41.2</v>
      </c>
      <c r="H15" s="21">
        <v>53.342939999999999</v>
      </c>
      <c r="I15" s="21">
        <v>51.48</v>
      </c>
      <c r="J15" s="21">
        <v>52.390075800000005</v>
      </c>
      <c r="K15" s="21">
        <v>45.685000000000002</v>
      </c>
      <c r="L15" s="21">
        <v>49.67</v>
      </c>
      <c r="M15" s="21">
        <v>52.65</v>
      </c>
      <c r="N15" s="21">
        <v>52.353999999999999</v>
      </c>
      <c r="O15" s="23">
        <v>45.998908</v>
      </c>
      <c r="P15" s="24">
        <f t="shared" si="0"/>
        <v>49.180084328571432</v>
      </c>
    </row>
    <row r="16" spans="1:16" s="5" customFormat="1" ht="15.75" thickBot="1" x14ac:dyDescent="0.3">
      <c r="A16" s="25" t="s">
        <v>19</v>
      </c>
      <c r="B16" s="26">
        <v>18030</v>
      </c>
      <c r="C16" s="26">
        <v>18226</v>
      </c>
      <c r="D16" s="26">
        <v>15583</v>
      </c>
      <c r="E16" s="26">
        <v>17256</v>
      </c>
      <c r="F16" s="26">
        <v>16200</v>
      </c>
      <c r="G16" s="26">
        <v>16337</v>
      </c>
      <c r="H16" s="26">
        <v>17290</v>
      </c>
      <c r="I16" s="26">
        <v>17027</v>
      </c>
      <c r="J16" s="26">
        <v>17587</v>
      </c>
      <c r="K16" s="26">
        <v>16296</v>
      </c>
      <c r="L16" s="27">
        <v>18284</v>
      </c>
      <c r="M16" s="26">
        <v>16558</v>
      </c>
      <c r="N16" s="26">
        <v>17149</v>
      </c>
      <c r="O16" s="28">
        <v>17060</v>
      </c>
      <c r="P16" s="29">
        <f t="shared" si="0"/>
        <v>17063.071428571428</v>
      </c>
    </row>
    <row r="17" spans="1:16" ht="19.5" thickBot="1" x14ac:dyDescent="0.3">
      <c r="A17" s="53" t="s">
        <v>38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x14ac:dyDescent="0.25">
      <c r="A18" s="12" t="s">
        <v>22</v>
      </c>
      <c r="B18" s="33">
        <f t="shared" ref="B18:O18" si="1">ROUND(B10-B6,0)</f>
        <v>227</v>
      </c>
      <c r="C18" s="33">
        <f t="shared" si="1"/>
        <v>251</v>
      </c>
      <c r="D18" s="33">
        <f t="shared" si="1"/>
        <v>161</v>
      </c>
      <c r="E18" s="33">
        <f t="shared" si="1"/>
        <v>252</v>
      </c>
      <c r="F18" s="33">
        <f t="shared" si="1"/>
        <v>181</v>
      </c>
      <c r="G18" s="33">
        <f t="shared" si="1"/>
        <v>163</v>
      </c>
      <c r="H18" s="33">
        <f t="shared" si="1"/>
        <v>184</v>
      </c>
      <c r="I18" s="33">
        <f t="shared" si="1"/>
        <v>162</v>
      </c>
      <c r="J18" s="33">
        <f t="shared" si="1"/>
        <v>131</v>
      </c>
      <c r="K18" s="33">
        <f t="shared" si="1"/>
        <v>176</v>
      </c>
      <c r="L18" s="33">
        <f t="shared" si="1"/>
        <v>188</v>
      </c>
      <c r="M18" s="33">
        <f t="shared" si="1"/>
        <v>154</v>
      </c>
      <c r="N18" s="33">
        <f t="shared" si="1"/>
        <v>130</v>
      </c>
      <c r="O18" s="34">
        <f t="shared" si="1"/>
        <v>196</v>
      </c>
      <c r="P18" s="15">
        <f t="shared" ref="P18:P20" si="2">AVERAGE(B18:O18)</f>
        <v>182.57142857142858</v>
      </c>
    </row>
    <row r="19" spans="1:16" x14ac:dyDescent="0.25">
      <c r="A19" s="20" t="s">
        <v>18</v>
      </c>
      <c r="B19" s="38">
        <f t="shared" ref="B19:O19" si="3">ROUND(B11-B7,2)</f>
        <v>0</v>
      </c>
      <c r="C19" s="38">
        <f t="shared" si="3"/>
        <v>0.2</v>
      </c>
      <c r="D19" s="38">
        <f t="shared" si="3"/>
        <v>0</v>
      </c>
      <c r="E19" s="38">
        <f t="shared" si="3"/>
        <v>0</v>
      </c>
      <c r="F19" s="38">
        <f t="shared" si="3"/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9">
        <f t="shared" si="3"/>
        <v>0</v>
      </c>
      <c r="P19" s="37">
        <f t="shared" si="2"/>
        <v>1.4285714285714287E-2</v>
      </c>
    </row>
    <row r="20" spans="1:16" ht="15.75" thickBot="1" x14ac:dyDescent="0.3">
      <c r="A20" s="25" t="s">
        <v>19</v>
      </c>
      <c r="B20" s="48">
        <f t="shared" ref="B20:O20" si="4">ROUND(B12-B8,0)</f>
        <v>991</v>
      </c>
      <c r="C20" s="48">
        <f t="shared" si="4"/>
        <v>1117</v>
      </c>
      <c r="D20" s="48">
        <f t="shared" si="4"/>
        <v>629</v>
      </c>
      <c r="E20" s="48">
        <f t="shared" si="4"/>
        <v>941</v>
      </c>
      <c r="F20" s="48">
        <f t="shared" si="4"/>
        <v>700</v>
      </c>
      <c r="G20" s="48">
        <f t="shared" si="4"/>
        <v>561</v>
      </c>
      <c r="H20" s="48">
        <f t="shared" si="4"/>
        <v>820</v>
      </c>
      <c r="I20" s="48">
        <f t="shared" si="4"/>
        <v>693</v>
      </c>
      <c r="J20" s="48">
        <f t="shared" si="4"/>
        <v>572</v>
      </c>
      <c r="K20" s="48">
        <f t="shared" si="4"/>
        <v>670</v>
      </c>
      <c r="L20" s="48">
        <f t="shared" si="4"/>
        <v>778</v>
      </c>
      <c r="M20" s="48">
        <f t="shared" si="4"/>
        <v>674</v>
      </c>
      <c r="N20" s="48">
        <f t="shared" si="4"/>
        <v>567</v>
      </c>
      <c r="O20" s="49">
        <f t="shared" si="4"/>
        <v>750</v>
      </c>
      <c r="P20" s="50">
        <f t="shared" si="2"/>
        <v>747.35714285714289</v>
      </c>
    </row>
    <row r="21" spans="1:16" ht="19.5" thickBot="1" x14ac:dyDescent="0.3">
      <c r="A21" s="53" t="s">
        <v>41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1:16" x14ac:dyDescent="0.25">
      <c r="A22" s="12" t="s">
        <v>22</v>
      </c>
      <c r="B22" s="33">
        <f t="shared" ref="B22:O22" si="5">ROUND(B14-B10,0)</f>
        <v>659</v>
      </c>
      <c r="C22" s="33">
        <f t="shared" si="5"/>
        <v>537</v>
      </c>
      <c r="D22" s="33">
        <f t="shared" si="5"/>
        <v>606</v>
      </c>
      <c r="E22" s="33">
        <f t="shared" si="5"/>
        <v>770</v>
      </c>
      <c r="F22" s="33">
        <f t="shared" si="5"/>
        <v>596</v>
      </c>
      <c r="G22" s="33">
        <f t="shared" si="5"/>
        <v>510</v>
      </c>
      <c r="H22" s="33">
        <f t="shared" si="5"/>
        <v>342</v>
      </c>
      <c r="I22" s="33">
        <f t="shared" si="5"/>
        <v>577</v>
      </c>
      <c r="J22" s="33">
        <f t="shared" si="5"/>
        <v>624</v>
      </c>
      <c r="K22" s="33">
        <f t="shared" si="5"/>
        <v>641</v>
      </c>
      <c r="L22" s="33">
        <f t="shared" si="5"/>
        <v>703</v>
      </c>
      <c r="M22" s="33">
        <f t="shared" si="5"/>
        <v>548</v>
      </c>
      <c r="N22" s="33">
        <f t="shared" si="5"/>
        <v>459</v>
      </c>
      <c r="O22" s="34">
        <f t="shared" si="5"/>
        <v>702</v>
      </c>
      <c r="P22" s="15">
        <f t="shared" ref="P22:P24" si="6">AVERAGE(B22:O22)</f>
        <v>591</v>
      </c>
    </row>
    <row r="23" spans="1:16" x14ac:dyDescent="0.25">
      <c r="A23" s="20" t="s">
        <v>18</v>
      </c>
      <c r="B23" s="38">
        <f t="shared" ref="B23:O23" si="7">ROUND(B15-B11,2)</f>
        <v>0</v>
      </c>
      <c r="C23" s="38">
        <f t="shared" si="7"/>
        <v>2.54</v>
      </c>
      <c r="D23" s="38">
        <f t="shared" si="7"/>
        <v>0</v>
      </c>
      <c r="E23" s="38">
        <f t="shared" si="7"/>
        <v>0</v>
      </c>
      <c r="F23" s="38">
        <f t="shared" si="7"/>
        <v>0</v>
      </c>
      <c r="G23" s="38">
        <f t="shared" si="7"/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0</v>
      </c>
      <c r="L23" s="38">
        <f t="shared" si="7"/>
        <v>0</v>
      </c>
      <c r="M23" s="38">
        <f t="shared" si="7"/>
        <v>0</v>
      </c>
      <c r="N23" s="38">
        <f t="shared" si="7"/>
        <v>0</v>
      </c>
      <c r="O23" s="39">
        <f t="shared" si="7"/>
        <v>0</v>
      </c>
      <c r="P23" s="37">
        <f t="shared" si="6"/>
        <v>0.18142857142857144</v>
      </c>
    </row>
    <row r="24" spans="1:16" ht="15.75" thickBot="1" x14ac:dyDescent="0.3">
      <c r="A24" s="25" t="s">
        <v>19</v>
      </c>
      <c r="B24" s="48">
        <f t="shared" ref="B24:O24" si="8">ROUND(B16-B12,0)</f>
        <v>2879</v>
      </c>
      <c r="C24" s="48">
        <f t="shared" si="8"/>
        <v>3146</v>
      </c>
      <c r="D24" s="48">
        <f t="shared" si="8"/>
        <v>2366</v>
      </c>
      <c r="E24" s="48">
        <f t="shared" si="8"/>
        <v>2876</v>
      </c>
      <c r="F24" s="48">
        <f t="shared" si="8"/>
        <v>2300</v>
      </c>
      <c r="G24" s="48">
        <f t="shared" si="8"/>
        <v>1750</v>
      </c>
      <c r="H24" s="48">
        <f t="shared" si="8"/>
        <v>1520</v>
      </c>
      <c r="I24" s="48">
        <f t="shared" si="8"/>
        <v>2474</v>
      </c>
      <c r="J24" s="48">
        <f t="shared" si="8"/>
        <v>2726</v>
      </c>
      <c r="K24" s="48">
        <f t="shared" si="8"/>
        <v>2439</v>
      </c>
      <c r="L24" s="48">
        <f t="shared" si="8"/>
        <v>2909</v>
      </c>
      <c r="M24" s="48">
        <f t="shared" si="8"/>
        <v>2406</v>
      </c>
      <c r="N24" s="48">
        <f t="shared" si="8"/>
        <v>2002</v>
      </c>
      <c r="O24" s="49">
        <f t="shared" si="8"/>
        <v>2690</v>
      </c>
      <c r="P24" s="50">
        <f t="shared" si="6"/>
        <v>2463.0714285714284</v>
      </c>
    </row>
    <row r="25" spans="1:16" ht="19.5" thickBot="1" x14ac:dyDescent="0.3">
      <c r="A25" s="53" t="s">
        <v>43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12" t="s">
        <v>22</v>
      </c>
      <c r="B26" s="44">
        <f t="shared" ref="B26:O26" si="9">ROUND(100*(B10-B6)/B6,2)</f>
        <v>7</v>
      </c>
      <c r="C26" s="44">
        <f t="shared" si="9"/>
        <v>7.58</v>
      </c>
      <c r="D26" s="44">
        <f t="shared" si="9"/>
        <v>4.99</v>
      </c>
      <c r="E26" s="44">
        <f t="shared" si="9"/>
        <v>7</v>
      </c>
      <c r="F26" s="44">
        <f t="shared" si="9"/>
        <v>5.3</v>
      </c>
      <c r="G26" s="44">
        <f t="shared" si="9"/>
        <v>4</v>
      </c>
      <c r="H26" s="44">
        <f t="shared" si="9"/>
        <v>5.48</v>
      </c>
      <c r="I26" s="44">
        <f t="shared" si="9"/>
        <v>5</v>
      </c>
      <c r="J26" s="44">
        <f t="shared" si="9"/>
        <v>4</v>
      </c>
      <c r="K26" s="44">
        <f t="shared" si="9"/>
        <v>5.08</v>
      </c>
      <c r="L26" s="44">
        <f t="shared" si="9"/>
        <v>5.33</v>
      </c>
      <c r="M26" s="44">
        <f t="shared" si="9"/>
        <v>5</v>
      </c>
      <c r="N26" s="44">
        <f t="shared" si="9"/>
        <v>3.89</v>
      </c>
      <c r="O26" s="45">
        <f t="shared" si="9"/>
        <v>5.51</v>
      </c>
      <c r="P26" s="41">
        <f t="shared" ref="P26:P28" si="10">AVERAGE(B26:O26)</f>
        <v>5.3685714285714292</v>
      </c>
    </row>
    <row r="27" spans="1:16" x14ac:dyDescent="0.25">
      <c r="A27" s="20" t="s">
        <v>18</v>
      </c>
      <c r="B27" s="38">
        <f t="shared" ref="B27:O27" si="11">ROUND(100*(B11-B7)/B7,2)</f>
        <v>0</v>
      </c>
      <c r="C27" s="38">
        <f t="shared" si="11"/>
        <v>0.39</v>
      </c>
      <c r="D27" s="38">
        <f t="shared" si="11"/>
        <v>0.01</v>
      </c>
      <c r="E27" s="38">
        <f t="shared" si="11"/>
        <v>0</v>
      </c>
      <c r="F27" s="38">
        <f t="shared" si="11"/>
        <v>0</v>
      </c>
      <c r="G27" s="38">
        <f t="shared" si="11"/>
        <v>0</v>
      </c>
      <c r="H27" s="38">
        <f t="shared" si="11"/>
        <v>0</v>
      </c>
      <c r="I27" s="38">
        <f t="shared" si="11"/>
        <v>0</v>
      </c>
      <c r="J27" s="38">
        <f t="shared" si="11"/>
        <v>0</v>
      </c>
      <c r="K27" s="38">
        <f t="shared" si="11"/>
        <v>0</v>
      </c>
      <c r="L27" s="38">
        <f t="shared" si="11"/>
        <v>0</v>
      </c>
      <c r="M27" s="38">
        <f t="shared" si="11"/>
        <v>0</v>
      </c>
      <c r="N27" s="38">
        <f t="shared" si="11"/>
        <v>0</v>
      </c>
      <c r="O27" s="39">
        <f t="shared" si="11"/>
        <v>0</v>
      </c>
      <c r="P27" s="37">
        <f t="shared" si="10"/>
        <v>2.8571428571428574E-2</v>
      </c>
    </row>
    <row r="28" spans="1:16" ht="15.75" thickBot="1" x14ac:dyDescent="0.3">
      <c r="A28" s="25" t="s">
        <v>19</v>
      </c>
      <c r="B28" s="46">
        <f t="shared" ref="B28:O28" si="12">ROUND(100*(B12-B8)/B8,2)</f>
        <v>7</v>
      </c>
      <c r="C28" s="46">
        <f t="shared" si="12"/>
        <v>8</v>
      </c>
      <c r="D28" s="46">
        <f t="shared" si="12"/>
        <v>5</v>
      </c>
      <c r="E28" s="46">
        <f t="shared" si="12"/>
        <v>7</v>
      </c>
      <c r="F28" s="46">
        <f t="shared" si="12"/>
        <v>5.3</v>
      </c>
      <c r="G28" s="46">
        <f t="shared" si="12"/>
        <v>4</v>
      </c>
      <c r="H28" s="46">
        <f t="shared" si="12"/>
        <v>5.48</v>
      </c>
      <c r="I28" s="46">
        <f t="shared" si="12"/>
        <v>5</v>
      </c>
      <c r="J28" s="46">
        <f t="shared" si="12"/>
        <v>4</v>
      </c>
      <c r="K28" s="46">
        <f t="shared" si="12"/>
        <v>5.08</v>
      </c>
      <c r="L28" s="46">
        <f t="shared" si="12"/>
        <v>5.33</v>
      </c>
      <c r="M28" s="46">
        <f t="shared" si="12"/>
        <v>5</v>
      </c>
      <c r="N28" s="46">
        <f t="shared" si="12"/>
        <v>3.89</v>
      </c>
      <c r="O28" s="47">
        <f t="shared" si="12"/>
        <v>5.51</v>
      </c>
      <c r="P28" s="43">
        <f t="shared" si="10"/>
        <v>5.3992857142857149</v>
      </c>
    </row>
    <row r="29" spans="1:16" ht="19.5" thickBot="1" x14ac:dyDescent="0.3">
      <c r="A29" s="53" t="s">
        <v>44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x14ac:dyDescent="0.25">
      <c r="A30" s="12" t="s">
        <v>22</v>
      </c>
      <c r="B30" s="44">
        <f t="shared" ref="B30:O30" si="13">ROUND(100*(B14-B10)/B10,2)</f>
        <v>19</v>
      </c>
      <c r="C30" s="44">
        <f t="shared" si="13"/>
        <v>15.1</v>
      </c>
      <c r="D30" s="44">
        <f t="shared" si="13"/>
        <v>17.899999999999999</v>
      </c>
      <c r="E30" s="44">
        <f t="shared" si="13"/>
        <v>20</v>
      </c>
      <c r="F30" s="44">
        <f t="shared" si="13"/>
        <v>16.55</v>
      </c>
      <c r="G30" s="44">
        <f t="shared" si="13"/>
        <v>12</v>
      </c>
      <c r="H30" s="44">
        <f t="shared" si="13"/>
        <v>9.64</v>
      </c>
      <c r="I30" s="44">
        <f t="shared" si="13"/>
        <v>17</v>
      </c>
      <c r="J30" s="44">
        <f t="shared" si="13"/>
        <v>18.34</v>
      </c>
      <c r="K30" s="44">
        <f t="shared" si="13"/>
        <v>17.600000000000001</v>
      </c>
      <c r="L30" s="44">
        <f t="shared" si="13"/>
        <v>18.920000000000002</v>
      </c>
      <c r="M30" s="44">
        <f t="shared" si="13"/>
        <v>17</v>
      </c>
      <c r="N30" s="44">
        <f t="shared" si="13"/>
        <v>13.22</v>
      </c>
      <c r="O30" s="45">
        <f t="shared" si="13"/>
        <v>18.72</v>
      </c>
      <c r="P30" s="41">
        <f t="shared" ref="P30:P32" si="14">AVERAGE(B30:O30)</f>
        <v>16.499285714285715</v>
      </c>
    </row>
    <row r="31" spans="1:16" x14ac:dyDescent="0.25">
      <c r="A31" s="20" t="s">
        <v>18</v>
      </c>
      <c r="B31" s="38">
        <f t="shared" ref="B31:O31" si="15">ROUND(100*(B15-B11)/B11,2)</f>
        <v>0</v>
      </c>
      <c r="C31" s="38">
        <f t="shared" si="15"/>
        <v>5</v>
      </c>
      <c r="D31" s="38">
        <f t="shared" si="15"/>
        <v>0</v>
      </c>
      <c r="E31" s="38">
        <f t="shared" si="15"/>
        <v>0</v>
      </c>
      <c r="F31" s="38">
        <f t="shared" si="15"/>
        <v>0</v>
      </c>
      <c r="G31" s="38">
        <f t="shared" si="15"/>
        <v>0</v>
      </c>
      <c r="H31" s="38">
        <f t="shared" si="15"/>
        <v>0</v>
      </c>
      <c r="I31" s="38">
        <f t="shared" si="15"/>
        <v>0</v>
      </c>
      <c r="J31" s="38">
        <f t="shared" si="15"/>
        <v>0</v>
      </c>
      <c r="K31" s="38">
        <f t="shared" si="15"/>
        <v>0</v>
      </c>
      <c r="L31" s="38">
        <f t="shared" si="15"/>
        <v>0</v>
      </c>
      <c r="M31" s="38">
        <f t="shared" si="15"/>
        <v>0</v>
      </c>
      <c r="N31" s="38">
        <f t="shared" si="15"/>
        <v>0</v>
      </c>
      <c r="O31" s="39">
        <f t="shared" si="15"/>
        <v>0</v>
      </c>
      <c r="P31" s="37">
        <f t="shared" si="14"/>
        <v>0.35714285714285715</v>
      </c>
    </row>
    <row r="32" spans="1:16" ht="15.75" thickBot="1" x14ac:dyDescent="0.3">
      <c r="A32" s="25" t="s">
        <v>19</v>
      </c>
      <c r="B32" s="46">
        <f t="shared" ref="B32:O32" si="16">ROUND(100*(B16-B12)/B12,2)</f>
        <v>19</v>
      </c>
      <c r="C32" s="46">
        <f t="shared" si="16"/>
        <v>20.86</v>
      </c>
      <c r="D32" s="46">
        <f t="shared" si="16"/>
        <v>17.899999999999999</v>
      </c>
      <c r="E32" s="46">
        <f t="shared" si="16"/>
        <v>20</v>
      </c>
      <c r="F32" s="46">
        <f t="shared" si="16"/>
        <v>16.55</v>
      </c>
      <c r="G32" s="46">
        <f t="shared" si="16"/>
        <v>12</v>
      </c>
      <c r="H32" s="46">
        <f t="shared" si="16"/>
        <v>9.64</v>
      </c>
      <c r="I32" s="46">
        <f t="shared" si="16"/>
        <v>17</v>
      </c>
      <c r="J32" s="46">
        <f t="shared" si="16"/>
        <v>18.34</v>
      </c>
      <c r="K32" s="46">
        <f t="shared" si="16"/>
        <v>17.600000000000001</v>
      </c>
      <c r="L32" s="46">
        <f t="shared" si="16"/>
        <v>18.920000000000002</v>
      </c>
      <c r="M32" s="46">
        <f t="shared" si="16"/>
        <v>17</v>
      </c>
      <c r="N32" s="46">
        <f t="shared" si="16"/>
        <v>13.22</v>
      </c>
      <c r="O32" s="47">
        <f t="shared" si="16"/>
        <v>18.72</v>
      </c>
      <c r="P32" s="43">
        <f t="shared" si="14"/>
        <v>16.910714285714285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  <vt:lpstr>Tabulka a graf č. 6</vt:lpstr>
      <vt:lpstr>Tabulka a graf č. 7</vt:lpstr>
      <vt:lpstr>Tabulka a graf č. 8</vt:lpstr>
      <vt:lpstr>Tabulka a graf č. 9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2018-06-06T11:00:50Z</cp:lastPrinted>
  <dcterms:created xsi:type="dcterms:W3CDTF">2013-07-15T08:35:23Z</dcterms:created>
  <dcterms:modified xsi:type="dcterms:W3CDTF">2018-07-11T12:57:53Z</dcterms:modified>
</cp:coreProperties>
</file>