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ekce_I\Přesunuto z R\12_odbor\120_oddělení\Pluskalová\2018\materiály odboru\PV\zverejneni_na_WWW_po_PV\"/>
    </mc:Choice>
  </mc:AlternateContent>
  <bookViews>
    <workbookView xWindow="0" yWindow="0" windowWidth="28800" windowHeight="12300" activeTab="2"/>
  </bookViews>
  <sheets>
    <sheet name="příloha 1" sheetId="1" r:id="rId1"/>
    <sheet name="příloha 2" sheetId="2" r:id="rId2"/>
    <sheet name="příloha 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B21" i="2" s="1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21" i="2"/>
  <c r="D21" i="2"/>
  <c r="E41" i="2"/>
  <c r="D41" i="2"/>
  <c r="C41" i="2"/>
  <c r="C21" i="2" l="1"/>
  <c r="B41" i="2"/>
  <c r="M19" i="1"/>
  <c r="G19" i="3" s="1"/>
  <c r="L19" i="1"/>
  <c r="F19" i="3" s="1"/>
  <c r="K19" i="1"/>
  <c r="E19" i="3" s="1"/>
  <c r="J19" i="1"/>
  <c r="M18" i="1"/>
  <c r="G18" i="3" s="1"/>
  <c r="L18" i="1"/>
  <c r="F18" i="3" s="1"/>
  <c r="K18" i="1"/>
  <c r="E18" i="3" s="1"/>
  <c r="J18" i="1"/>
  <c r="M17" i="1"/>
  <c r="G17" i="3" s="1"/>
  <c r="L17" i="1"/>
  <c r="F17" i="3" s="1"/>
  <c r="K17" i="1"/>
  <c r="E17" i="3" s="1"/>
  <c r="J17" i="1"/>
  <c r="D17" i="3" s="1"/>
  <c r="M16" i="1"/>
  <c r="G16" i="3" s="1"/>
  <c r="L16" i="1"/>
  <c r="F16" i="3" s="1"/>
  <c r="K16" i="1"/>
  <c r="E16" i="3" s="1"/>
  <c r="J16" i="1"/>
  <c r="M15" i="1"/>
  <c r="G15" i="3" s="1"/>
  <c r="L15" i="1"/>
  <c r="F15" i="3" s="1"/>
  <c r="K15" i="1"/>
  <c r="E15" i="3" s="1"/>
  <c r="J15" i="1"/>
  <c r="M14" i="1"/>
  <c r="G14" i="3" s="1"/>
  <c r="L14" i="1"/>
  <c r="F14" i="3" s="1"/>
  <c r="K14" i="1"/>
  <c r="E14" i="3" s="1"/>
  <c r="J14" i="1"/>
  <c r="M13" i="1"/>
  <c r="G13" i="3" s="1"/>
  <c r="L13" i="1"/>
  <c r="F13" i="3" s="1"/>
  <c r="K13" i="1"/>
  <c r="E13" i="3" s="1"/>
  <c r="J13" i="1"/>
  <c r="D13" i="3" s="1"/>
  <c r="M12" i="1"/>
  <c r="G12" i="3" s="1"/>
  <c r="L12" i="1"/>
  <c r="F12" i="3" s="1"/>
  <c r="K12" i="1"/>
  <c r="E12" i="3" s="1"/>
  <c r="J12" i="1"/>
  <c r="M11" i="1"/>
  <c r="G11" i="3" s="1"/>
  <c r="L11" i="1"/>
  <c r="F11" i="3" s="1"/>
  <c r="K11" i="1"/>
  <c r="E11" i="3" s="1"/>
  <c r="J11" i="1"/>
  <c r="M10" i="1"/>
  <c r="G10" i="3" s="1"/>
  <c r="L10" i="1"/>
  <c r="F10" i="3" s="1"/>
  <c r="K10" i="1"/>
  <c r="E10" i="3" s="1"/>
  <c r="J10" i="1"/>
  <c r="M9" i="1"/>
  <c r="G9" i="3" s="1"/>
  <c r="L9" i="1"/>
  <c r="F9" i="3" s="1"/>
  <c r="K9" i="1"/>
  <c r="E9" i="3" s="1"/>
  <c r="J9" i="1"/>
  <c r="D9" i="3" s="1"/>
  <c r="M8" i="1"/>
  <c r="G8" i="3" s="1"/>
  <c r="L8" i="1"/>
  <c r="F8" i="3" s="1"/>
  <c r="K8" i="1"/>
  <c r="E8" i="3" s="1"/>
  <c r="J8" i="1"/>
  <c r="M7" i="1"/>
  <c r="G7" i="3" s="1"/>
  <c r="L7" i="1"/>
  <c r="F7" i="3" s="1"/>
  <c r="K7" i="1"/>
  <c r="E7" i="3" s="1"/>
  <c r="J7" i="1"/>
  <c r="M6" i="1"/>
  <c r="G6" i="3" s="1"/>
  <c r="L6" i="1"/>
  <c r="F6" i="3" s="1"/>
  <c r="F20" i="3" s="1"/>
  <c r="K6" i="1"/>
  <c r="E6" i="3" s="1"/>
  <c r="E20" i="3" s="1"/>
  <c r="J6" i="1"/>
  <c r="D6" i="3" s="1"/>
  <c r="I9" i="1"/>
  <c r="M20" i="1"/>
  <c r="K20" i="1"/>
  <c r="G20" i="1"/>
  <c r="F20" i="1"/>
  <c r="E20" i="1"/>
  <c r="D20" i="1"/>
  <c r="C20" i="1"/>
  <c r="B20" i="1"/>
  <c r="L20" i="1" l="1"/>
  <c r="I19" i="1"/>
  <c r="D19" i="3"/>
  <c r="H9" i="1"/>
  <c r="C9" i="3"/>
  <c r="B9" i="3" s="1"/>
  <c r="I6" i="1"/>
  <c r="I7" i="1"/>
  <c r="D7" i="3"/>
  <c r="I8" i="1"/>
  <c r="D8" i="3"/>
  <c r="I10" i="1"/>
  <c r="D10" i="3"/>
  <c r="I15" i="1"/>
  <c r="D15" i="3"/>
  <c r="I17" i="1"/>
  <c r="G20" i="3"/>
  <c r="I11" i="1"/>
  <c r="D11" i="3"/>
  <c r="I12" i="1"/>
  <c r="D12" i="3"/>
  <c r="I14" i="1"/>
  <c r="D14" i="3"/>
  <c r="I16" i="1"/>
  <c r="D16" i="3"/>
  <c r="I18" i="1"/>
  <c r="D18" i="3"/>
  <c r="I13" i="1"/>
  <c r="J20" i="1"/>
  <c r="D20" i="3" l="1"/>
  <c r="H13" i="1"/>
  <c r="C13" i="3"/>
  <c r="B13" i="3" s="1"/>
  <c r="H12" i="1"/>
  <c r="C12" i="3"/>
  <c r="B12" i="3" s="1"/>
  <c r="H10" i="1"/>
  <c r="C10" i="3"/>
  <c r="B10" i="3" s="1"/>
  <c r="H6" i="1"/>
  <c r="C6" i="3"/>
  <c r="H19" i="1"/>
  <c r="C19" i="3"/>
  <c r="B19" i="3" s="1"/>
  <c r="H16" i="1"/>
  <c r="C16" i="3"/>
  <c r="B16" i="3" s="1"/>
  <c r="H17" i="1"/>
  <c r="C17" i="3"/>
  <c r="B17" i="3" s="1"/>
  <c r="H7" i="1"/>
  <c r="C7" i="3"/>
  <c r="B7" i="3" s="1"/>
  <c r="I20" i="1"/>
  <c r="H18" i="1"/>
  <c r="C18" i="3"/>
  <c r="B18" i="3" s="1"/>
  <c r="H14" i="1"/>
  <c r="C14" i="3"/>
  <c r="B14" i="3" s="1"/>
  <c r="H11" i="1"/>
  <c r="C11" i="3"/>
  <c r="B11" i="3" s="1"/>
  <c r="H15" i="1"/>
  <c r="C15" i="3"/>
  <c r="B15" i="3" s="1"/>
  <c r="H8" i="1"/>
  <c r="C8" i="3"/>
  <c r="B8" i="3" s="1"/>
  <c r="H20" i="1" l="1"/>
  <c r="B6" i="3"/>
  <c r="B20" i="3" s="1"/>
  <c r="C20" i="3"/>
</calcChain>
</file>

<file path=xl/sharedStrings.xml><?xml version="1.0" encoding="utf-8"?>
<sst xmlns="http://schemas.openxmlformats.org/spreadsheetml/2006/main" count="126" uniqueCount="38">
  <si>
    <t>Kraj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</si>
  <si>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</si>
  <si>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</si>
  <si>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</si>
  <si>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</si>
  <si>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</si>
  <si>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</si>
  <si>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</si>
  <si>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</si>
  <si>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</si>
  <si>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</si>
  <si>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</si>
  <si>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</si>
  <si>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</si>
  <si>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</si>
  <si>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</si>
  <si>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NIV celkem v Kč</t>
  </si>
  <si>
    <t>MP vč. odv. v Kč</t>
  </si>
  <si>
    <t>Platy bez odv. v Kč</t>
  </si>
  <si>
    <t>Odvody celkem v Kč</t>
  </si>
  <si>
    <t>ONIV v Kč</t>
  </si>
  <si>
    <t>počet zam.</t>
  </si>
  <si>
    <t>z toho</t>
  </si>
  <si>
    <t>Vrácení prostředků na rediagnózy (40% z odpočtů)</t>
  </si>
  <si>
    <r>
      <t xml:space="preserve">Podpůrná opatření ve školách a třídách zřízených podle </t>
    </r>
    <r>
      <rPr>
        <b/>
        <sz val="12"/>
        <color theme="1"/>
        <rFont val="Calibri"/>
        <family val="2"/>
        <charset val="238"/>
      </rPr>
      <t>§ 16 odst. 9 školského zákona</t>
    </r>
  </si>
  <si>
    <t>Zvýšení rozpočtu na podpůrná opatření celkem</t>
  </si>
  <si>
    <t>Celková úprava rozpisu rozpočtu RgŠ ÚSC 2018</t>
  </si>
  <si>
    <t>Podpůrná opatření k 1.1.2018</t>
  </si>
  <si>
    <t>Podpůrná opatření k 1.2.2018</t>
  </si>
  <si>
    <t>Podpůrná opatření k 1.3.2018</t>
  </si>
  <si>
    <t>Podpůrná opatření k 1.4.2018</t>
  </si>
  <si>
    <t>Podpůrná opatření k 1.5.2018</t>
  </si>
  <si>
    <t>Podpůrná opatření k 1.6.2018</t>
  </si>
  <si>
    <t>Objem prostředků odpočítaný na rediagnózy do května 2018</t>
  </si>
  <si>
    <t>Vyčíslení objemu finančních prostředků na rediagnostiky</t>
  </si>
  <si>
    <t>Příloha č. 1 k č. j. MSMT-19657/2018</t>
  </si>
  <si>
    <t>Příloha č. 2 k č. j. MSMT-19657/2018</t>
  </si>
  <si>
    <t>Příloha č. 3 k č. j. MSMT-19657/2018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</si>
</sst>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3" fontId="4" fillId="0" borderId="13" xfId="1" applyNumberFormat="1" applyFont="1" applyBorder="1" applyAlignment="1">
      <alignment horizontal="right" vertical="center" wrapText="1"/>
    </xf>
    <xf numFmtId="3" fontId="4" fillId="0" borderId="14" xfId="1" applyNumberFormat="1" applyFont="1" applyBorder="1" applyAlignment="1">
      <alignment horizontal="right" vertical="center" wrapText="1"/>
    </xf>
    <xf numFmtId="4" fontId="4" fillId="0" borderId="15" xfId="1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3" fontId="3" fillId="2" borderId="22" xfId="0" applyNumberFormat="1" applyFont="1" applyFill="1" applyBorder="1" applyAlignment="1">
      <alignment horizontal="right" vertical="center"/>
    </xf>
    <xf numFmtId="3" fontId="3" fillId="2" borderId="23" xfId="0" applyNumberFormat="1" applyFont="1" applyFill="1" applyBorder="1" applyAlignment="1">
      <alignment horizontal="right" vertical="center"/>
    </xf>
    <xf numFmtId="4" fontId="3" fillId="2" borderId="24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3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2" fillId="0" borderId="29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workbookViewId="0">
      <selection activeCell="A2" sqref="A2"/>
    </sheetView>
  </sheetViews>
  <sheetFormatPr defaultRowHeight="15" x14ac:dyDescent="0.25"/>
  <cols>
    <col min="1" max="1" width="17.7109375" bestFit="1" customWidth="1"/>
    <col min="2" max="5" width="13.28515625" bestFit="1" customWidth="1"/>
    <col min="6" max="6" width="12" bestFit="1" customWidth="1"/>
    <col min="7" max="7" width="9.7109375" bestFit="1" customWidth="1"/>
    <col min="8" max="10" width="13.28515625" bestFit="1" customWidth="1"/>
    <col min="11" max="11" width="12" bestFit="1" customWidth="1"/>
    <col min="12" max="12" width="10.85546875" bestFit="1" customWidth="1"/>
  </cols>
  <sheetData>
    <row r="1" spans="1:15" x14ac:dyDescent="0.25">
      <c r="A1" s="21" t="s">
        <v>35</v>
      </c>
    </row>
    <row r="2" spans="1:15" ht="15.75" x14ac:dyDescent="0.25">
      <c r="A2" s="25" t="s">
        <v>34</v>
      </c>
    </row>
    <row r="3" spans="1:15" ht="15.75" thickBot="1" x14ac:dyDescent="0.3"/>
    <row r="4" spans="1:15" ht="15.75" x14ac:dyDescent="0.25">
      <c r="A4" s="26" t="s">
        <v>0</v>
      </c>
      <c r="B4" s="28" t="s">
        <v>33</v>
      </c>
      <c r="C4" s="29"/>
      <c r="D4" s="29"/>
      <c r="E4" s="29"/>
      <c r="F4" s="29"/>
      <c r="G4" s="30"/>
      <c r="H4" s="28" t="s">
        <v>23</v>
      </c>
      <c r="I4" s="29"/>
      <c r="J4" s="29"/>
      <c r="K4" s="29"/>
      <c r="L4" s="29"/>
      <c r="M4" s="30"/>
    </row>
    <row r="5" spans="1:15" ht="48" thickBot="1" x14ac:dyDescent="0.3">
      <c r="A5" s="27"/>
      <c r="B5" s="5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7" t="s">
        <v>21</v>
      </c>
      <c r="H5" s="5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7" t="s">
        <v>21</v>
      </c>
    </row>
    <row r="6" spans="1:15" ht="15.75" x14ac:dyDescent="0.25">
      <c r="A6" s="1" t="s">
        <v>1</v>
      </c>
      <c r="B6" s="8">
        <v>-78587751</v>
      </c>
      <c r="C6" s="9">
        <v>-76708119</v>
      </c>
      <c r="D6" s="9">
        <v>-56403029</v>
      </c>
      <c r="E6" s="9">
        <v>-20305090</v>
      </c>
      <c r="F6" s="9">
        <v>-1879632</v>
      </c>
      <c r="G6" s="10">
        <v>-161.97</v>
      </c>
      <c r="H6" s="8">
        <f>I6+L6</f>
        <v>31435101</v>
      </c>
      <c r="I6" s="9">
        <f>J6+K6</f>
        <v>30683248</v>
      </c>
      <c r="J6" s="9">
        <f>ROUND(-0.4*D6,0)</f>
        <v>22561212</v>
      </c>
      <c r="K6" s="9">
        <f t="shared" ref="K6:M6" si="0">ROUND(-0.4*E6,0)</f>
        <v>8122036</v>
      </c>
      <c r="L6" s="9">
        <f t="shared" si="0"/>
        <v>751853</v>
      </c>
      <c r="M6" s="10">
        <f t="shared" si="0"/>
        <v>65</v>
      </c>
      <c r="O6" s="20"/>
    </row>
    <row r="7" spans="1:15" ht="15.75" x14ac:dyDescent="0.25">
      <c r="A7" s="2" t="s">
        <v>2</v>
      </c>
      <c r="B7" s="11">
        <v>-134160315</v>
      </c>
      <c r="C7" s="12">
        <v>-130961604</v>
      </c>
      <c r="D7" s="12">
        <v>-96295298</v>
      </c>
      <c r="E7" s="12">
        <v>-34666306</v>
      </c>
      <c r="F7" s="12">
        <v>-3198711</v>
      </c>
      <c r="G7" s="13">
        <v>-276.52999999999997</v>
      </c>
      <c r="H7" s="11">
        <f t="shared" ref="H7:H19" si="1">I7+L7</f>
        <v>53664125</v>
      </c>
      <c r="I7" s="12">
        <f t="shared" ref="I7:I19" si="2">J7+K7</f>
        <v>52384641</v>
      </c>
      <c r="J7" s="12">
        <f t="shared" ref="J7:J19" si="3">ROUND(-0.4*D7,0)</f>
        <v>38518119</v>
      </c>
      <c r="K7" s="12">
        <f t="shared" ref="K7:K19" si="4">ROUND(-0.4*E7,0)</f>
        <v>13866522</v>
      </c>
      <c r="L7" s="12">
        <f t="shared" ref="L7:L19" si="5">ROUND(-0.4*F7,0)</f>
        <v>1279484</v>
      </c>
      <c r="M7" s="13">
        <f t="shared" ref="M7:M19" si="6">ROUND(-0.4*G7,0)</f>
        <v>111</v>
      </c>
      <c r="O7" s="20"/>
    </row>
    <row r="8" spans="1:15" ht="15.75" x14ac:dyDescent="0.25">
      <c r="A8" s="2" t="s">
        <v>3</v>
      </c>
      <c r="B8" s="11">
        <v>-43108567</v>
      </c>
      <c r="C8" s="12">
        <v>-42062975</v>
      </c>
      <c r="D8" s="12">
        <v>-30928658</v>
      </c>
      <c r="E8" s="12">
        <v>-11134317</v>
      </c>
      <c r="F8" s="12">
        <v>-1045592</v>
      </c>
      <c r="G8" s="13">
        <v>-88.82</v>
      </c>
      <c r="H8" s="11">
        <f t="shared" si="1"/>
        <v>17243427</v>
      </c>
      <c r="I8" s="12">
        <f t="shared" si="2"/>
        <v>16825190</v>
      </c>
      <c r="J8" s="12">
        <f t="shared" si="3"/>
        <v>12371463</v>
      </c>
      <c r="K8" s="12">
        <f t="shared" si="4"/>
        <v>4453727</v>
      </c>
      <c r="L8" s="12">
        <f t="shared" si="5"/>
        <v>418237</v>
      </c>
      <c r="M8" s="13">
        <f t="shared" si="6"/>
        <v>36</v>
      </c>
      <c r="O8" s="20"/>
    </row>
    <row r="9" spans="1:15" ht="15.75" x14ac:dyDescent="0.25">
      <c r="A9" s="2" t="s">
        <v>4</v>
      </c>
      <c r="B9" s="11">
        <v>-43510279</v>
      </c>
      <c r="C9" s="12">
        <v>-42482167</v>
      </c>
      <c r="D9" s="12">
        <v>-31236887</v>
      </c>
      <c r="E9" s="12">
        <v>-11245280</v>
      </c>
      <c r="F9" s="12">
        <v>-1028112</v>
      </c>
      <c r="G9" s="13">
        <v>-89.690000000000012</v>
      </c>
      <c r="H9" s="11">
        <f t="shared" si="1"/>
        <v>17404112</v>
      </c>
      <c r="I9" s="12">
        <f t="shared" si="2"/>
        <v>16992867</v>
      </c>
      <c r="J9" s="12">
        <f t="shared" si="3"/>
        <v>12494755</v>
      </c>
      <c r="K9" s="12">
        <f t="shared" si="4"/>
        <v>4498112</v>
      </c>
      <c r="L9" s="12">
        <f t="shared" si="5"/>
        <v>411245</v>
      </c>
      <c r="M9" s="13">
        <f t="shared" si="6"/>
        <v>36</v>
      </c>
      <c r="O9" s="20"/>
    </row>
    <row r="10" spans="1:15" ht="15.75" x14ac:dyDescent="0.25">
      <c r="A10" s="2" t="s">
        <v>5</v>
      </c>
      <c r="B10" s="11">
        <v>-26079485</v>
      </c>
      <c r="C10" s="12">
        <v>-25486481</v>
      </c>
      <c r="D10" s="12">
        <v>-18740061</v>
      </c>
      <c r="E10" s="12">
        <v>-6746420</v>
      </c>
      <c r="F10" s="12">
        <v>-593004</v>
      </c>
      <c r="G10" s="13">
        <v>-53.81</v>
      </c>
      <c r="H10" s="11">
        <f t="shared" si="1"/>
        <v>10431794</v>
      </c>
      <c r="I10" s="12">
        <f t="shared" si="2"/>
        <v>10194592</v>
      </c>
      <c r="J10" s="12">
        <f t="shared" si="3"/>
        <v>7496024</v>
      </c>
      <c r="K10" s="12">
        <f t="shared" si="4"/>
        <v>2698568</v>
      </c>
      <c r="L10" s="12">
        <f t="shared" si="5"/>
        <v>237202</v>
      </c>
      <c r="M10" s="13">
        <f t="shared" si="6"/>
        <v>22</v>
      </c>
      <c r="O10" s="20"/>
    </row>
    <row r="11" spans="1:15" ht="15.75" x14ac:dyDescent="0.25">
      <c r="A11" s="2" t="s">
        <v>6</v>
      </c>
      <c r="B11" s="11">
        <v>-93951223</v>
      </c>
      <c r="C11" s="12">
        <v>-91686470</v>
      </c>
      <c r="D11" s="12">
        <v>-67416522</v>
      </c>
      <c r="E11" s="12">
        <v>-24269948</v>
      </c>
      <c r="F11" s="12">
        <v>-2264753</v>
      </c>
      <c r="G11" s="13">
        <v>-193.60000000000002</v>
      </c>
      <c r="H11" s="11">
        <f t="shared" si="1"/>
        <v>37580489</v>
      </c>
      <c r="I11" s="12">
        <f t="shared" si="2"/>
        <v>36674588</v>
      </c>
      <c r="J11" s="12">
        <f t="shared" si="3"/>
        <v>26966609</v>
      </c>
      <c r="K11" s="12">
        <f t="shared" si="4"/>
        <v>9707979</v>
      </c>
      <c r="L11" s="12">
        <f t="shared" si="5"/>
        <v>905901</v>
      </c>
      <c r="M11" s="13">
        <f t="shared" si="6"/>
        <v>77</v>
      </c>
      <c r="O11" s="20"/>
    </row>
    <row r="12" spans="1:15" ht="15.75" x14ac:dyDescent="0.25">
      <c r="A12" s="2" t="s">
        <v>7</v>
      </c>
      <c r="B12" s="11">
        <v>-32181347</v>
      </c>
      <c r="C12" s="12">
        <v>-31417232</v>
      </c>
      <c r="D12" s="12">
        <v>-23100905</v>
      </c>
      <c r="E12" s="12">
        <v>-8316327</v>
      </c>
      <c r="F12" s="12">
        <v>-764115</v>
      </c>
      <c r="G12" s="13">
        <v>-66.329999999999984</v>
      </c>
      <c r="H12" s="11">
        <f t="shared" si="1"/>
        <v>12872539</v>
      </c>
      <c r="I12" s="12">
        <f t="shared" si="2"/>
        <v>12566893</v>
      </c>
      <c r="J12" s="12">
        <f t="shared" si="3"/>
        <v>9240362</v>
      </c>
      <c r="K12" s="12">
        <f t="shared" si="4"/>
        <v>3326531</v>
      </c>
      <c r="L12" s="12">
        <f t="shared" si="5"/>
        <v>305646</v>
      </c>
      <c r="M12" s="13">
        <f t="shared" si="6"/>
        <v>27</v>
      </c>
      <c r="O12" s="20"/>
    </row>
    <row r="13" spans="1:15" ht="15.75" x14ac:dyDescent="0.25">
      <c r="A13" s="2" t="s">
        <v>8</v>
      </c>
      <c r="B13" s="11">
        <v>-42787198</v>
      </c>
      <c r="C13" s="12">
        <v>-41796801</v>
      </c>
      <c r="D13" s="12">
        <v>-30732942</v>
      </c>
      <c r="E13" s="12">
        <v>-11063859</v>
      </c>
      <c r="F13" s="12">
        <v>-990397</v>
      </c>
      <c r="G13" s="13">
        <v>-88.259999999999991</v>
      </c>
      <c r="H13" s="11">
        <f t="shared" si="1"/>
        <v>17114880</v>
      </c>
      <c r="I13" s="12">
        <f t="shared" si="2"/>
        <v>16718721</v>
      </c>
      <c r="J13" s="12">
        <f t="shared" si="3"/>
        <v>12293177</v>
      </c>
      <c r="K13" s="12">
        <f t="shared" si="4"/>
        <v>4425544</v>
      </c>
      <c r="L13" s="12">
        <f t="shared" si="5"/>
        <v>396159</v>
      </c>
      <c r="M13" s="13">
        <f t="shared" si="6"/>
        <v>35</v>
      </c>
      <c r="O13" s="20"/>
    </row>
    <row r="14" spans="1:15" ht="15.75" x14ac:dyDescent="0.25">
      <c r="A14" s="2" t="s">
        <v>9</v>
      </c>
      <c r="B14" s="11">
        <v>-44338903</v>
      </c>
      <c r="C14" s="12">
        <v>-43318997</v>
      </c>
      <c r="D14" s="12">
        <v>-31852204</v>
      </c>
      <c r="E14" s="12">
        <v>-11466793</v>
      </c>
      <c r="F14" s="12">
        <v>-1019906</v>
      </c>
      <c r="G14" s="13">
        <v>-91.47999999999999</v>
      </c>
      <c r="H14" s="11">
        <f t="shared" si="1"/>
        <v>17735561</v>
      </c>
      <c r="I14" s="12">
        <f t="shared" si="2"/>
        <v>17327599</v>
      </c>
      <c r="J14" s="12">
        <f t="shared" si="3"/>
        <v>12740882</v>
      </c>
      <c r="K14" s="12">
        <f t="shared" si="4"/>
        <v>4586717</v>
      </c>
      <c r="L14" s="12">
        <f t="shared" si="5"/>
        <v>407962</v>
      </c>
      <c r="M14" s="13">
        <f t="shared" si="6"/>
        <v>37</v>
      </c>
      <c r="O14" s="20"/>
    </row>
    <row r="15" spans="1:15" ht="15.75" x14ac:dyDescent="0.25">
      <c r="A15" s="2" t="s">
        <v>10</v>
      </c>
      <c r="B15" s="11">
        <v>-48657442</v>
      </c>
      <c r="C15" s="12">
        <v>-47533925</v>
      </c>
      <c r="D15" s="12">
        <v>-34951415</v>
      </c>
      <c r="E15" s="12">
        <v>-12582510</v>
      </c>
      <c r="F15" s="12">
        <v>-1123517</v>
      </c>
      <c r="G15" s="13">
        <v>-100.37000000000002</v>
      </c>
      <c r="H15" s="11">
        <f t="shared" si="1"/>
        <v>19462977</v>
      </c>
      <c r="I15" s="12">
        <f t="shared" si="2"/>
        <v>19013570</v>
      </c>
      <c r="J15" s="12">
        <f t="shared" si="3"/>
        <v>13980566</v>
      </c>
      <c r="K15" s="12">
        <f t="shared" si="4"/>
        <v>5033004</v>
      </c>
      <c r="L15" s="12">
        <f t="shared" si="5"/>
        <v>449407</v>
      </c>
      <c r="M15" s="13">
        <f t="shared" si="6"/>
        <v>40</v>
      </c>
      <c r="O15" s="20"/>
    </row>
    <row r="16" spans="1:15" ht="15.75" x14ac:dyDescent="0.25">
      <c r="A16" s="2" t="s">
        <v>11</v>
      </c>
      <c r="B16" s="11">
        <v>-89711343</v>
      </c>
      <c r="C16" s="12">
        <v>-87649580</v>
      </c>
      <c r="D16" s="12">
        <v>-64448219</v>
      </c>
      <c r="E16" s="12">
        <v>-23201361</v>
      </c>
      <c r="F16" s="12">
        <v>-2061763</v>
      </c>
      <c r="G16" s="13">
        <v>-185.08</v>
      </c>
      <c r="H16" s="11">
        <f t="shared" si="1"/>
        <v>35884537</v>
      </c>
      <c r="I16" s="12">
        <f t="shared" si="2"/>
        <v>35059832</v>
      </c>
      <c r="J16" s="12">
        <f t="shared" si="3"/>
        <v>25779288</v>
      </c>
      <c r="K16" s="12">
        <f t="shared" si="4"/>
        <v>9280544</v>
      </c>
      <c r="L16" s="12">
        <f t="shared" si="5"/>
        <v>824705</v>
      </c>
      <c r="M16" s="13">
        <f t="shared" si="6"/>
        <v>74</v>
      </c>
      <c r="O16" s="20"/>
    </row>
    <row r="17" spans="1:15" ht="15.75" x14ac:dyDescent="0.25">
      <c r="A17" s="2" t="s">
        <v>12</v>
      </c>
      <c r="B17" s="11">
        <v>-49645479</v>
      </c>
      <c r="C17" s="12">
        <v>-48519315</v>
      </c>
      <c r="D17" s="12">
        <v>-35675968</v>
      </c>
      <c r="E17" s="12">
        <v>-12843347</v>
      </c>
      <c r="F17" s="12">
        <v>-1126164</v>
      </c>
      <c r="G17" s="13">
        <v>-102.45999999999998</v>
      </c>
      <c r="H17" s="11">
        <f t="shared" si="1"/>
        <v>19858192</v>
      </c>
      <c r="I17" s="12">
        <f t="shared" si="2"/>
        <v>19407726</v>
      </c>
      <c r="J17" s="12">
        <f t="shared" si="3"/>
        <v>14270387</v>
      </c>
      <c r="K17" s="12">
        <f t="shared" si="4"/>
        <v>5137339</v>
      </c>
      <c r="L17" s="12">
        <f t="shared" si="5"/>
        <v>450466</v>
      </c>
      <c r="M17" s="13">
        <f t="shared" si="6"/>
        <v>41</v>
      </c>
      <c r="O17" s="20"/>
    </row>
    <row r="18" spans="1:15" ht="15.75" x14ac:dyDescent="0.25">
      <c r="A18" s="2" t="s">
        <v>13</v>
      </c>
      <c r="B18" s="11">
        <v>-41243054</v>
      </c>
      <c r="C18" s="12">
        <v>-40334833</v>
      </c>
      <c r="D18" s="12">
        <v>-29657965</v>
      </c>
      <c r="E18" s="12">
        <v>-10676868</v>
      </c>
      <c r="F18" s="12">
        <v>-908221</v>
      </c>
      <c r="G18" s="13">
        <v>-85.170000000000016</v>
      </c>
      <c r="H18" s="11">
        <f t="shared" si="1"/>
        <v>16497221</v>
      </c>
      <c r="I18" s="12">
        <f t="shared" si="2"/>
        <v>16133933</v>
      </c>
      <c r="J18" s="12">
        <f t="shared" si="3"/>
        <v>11863186</v>
      </c>
      <c r="K18" s="12">
        <f t="shared" si="4"/>
        <v>4270747</v>
      </c>
      <c r="L18" s="12">
        <f t="shared" si="5"/>
        <v>363288</v>
      </c>
      <c r="M18" s="13">
        <f t="shared" si="6"/>
        <v>34</v>
      </c>
      <c r="O18" s="20"/>
    </row>
    <row r="19" spans="1:15" ht="16.5" thickBot="1" x14ac:dyDescent="0.3">
      <c r="A19" s="3" t="s">
        <v>14</v>
      </c>
      <c r="B19" s="14">
        <v>-121212129</v>
      </c>
      <c r="C19" s="15">
        <v>-118242454</v>
      </c>
      <c r="D19" s="15">
        <v>-86942980</v>
      </c>
      <c r="E19" s="15">
        <v>-31299474</v>
      </c>
      <c r="F19" s="15">
        <v>-2969675</v>
      </c>
      <c r="G19" s="16">
        <v>-249.68</v>
      </c>
      <c r="H19" s="14">
        <f t="shared" si="1"/>
        <v>48484852</v>
      </c>
      <c r="I19" s="15">
        <f t="shared" si="2"/>
        <v>47296982</v>
      </c>
      <c r="J19" s="15">
        <f t="shared" si="3"/>
        <v>34777192</v>
      </c>
      <c r="K19" s="15">
        <f t="shared" si="4"/>
        <v>12519790</v>
      </c>
      <c r="L19" s="15">
        <f t="shared" si="5"/>
        <v>1187870</v>
      </c>
      <c r="M19" s="16">
        <f t="shared" si="6"/>
        <v>100</v>
      </c>
      <c r="O19" s="20"/>
    </row>
    <row r="20" spans="1:15" ht="16.5" thickBot="1" x14ac:dyDescent="0.3">
      <c r="A20" s="4" t="s">
        <v>15</v>
      </c>
      <c r="B20" s="17">
        <f>SUM(B6:B19)</f>
        <v>-889174515</v>
      </c>
      <c r="C20" s="18">
        <f t="shared" ref="C20:G20" si="7">SUM(C6:C19)</f>
        <v>-868200953</v>
      </c>
      <c r="D20" s="18">
        <f t="shared" si="7"/>
        <v>-638383053</v>
      </c>
      <c r="E20" s="18">
        <f t="shared" si="7"/>
        <v>-229817900</v>
      </c>
      <c r="F20" s="18">
        <f t="shared" si="7"/>
        <v>-20973562</v>
      </c>
      <c r="G20" s="19">
        <f t="shared" si="7"/>
        <v>-1833.2500000000002</v>
      </c>
      <c r="H20" s="17">
        <f>SUM(H6:H19)</f>
        <v>355669807</v>
      </c>
      <c r="I20" s="18">
        <f t="shared" ref="I20:M20" si="8">SUM(I6:I19)</f>
        <v>347280382</v>
      </c>
      <c r="J20" s="18">
        <f t="shared" si="8"/>
        <v>255353222</v>
      </c>
      <c r="K20" s="18">
        <f t="shared" si="8"/>
        <v>91927160</v>
      </c>
      <c r="L20" s="18">
        <f t="shared" si="8"/>
        <v>8389425</v>
      </c>
      <c r="M20" s="19">
        <f t="shared" si="8"/>
        <v>735</v>
      </c>
      <c r="O20" s="20"/>
    </row>
  </sheetData>
  <sheetProtection algorithmName="SHA-512" hashValue="c/0KI7dRbb76GTOjzpcpn6NVzynoaZbxUFvXCQq0F+PXbX2dpYk5GBTqtqUxQIz7S5DHX/Cg0Bzc1hBYtOtuQQ==" saltValue="kP6F2VCi0Xr4dH+Htl1tDg==" spinCount="100000" sheet="1" objects="1" scenarios="1"/>
  <mergeCells count="3">
    <mergeCell ref="A4:A5"/>
    <mergeCell ref="B4:G4"/>
    <mergeCell ref="H4:M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zoomScaleNormal="100" workbookViewId="0"/>
  </sheetViews>
  <sheetFormatPr defaultRowHeight="15" x14ac:dyDescent="0.25"/>
  <cols>
    <col min="1" max="1" width="18.28515625" customWidth="1"/>
    <col min="2" max="4" width="12.42578125" bestFit="1" customWidth="1"/>
    <col min="5" max="5" width="9" bestFit="1" customWidth="1"/>
    <col min="6" max="6" width="12.42578125" bestFit="1" customWidth="1"/>
    <col min="7" max="7" width="10.85546875" bestFit="1" customWidth="1"/>
    <col min="8" max="8" width="12.42578125" bestFit="1" customWidth="1"/>
    <col min="9" max="9" width="6.5703125" bestFit="1" customWidth="1"/>
    <col min="10" max="11" width="10.85546875" bestFit="1" customWidth="1"/>
    <col min="12" max="12" width="9.140625" bestFit="1" customWidth="1"/>
    <col min="13" max="13" width="6.5703125" bestFit="1" customWidth="1"/>
    <col min="14" max="14" width="11.28515625" bestFit="1" customWidth="1"/>
    <col min="15" max="16" width="10.140625" bestFit="1" customWidth="1"/>
    <col min="17" max="17" width="6.5703125" bestFit="1" customWidth="1"/>
    <col min="18" max="19" width="10.85546875" bestFit="1" customWidth="1"/>
    <col min="20" max="20" width="9.140625" bestFit="1" customWidth="1"/>
    <col min="21" max="21" width="6.5703125" bestFit="1" customWidth="1"/>
    <col min="22" max="23" width="9.85546875" bestFit="1" customWidth="1"/>
    <col min="24" max="24" width="9.140625" bestFit="1" customWidth="1"/>
    <col min="25" max="25" width="6.5703125" bestFit="1" customWidth="1"/>
    <col min="26" max="27" width="9.85546875" bestFit="1" customWidth="1"/>
    <col min="28" max="28" width="9.140625" bestFit="1" customWidth="1"/>
    <col min="29" max="29" width="6.5703125" bestFit="1" customWidth="1"/>
  </cols>
  <sheetData>
    <row r="1" spans="1:5" x14ac:dyDescent="0.25">
      <c r="A1" s="21" t="s">
        <v>36</v>
      </c>
    </row>
    <row r="2" spans="1:5" ht="15.75" x14ac:dyDescent="0.25">
      <c r="A2" s="25" t="s">
        <v>24</v>
      </c>
    </row>
    <row r="3" spans="1:5" ht="15.75" thickBot="1" x14ac:dyDescent="0.3"/>
    <row r="4" spans="1:5" x14ac:dyDescent="0.25">
      <c r="A4" s="26" t="s">
        <v>0</v>
      </c>
      <c r="B4" s="32" t="s">
        <v>25</v>
      </c>
      <c r="C4" s="33"/>
      <c r="D4" s="33"/>
      <c r="E4" s="34"/>
    </row>
    <row r="5" spans="1:5" x14ac:dyDescent="0.25">
      <c r="A5" s="31"/>
      <c r="B5" s="35"/>
      <c r="C5" s="36"/>
      <c r="D5" s="36"/>
      <c r="E5" s="37"/>
    </row>
    <row r="6" spans="1:5" ht="32.25" thickBot="1" x14ac:dyDescent="0.3">
      <c r="A6" s="27"/>
      <c r="B6" s="5" t="s">
        <v>17</v>
      </c>
      <c r="C6" s="6" t="s">
        <v>18</v>
      </c>
      <c r="D6" s="6" t="s">
        <v>19</v>
      </c>
      <c r="E6" s="7" t="s">
        <v>21</v>
      </c>
    </row>
    <row r="7" spans="1:5" ht="15.75" x14ac:dyDescent="0.25">
      <c r="A7" s="1" t="s">
        <v>1</v>
      </c>
      <c r="B7" s="8">
        <f t="shared" ref="B7:B20" si="0">B27+F27+J27+N27+R27+V27</f>
        <v>67755299</v>
      </c>
      <c r="C7" s="9">
        <f t="shared" ref="C7:C20" si="1">C27+G27+K27+O27+S27+W27</f>
        <v>49820074</v>
      </c>
      <c r="D7" s="9">
        <f t="shared" ref="D7:D20" si="2">D27+H27+L27+P27+T27+X27</f>
        <v>17935225</v>
      </c>
      <c r="E7" s="10">
        <f t="shared" ref="E7:E20" si="3">E27+I27+M27+Q27+U27+Y27</f>
        <v>179.14999999999998</v>
      </c>
    </row>
    <row r="8" spans="1:5" ht="15.75" x14ac:dyDescent="0.25">
      <c r="A8" s="2" t="s">
        <v>2</v>
      </c>
      <c r="B8" s="11">
        <f t="shared" si="0"/>
        <v>94097206</v>
      </c>
      <c r="C8" s="12">
        <f t="shared" si="1"/>
        <v>69189123</v>
      </c>
      <c r="D8" s="12">
        <f t="shared" si="2"/>
        <v>24908083</v>
      </c>
      <c r="E8" s="13">
        <f t="shared" si="3"/>
        <v>250.72000000000003</v>
      </c>
    </row>
    <row r="9" spans="1:5" ht="15.75" x14ac:dyDescent="0.25">
      <c r="A9" s="2" t="s">
        <v>3</v>
      </c>
      <c r="B9" s="11">
        <f t="shared" si="0"/>
        <v>11428429</v>
      </c>
      <c r="C9" s="12">
        <f t="shared" si="1"/>
        <v>8403257</v>
      </c>
      <c r="D9" s="12">
        <f t="shared" si="2"/>
        <v>3025172</v>
      </c>
      <c r="E9" s="13">
        <f t="shared" si="3"/>
        <v>27.81</v>
      </c>
    </row>
    <row r="10" spans="1:5" ht="15.75" x14ac:dyDescent="0.25">
      <c r="A10" s="2" t="s">
        <v>4</v>
      </c>
      <c r="B10" s="11">
        <f t="shared" si="0"/>
        <v>32158504</v>
      </c>
      <c r="C10" s="12">
        <f t="shared" si="1"/>
        <v>23645960</v>
      </c>
      <c r="D10" s="12">
        <f t="shared" si="2"/>
        <v>8512544</v>
      </c>
      <c r="E10" s="13">
        <f t="shared" si="3"/>
        <v>85.37</v>
      </c>
    </row>
    <row r="11" spans="1:5" ht="15.75" x14ac:dyDescent="0.25">
      <c r="A11" s="2" t="s">
        <v>5</v>
      </c>
      <c r="B11" s="11">
        <f t="shared" si="0"/>
        <v>18660321</v>
      </c>
      <c r="C11" s="12">
        <f t="shared" si="1"/>
        <v>13720823</v>
      </c>
      <c r="D11" s="12">
        <f t="shared" si="2"/>
        <v>4939498</v>
      </c>
      <c r="E11" s="13">
        <f t="shared" si="3"/>
        <v>50.81</v>
      </c>
    </row>
    <row r="12" spans="1:5" ht="15.75" x14ac:dyDescent="0.25">
      <c r="A12" s="2" t="s">
        <v>6</v>
      </c>
      <c r="B12" s="11">
        <f t="shared" si="0"/>
        <v>56700990</v>
      </c>
      <c r="C12" s="12">
        <f t="shared" si="1"/>
        <v>41691906</v>
      </c>
      <c r="D12" s="12">
        <f t="shared" si="2"/>
        <v>15009084</v>
      </c>
      <c r="E12" s="13">
        <f t="shared" si="3"/>
        <v>149.94</v>
      </c>
    </row>
    <row r="13" spans="1:5" ht="15.75" x14ac:dyDescent="0.25">
      <c r="A13" s="2" t="s">
        <v>7</v>
      </c>
      <c r="B13" s="11">
        <f t="shared" si="0"/>
        <v>20480660</v>
      </c>
      <c r="C13" s="12">
        <f t="shared" si="1"/>
        <v>15059310</v>
      </c>
      <c r="D13" s="12">
        <f t="shared" si="2"/>
        <v>5421350</v>
      </c>
      <c r="E13" s="13">
        <f t="shared" si="3"/>
        <v>54.749999999999993</v>
      </c>
    </row>
    <row r="14" spans="1:5" ht="15.75" x14ac:dyDescent="0.25">
      <c r="A14" s="2" t="s">
        <v>8</v>
      </c>
      <c r="B14" s="11">
        <f t="shared" si="0"/>
        <v>34806203</v>
      </c>
      <c r="C14" s="12">
        <f t="shared" si="1"/>
        <v>25592796</v>
      </c>
      <c r="D14" s="12">
        <f t="shared" si="2"/>
        <v>9213407</v>
      </c>
      <c r="E14" s="13">
        <f t="shared" si="3"/>
        <v>93.64</v>
      </c>
    </row>
    <row r="15" spans="1:5" ht="15.75" x14ac:dyDescent="0.25">
      <c r="A15" s="2" t="s">
        <v>9</v>
      </c>
      <c r="B15" s="11">
        <f t="shared" si="0"/>
        <v>39601353</v>
      </c>
      <c r="C15" s="12">
        <f t="shared" si="1"/>
        <v>29118642</v>
      </c>
      <c r="D15" s="12">
        <f t="shared" si="2"/>
        <v>10482711</v>
      </c>
      <c r="E15" s="13">
        <f t="shared" si="3"/>
        <v>105.16</v>
      </c>
    </row>
    <row r="16" spans="1:5" ht="15.75" x14ac:dyDescent="0.25">
      <c r="A16" s="2" t="s">
        <v>10</v>
      </c>
      <c r="B16" s="11">
        <f t="shared" si="0"/>
        <v>22355648</v>
      </c>
      <c r="C16" s="12">
        <f t="shared" si="1"/>
        <v>16437978</v>
      </c>
      <c r="D16" s="12">
        <f t="shared" si="2"/>
        <v>5917670</v>
      </c>
      <c r="E16" s="13">
        <f t="shared" si="3"/>
        <v>59.6</v>
      </c>
    </row>
    <row r="17" spans="1:29" ht="15.75" x14ac:dyDescent="0.25">
      <c r="A17" s="2" t="s">
        <v>11</v>
      </c>
      <c r="B17" s="11">
        <f t="shared" si="0"/>
        <v>4163684</v>
      </c>
      <c r="C17" s="12">
        <f t="shared" si="1"/>
        <v>3061531</v>
      </c>
      <c r="D17" s="12">
        <f t="shared" si="2"/>
        <v>1102153</v>
      </c>
      <c r="E17" s="13">
        <f t="shared" si="3"/>
        <v>11.709999999999999</v>
      </c>
    </row>
    <row r="18" spans="1:29" ht="15.75" x14ac:dyDescent="0.25">
      <c r="A18" s="2" t="s">
        <v>12</v>
      </c>
      <c r="B18" s="11">
        <f t="shared" si="0"/>
        <v>46477710</v>
      </c>
      <c r="C18" s="12">
        <f t="shared" si="1"/>
        <v>34174786</v>
      </c>
      <c r="D18" s="12">
        <f t="shared" si="2"/>
        <v>12302924</v>
      </c>
      <c r="E18" s="13">
        <f t="shared" si="3"/>
        <v>123.72999999999999</v>
      </c>
    </row>
    <row r="19" spans="1:29" ht="15.75" x14ac:dyDescent="0.25">
      <c r="A19" s="2" t="s">
        <v>13</v>
      </c>
      <c r="B19" s="11">
        <f t="shared" si="0"/>
        <v>13857107</v>
      </c>
      <c r="C19" s="12">
        <f t="shared" si="1"/>
        <v>10189049</v>
      </c>
      <c r="D19" s="12">
        <f t="shared" si="2"/>
        <v>3668058</v>
      </c>
      <c r="E19" s="13">
        <f t="shared" si="3"/>
        <v>36.71</v>
      </c>
    </row>
    <row r="20" spans="1:29" ht="16.5" thickBot="1" x14ac:dyDescent="0.3">
      <c r="A20" s="3" t="s">
        <v>14</v>
      </c>
      <c r="B20" s="14">
        <f t="shared" si="0"/>
        <v>100368875</v>
      </c>
      <c r="C20" s="15">
        <f t="shared" si="1"/>
        <v>73800645</v>
      </c>
      <c r="D20" s="15">
        <f t="shared" si="2"/>
        <v>26568230</v>
      </c>
      <c r="E20" s="16">
        <f t="shared" si="3"/>
        <v>267.61</v>
      </c>
    </row>
    <row r="21" spans="1:29" ht="16.5" thickBot="1" x14ac:dyDescent="0.3">
      <c r="A21" s="4" t="s">
        <v>15</v>
      </c>
      <c r="B21" s="17">
        <f>SUM(B7:B20)</f>
        <v>562911989</v>
      </c>
      <c r="C21" s="18">
        <f t="shared" ref="C21:E21" si="4">SUM(C7:C20)</f>
        <v>413905880</v>
      </c>
      <c r="D21" s="18">
        <f t="shared" si="4"/>
        <v>149006109</v>
      </c>
      <c r="E21" s="19">
        <f t="shared" si="4"/>
        <v>1496.71</v>
      </c>
    </row>
    <row r="23" spans="1:29" ht="15.75" thickBot="1" x14ac:dyDescent="0.3">
      <c r="B23" s="22"/>
      <c r="C23" s="22"/>
      <c r="D23" s="22"/>
      <c r="E23" s="24"/>
      <c r="F23" s="22"/>
      <c r="G23" s="20"/>
      <c r="H23" s="20"/>
      <c r="I23" s="23"/>
      <c r="J23" s="22"/>
      <c r="K23" s="20"/>
      <c r="L23" s="20"/>
      <c r="M23" s="23"/>
      <c r="N23" s="22"/>
      <c r="O23" s="20"/>
      <c r="P23" s="20"/>
      <c r="Q23" s="23"/>
      <c r="R23" s="22"/>
      <c r="S23" s="20"/>
      <c r="T23" s="20"/>
      <c r="U23" s="23"/>
      <c r="V23" s="22"/>
      <c r="W23" s="20"/>
      <c r="X23" s="20"/>
      <c r="Y23" s="23"/>
      <c r="Z23" s="22"/>
      <c r="AA23" s="20"/>
      <c r="AB23" s="20"/>
      <c r="AC23" s="23"/>
    </row>
    <row r="24" spans="1:29" ht="15.75" x14ac:dyDescent="0.25">
      <c r="A24" s="26" t="s">
        <v>0</v>
      </c>
      <c r="B24" s="28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/>
      <c r="Z24" s="22"/>
      <c r="AA24" s="20"/>
      <c r="AB24" s="20"/>
      <c r="AC24" s="23"/>
    </row>
    <row r="25" spans="1:29" ht="15.75" customHeight="1" x14ac:dyDescent="0.25">
      <c r="A25" s="31"/>
      <c r="B25" s="38" t="s">
        <v>27</v>
      </c>
      <c r="C25" s="39"/>
      <c r="D25" s="39"/>
      <c r="E25" s="40"/>
      <c r="F25" s="38" t="s">
        <v>28</v>
      </c>
      <c r="G25" s="39"/>
      <c r="H25" s="39"/>
      <c r="I25" s="40"/>
      <c r="J25" s="38" t="s">
        <v>29</v>
      </c>
      <c r="K25" s="39"/>
      <c r="L25" s="39"/>
      <c r="M25" s="40"/>
      <c r="N25" s="38" t="s">
        <v>30</v>
      </c>
      <c r="O25" s="39"/>
      <c r="P25" s="39"/>
      <c r="Q25" s="40"/>
      <c r="R25" s="38" t="s">
        <v>31</v>
      </c>
      <c r="S25" s="39"/>
      <c r="T25" s="39"/>
      <c r="U25" s="40"/>
      <c r="V25" s="38" t="s">
        <v>32</v>
      </c>
      <c r="W25" s="39"/>
      <c r="X25" s="39"/>
      <c r="Y25" s="40"/>
      <c r="Z25" s="22"/>
      <c r="AA25" s="20"/>
      <c r="AB25" s="20"/>
      <c r="AC25" s="23"/>
    </row>
    <row r="26" spans="1:29" ht="48" thickBot="1" x14ac:dyDescent="0.3">
      <c r="A26" s="27"/>
      <c r="B26" s="5" t="s">
        <v>17</v>
      </c>
      <c r="C26" s="6" t="s">
        <v>18</v>
      </c>
      <c r="D26" s="6" t="s">
        <v>19</v>
      </c>
      <c r="E26" s="7" t="s">
        <v>21</v>
      </c>
      <c r="F26" s="5" t="s">
        <v>17</v>
      </c>
      <c r="G26" s="6" t="s">
        <v>18</v>
      </c>
      <c r="H26" s="6" t="s">
        <v>19</v>
      </c>
      <c r="I26" s="7" t="s">
        <v>21</v>
      </c>
      <c r="J26" s="5" t="s">
        <v>17</v>
      </c>
      <c r="K26" s="6" t="s">
        <v>18</v>
      </c>
      <c r="L26" s="6" t="s">
        <v>19</v>
      </c>
      <c r="M26" s="7" t="s">
        <v>21</v>
      </c>
      <c r="N26" s="5" t="s">
        <v>17</v>
      </c>
      <c r="O26" s="6" t="s">
        <v>18</v>
      </c>
      <c r="P26" s="6" t="s">
        <v>19</v>
      </c>
      <c r="Q26" s="7" t="s">
        <v>21</v>
      </c>
      <c r="R26" s="5" t="s">
        <v>17</v>
      </c>
      <c r="S26" s="6" t="s">
        <v>18</v>
      </c>
      <c r="T26" s="6" t="s">
        <v>19</v>
      </c>
      <c r="U26" s="7" t="s">
        <v>21</v>
      </c>
      <c r="V26" s="5" t="s">
        <v>17</v>
      </c>
      <c r="W26" s="6" t="s">
        <v>18</v>
      </c>
      <c r="X26" s="6" t="s">
        <v>19</v>
      </c>
      <c r="Y26" s="7" t="s">
        <v>21</v>
      </c>
      <c r="Z26" s="22"/>
      <c r="AA26" s="20"/>
      <c r="AB26" s="20"/>
      <c r="AC26" s="23"/>
    </row>
    <row r="27" spans="1:29" ht="15.75" x14ac:dyDescent="0.25">
      <c r="A27" s="1" t="s">
        <v>1</v>
      </c>
      <c r="B27" s="8">
        <v>63280812</v>
      </c>
      <c r="C27" s="9">
        <v>46530009</v>
      </c>
      <c r="D27" s="9">
        <v>16750803</v>
      </c>
      <c r="E27" s="10">
        <v>167.32</v>
      </c>
      <c r="F27" s="8">
        <v>919238</v>
      </c>
      <c r="G27" s="9">
        <v>675910</v>
      </c>
      <c r="H27" s="9">
        <v>243328</v>
      </c>
      <c r="I27" s="10">
        <v>2.48</v>
      </c>
      <c r="J27" s="8">
        <v>622884</v>
      </c>
      <c r="K27" s="9">
        <v>458003</v>
      </c>
      <c r="L27" s="9">
        <v>164881</v>
      </c>
      <c r="M27" s="10">
        <v>1.67</v>
      </c>
      <c r="N27" s="8">
        <v>6666215</v>
      </c>
      <c r="O27" s="9">
        <v>4901629</v>
      </c>
      <c r="P27" s="9">
        <v>1764586</v>
      </c>
      <c r="Q27" s="10">
        <v>17.36</v>
      </c>
      <c r="R27" s="8">
        <v>-3690242</v>
      </c>
      <c r="S27" s="9">
        <v>-2713413</v>
      </c>
      <c r="T27" s="9">
        <v>-976829</v>
      </c>
      <c r="U27" s="10">
        <v>-9.7100000000000009</v>
      </c>
      <c r="V27" s="8">
        <v>-43608</v>
      </c>
      <c r="W27" s="9">
        <v>-32064</v>
      </c>
      <c r="X27" s="9">
        <v>-11544</v>
      </c>
      <c r="Y27" s="10">
        <v>0.03</v>
      </c>
      <c r="Z27" s="22"/>
      <c r="AA27" s="20"/>
      <c r="AB27" s="20"/>
      <c r="AC27" s="23"/>
    </row>
    <row r="28" spans="1:29" ht="15.75" x14ac:dyDescent="0.25">
      <c r="A28" s="2" t="s">
        <v>2</v>
      </c>
      <c r="B28" s="11">
        <v>91653864</v>
      </c>
      <c r="C28" s="12">
        <v>67392547</v>
      </c>
      <c r="D28" s="12">
        <v>24261317</v>
      </c>
      <c r="E28" s="13">
        <v>244.05</v>
      </c>
      <c r="F28" s="11">
        <v>833590</v>
      </c>
      <c r="G28" s="12">
        <v>612934</v>
      </c>
      <c r="H28" s="12">
        <v>220656</v>
      </c>
      <c r="I28" s="13">
        <v>2.25</v>
      </c>
      <c r="J28" s="11">
        <v>778604</v>
      </c>
      <c r="K28" s="12">
        <v>572503</v>
      </c>
      <c r="L28" s="12">
        <v>206101</v>
      </c>
      <c r="M28" s="13">
        <v>2.08</v>
      </c>
      <c r="N28" s="11">
        <v>937476</v>
      </c>
      <c r="O28" s="12">
        <v>689321</v>
      </c>
      <c r="P28" s="12">
        <v>248155</v>
      </c>
      <c r="Q28" s="13">
        <v>2.5</v>
      </c>
      <c r="R28" s="11">
        <v>-533851</v>
      </c>
      <c r="S28" s="12">
        <v>-392537</v>
      </c>
      <c r="T28" s="12">
        <v>-141314</v>
      </c>
      <c r="U28" s="13">
        <v>-1.31</v>
      </c>
      <c r="V28" s="11">
        <v>427523</v>
      </c>
      <c r="W28" s="12">
        <v>314355</v>
      </c>
      <c r="X28" s="12">
        <v>113168</v>
      </c>
      <c r="Y28" s="13">
        <v>1.1499999999999999</v>
      </c>
      <c r="Z28" s="22"/>
      <c r="AA28" s="20"/>
      <c r="AB28" s="20"/>
      <c r="AC28" s="23"/>
    </row>
    <row r="29" spans="1:29" ht="15.75" x14ac:dyDescent="0.25">
      <c r="A29" s="2" t="s">
        <v>3</v>
      </c>
      <c r="B29" s="11">
        <v>10420837</v>
      </c>
      <c r="C29" s="12">
        <v>7662380</v>
      </c>
      <c r="D29" s="12">
        <v>2758457</v>
      </c>
      <c r="E29" s="13">
        <v>25.15</v>
      </c>
      <c r="F29" s="11">
        <v>1370344</v>
      </c>
      <c r="G29" s="12">
        <v>1007606</v>
      </c>
      <c r="H29" s="12">
        <v>362738</v>
      </c>
      <c r="I29" s="13">
        <v>3.67</v>
      </c>
      <c r="J29" s="11">
        <v>-622883</v>
      </c>
      <c r="K29" s="12">
        <v>-458002</v>
      </c>
      <c r="L29" s="12">
        <v>-164881</v>
      </c>
      <c r="M29" s="13">
        <v>-1.67</v>
      </c>
      <c r="N29" s="11">
        <v>210224</v>
      </c>
      <c r="O29" s="12">
        <v>154576</v>
      </c>
      <c r="P29" s="12">
        <v>55648</v>
      </c>
      <c r="Q29" s="13">
        <v>0.56000000000000005</v>
      </c>
      <c r="R29" s="11">
        <v>49907</v>
      </c>
      <c r="S29" s="12">
        <v>36697</v>
      </c>
      <c r="T29" s="12">
        <v>13210</v>
      </c>
      <c r="U29" s="13">
        <v>0.1</v>
      </c>
      <c r="V29" s="11">
        <v>0</v>
      </c>
      <c r="W29" s="12">
        <v>0</v>
      </c>
      <c r="X29" s="12">
        <v>0</v>
      </c>
      <c r="Y29" s="13">
        <v>0</v>
      </c>
      <c r="Z29" s="22"/>
      <c r="AA29" s="20"/>
      <c r="AB29" s="20"/>
      <c r="AC29" s="23"/>
    </row>
    <row r="30" spans="1:29" ht="15.75" x14ac:dyDescent="0.25">
      <c r="A30" s="2" t="s">
        <v>4</v>
      </c>
      <c r="B30" s="11">
        <v>32229574</v>
      </c>
      <c r="C30" s="12">
        <v>23698216</v>
      </c>
      <c r="D30" s="12">
        <v>8531358</v>
      </c>
      <c r="E30" s="13">
        <v>85.55</v>
      </c>
      <c r="F30" s="11">
        <v>-256940</v>
      </c>
      <c r="G30" s="12">
        <v>-188926</v>
      </c>
      <c r="H30" s="12">
        <v>-68014</v>
      </c>
      <c r="I30" s="13">
        <v>-0.69</v>
      </c>
      <c r="J30" s="11">
        <v>0</v>
      </c>
      <c r="K30" s="12">
        <v>0</v>
      </c>
      <c r="L30" s="12">
        <v>0</v>
      </c>
      <c r="M30" s="13">
        <v>0</v>
      </c>
      <c r="N30" s="11">
        <v>-51174</v>
      </c>
      <c r="O30" s="12">
        <v>-37628</v>
      </c>
      <c r="P30" s="12">
        <v>-13546</v>
      </c>
      <c r="Q30" s="13">
        <v>-0.13</v>
      </c>
      <c r="R30" s="11">
        <v>346049</v>
      </c>
      <c r="S30" s="12">
        <v>254448</v>
      </c>
      <c r="T30" s="12">
        <v>91601</v>
      </c>
      <c r="U30" s="13">
        <v>0.93</v>
      </c>
      <c r="V30" s="11">
        <v>-109005</v>
      </c>
      <c r="W30" s="12">
        <v>-80150</v>
      </c>
      <c r="X30" s="12">
        <v>-28855</v>
      </c>
      <c r="Y30" s="13">
        <v>-0.28999999999999998</v>
      </c>
      <c r="Z30" s="22"/>
      <c r="AA30" s="20"/>
      <c r="AB30" s="20"/>
      <c r="AC30" s="23"/>
    </row>
    <row r="31" spans="1:29" ht="15.75" x14ac:dyDescent="0.25">
      <c r="A31" s="2" t="s">
        <v>5</v>
      </c>
      <c r="B31" s="11">
        <v>18483684</v>
      </c>
      <c r="C31" s="12">
        <v>13590944</v>
      </c>
      <c r="D31" s="12">
        <v>4892740</v>
      </c>
      <c r="E31" s="13">
        <v>50.15</v>
      </c>
      <c r="F31" s="11">
        <v>-685172</v>
      </c>
      <c r="G31" s="12">
        <v>-503803</v>
      </c>
      <c r="H31" s="12">
        <v>-181369</v>
      </c>
      <c r="I31" s="13">
        <v>-1.83</v>
      </c>
      <c r="J31" s="11">
        <v>700745</v>
      </c>
      <c r="K31" s="12">
        <v>515254</v>
      </c>
      <c r="L31" s="12">
        <v>185491</v>
      </c>
      <c r="M31" s="13">
        <v>1.88</v>
      </c>
      <c r="N31" s="11">
        <v>210224</v>
      </c>
      <c r="O31" s="12">
        <v>154576</v>
      </c>
      <c r="P31" s="12">
        <v>55648</v>
      </c>
      <c r="Q31" s="13">
        <v>0.56000000000000005</v>
      </c>
      <c r="R31" s="11">
        <v>-24939</v>
      </c>
      <c r="S31" s="12">
        <v>-18338</v>
      </c>
      <c r="T31" s="12">
        <v>-6601</v>
      </c>
      <c r="U31" s="13">
        <v>0.11</v>
      </c>
      <c r="V31" s="11">
        <v>-24221</v>
      </c>
      <c r="W31" s="12">
        <v>-17810</v>
      </c>
      <c r="X31" s="12">
        <v>-6411</v>
      </c>
      <c r="Y31" s="13">
        <v>-0.06</v>
      </c>
      <c r="Z31" s="22"/>
      <c r="AA31" s="20"/>
      <c r="AB31" s="20"/>
      <c r="AC31" s="23"/>
    </row>
    <row r="32" spans="1:29" ht="15.75" x14ac:dyDescent="0.25">
      <c r="A32" s="2" t="s">
        <v>6</v>
      </c>
      <c r="B32" s="11">
        <v>52321615</v>
      </c>
      <c r="C32" s="12">
        <v>38471776</v>
      </c>
      <c r="D32" s="12">
        <v>13849839</v>
      </c>
      <c r="E32" s="13">
        <v>138.19999999999999</v>
      </c>
      <c r="F32" s="11">
        <v>1775703</v>
      </c>
      <c r="G32" s="12">
        <v>1305664</v>
      </c>
      <c r="H32" s="12">
        <v>470039</v>
      </c>
      <c r="I32" s="13">
        <v>4.7699999999999996</v>
      </c>
      <c r="J32" s="11">
        <v>934325</v>
      </c>
      <c r="K32" s="12">
        <v>687004</v>
      </c>
      <c r="L32" s="12">
        <v>247321</v>
      </c>
      <c r="M32" s="13">
        <v>2.5</v>
      </c>
      <c r="N32" s="11">
        <v>546668</v>
      </c>
      <c r="O32" s="12">
        <v>401962</v>
      </c>
      <c r="P32" s="12">
        <v>144706</v>
      </c>
      <c r="Q32" s="13">
        <v>1.43</v>
      </c>
      <c r="R32" s="11">
        <v>561931</v>
      </c>
      <c r="S32" s="12">
        <v>413185</v>
      </c>
      <c r="T32" s="12">
        <v>148746</v>
      </c>
      <c r="U32" s="13">
        <v>1.53</v>
      </c>
      <c r="V32" s="11">
        <v>560748</v>
      </c>
      <c r="W32" s="12">
        <v>412315</v>
      </c>
      <c r="X32" s="12">
        <v>148433</v>
      </c>
      <c r="Y32" s="13">
        <v>1.51</v>
      </c>
      <c r="Z32" s="22"/>
      <c r="AA32" s="20"/>
      <c r="AB32" s="20"/>
      <c r="AC32" s="23"/>
    </row>
    <row r="33" spans="1:29" ht="15.75" x14ac:dyDescent="0.25">
      <c r="A33" s="2" t="s">
        <v>7</v>
      </c>
      <c r="B33" s="11">
        <v>19918968</v>
      </c>
      <c r="C33" s="12">
        <v>14646300</v>
      </c>
      <c r="D33" s="12">
        <v>5272668</v>
      </c>
      <c r="E33" s="13">
        <v>53.16</v>
      </c>
      <c r="F33" s="11">
        <v>781993</v>
      </c>
      <c r="G33" s="12">
        <v>574995</v>
      </c>
      <c r="H33" s="12">
        <v>206998</v>
      </c>
      <c r="I33" s="13">
        <v>2.2000000000000002</v>
      </c>
      <c r="J33" s="11">
        <v>-446368</v>
      </c>
      <c r="K33" s="12">
        <v>-328212</v>
      </c>
      <c r="L33" s="12">
        <v>-118156</v>
      </c>
      <c r="M33" s="13">
        <v>-1.21</v>
      </c>
      <c r="N33" s="11">
        <v>-476594</v>
      </c>
      <c r="O33" s="12">
        <v>-350436</v>
      </c>
      <c r="P33" s="12">
        <v>-126158</v>
      </c>
      <c r="Q33" s="13">
        <v>-1.24</v>
      </c>
      <c r="R33" s="11">
        <v>411537</v>
      </c>
      <c r="S33" s="12">
        <v>302601</v>
      </c>
      <c r="T33" s="12">
        <v>108936</v>
      </c>
      <c r="U33" s="13">
        <v>1.26</v>
      </c>
      <c r="V33" s="11">
        <v>291124</v>
      </c>
      <c r="W33" s="12">
        <v>214062</v>
      </c>
      <c r="X33" s="12">
        <v>77062</v>
      </c>
      <c r="Y33" s="13">
        <v>0.57999999999999996</v>
      </c>
      <c r="Z33" s="22"/>
      <c r="AA33" s="20"/>
      <c r="AB33" s="20"/>
      <c r="AC33" s="23"/>
    </row>
    <row r="34" spans="1:29" ht="15.75" x14ac:dyDescent="0.25">
      <c r="A34" s="2" t="s">
        <v>8</v>
      </c>
      <c r="B34" s="11">
        <v>37625711</v>
      </c>
      <c r="C34" s="12">
        <v>27665964</v>
      </c>
      <c r="D34" s="12">
        <v>9959747</v>
      </c>
      <c r="E34" s="13">
        <v>100.85</v>
      </c>
      <c r="F34" s="11">
        <v>-2347554</v>
      </c>
      <c r="G34" s="12">
        <v>-1726143</v>
      </c>
      <c r="H34" s="12">
        <v>-621411</v>
      </c>
      <c r="I34" s="13">
        <v>-5.91</v>
      </c>
      <c r="J34" s="11">
        <v>-218105</v>
      </c>
      <c r="K34" s="12">
        <v>-160371</v>
      </c>
      <c r="L34" s="12">
        <v>-57734</v>
      </c>
      <c r="M34" s="13">
        <v>-0.54</v>
      </c>
      <c r="N34" s="11">
        <v>-90342</v>
      </c>
      <c r="O34" s="12">
        <v>-66428</v>
      </c>
      <c r="P34" s="12">
        <v>-23914</v>
      </c>
      <c r="Q34" s="13">
        <v>-0.32</v>
      </c>
      <c r="R34" s="11">
        <v>0</v>
      </c>
      <c r="S34" s="12">
        <v>0</v>
      </c>
      <c r="T34" s="12">
        <v>0</v>
      </c>
      <c r="U34" s="13">
        <v>0</v>
      </c>
      <c r="V34" s="11">
        <v>-163507</v>
      </c>
      <c r="W34" s="12">
        <v>-120226</v>
      </c>
      <c r="X34" s="12">
        <v>-43281</v>
      </c>
      <c r="Y34" s="13">
        <v>-0.44</v>
      </c>
      <c r="Z34" s="22"/>
      <c r="AA34" s="20"/>
      <c r="AB34" s="20"/>
      <c r="AC34" s="23"/>
    </row>
    <row r="35" spans="1:29" ht="15.75" x14ac:dyDescent="0.25">
      <c r="A35" s="2" t="s">
        <v>9</v>
      </c>
      <c r="B35" s="11">
        <v>37497787</v>
      </c>
      <c r="C35" s="12">
        <v>27571902</v>
      </c>
      <c r="D35" s="12">
        <v>9925885</v>
      </c>
      <c r="E35" s="13">
        <v>100.25</v>
      </c>
      <c r="F35" s="11">
        <v>0</v>
      </c>
      <c r="G35" s="12">
        <v>0</v>
      </c>
      <c r="H35" s="12">
        <v>0</v>
      </c>
      <c r="I35" s="13">
        <v>0</v>
      </c>
      <c r="J35" s="11">
        <v>-1416964</v>
      </c>
      <c r="K35" s="12">
        <v>-1041885</v>
      </c>
      <c r="L35" s="12">
        <v>-375079</v>
      </c>
      <c r="M35" s="13">
        <v>-3.83</v>
      </c>
      <c r="N35" s="11">
        <v>2264966</v>
      </c>
      <c r="O35" s="12">
        <v>1665416</v>
      </c>
      <c r="P35" s="12">
        <v>599550</v>
      </c>
      <c r="Q35" s="13">
        <v>5.72</v>
      </c>
      <c r="R35" s="11">
        <v>630194</v>
      </c>
      <c r="S35" s="12">
        <v>463378</v>
      </c>
      <c r="T35" s="12">
        <v>166816</v>
      </c>
      <c r="U35" s="13">
        <v>1.52</v>
      </c>
      <c r="V35" s="11">
        <v>625370</v>
      </c>
      <c r="W35" s="12">
        <v>459831</v>
      </c>
      <c r="X35" s="12">
        <v>165539</v>
      </c>
      <c r="Y35" s="13">
        <v>1.5</v>
      </c>
      <c r="Z35" s="22"/>
      <c r="AA35" s="20"/>
      <c r="AB35" s="20"/>
      <c r="AC35" s="23"/>
    </row>
    <row r="36" spans="1:29" ht="15.75" x14ac:dyDescent="0.25">
      <c r="A36" s="2" t="s">
        <v>10</v>
      </c>
      <c r="B36" s="11">
        <v>23254806</v>
      </c>
      <c r="C36" s="12">
        <v>17099122</v>
      </c>
      <c r="D36" s="12">
        <v>6155684</v>
      </c>
      <c r="E36" s="13">
        <v>61.1</v>
      </c>
      <c r="F36" s="11">
        <v>-914961</v>
      </c>
      <c r="G36" s="12">
        <v>-672765</v>
      </c>
      <c r="H36" s="12">
        <v>-242196</v>
      </c>
      <c r="I36" s="13">
        <v>-1.83</v>
      </c>
      <c r="J36" s="11">
        <v>-26590</v>
      </c>
      <c r="K36" s="12">
        <v>-19551</v>
      </c>
      <c r="L36" s="12">
        <v>-7039</v>
      </c>
      <c r="M36" s="13">
        <v>0.21</v>
      </c>
      <c r="N36" s="11">
        <v>0</v>
      </c>
      <c r="O36" s="12">
        <v>0</v>
      </c>
      <c r="P36" s="12">
        <v>0</v>
      </c>
      <c r="Q36" s="13">
        <v>0</v>
      </c>
      <c r="R36" s="11">
        <v>532915</v>
      </c>
      <c r="S36" s="12">
        <v>391850</v>
      </c>
      <c r="T36" s="12">
        <v>141065</v>
      </c>
      <c r="U36" s="13">
        <v>1.43</v>
      </c>
      <c r="V36" s="11">
        <v>-490522</v>
      </c>
      <c r="W36" s="12">
        <v>-360678</v>
      </c>
      <c r="X36" s="12">
        <v>-129844</v>
      </c>
      <c r="Y36" s="13">
        <v>-1.31</v>
      </c>
      <c r="Z36" s="22"/>
      <c r="AA36" s="20"/>
      <c r="AB36" s="20"/>
      <c r="AC36" s="23"/>
    </row>
    <row r="37" spans="1:29" ht="15.75" x14ac:dyDescent="0.25">
      <c r="A37" s="2" t="s">
        <v>11</v>
      </c>
      <c r="B37" s="11">
        <v>4081450</v>
      </c>
      <c r="C37" s="12">
        <v>3001066</v>
      </c>
      <c r="D37" s="12">
        <v>1080384</v>
      </c>
      <c r="E37" s="13">
        <v>10.9</v>
      </c>
      <c r="F37" s="11">
        <v>-279814</v>
      </c>
      <c r="G37" s="12">
        <v>-205746</v>
      </c>
      <c r="H37" s="12">
        <v>-74068</v>
      </c>
      <c r="I37" s="13">
        <v>-0.73</v>
      </c>
      <c r="J37" s="11">
        <v>237471</v>
      </c>
      <c r="K37" s="12">
        <v>174611</v>
      </c>
      <c r="L37" s="12">
        <v>62860</v>
      </c>
      <c r="M37" s="13">
        <v>1.21</v>
      </c>
      <c r="N37" s="11">
        <v>0</v>
      </c>
      <c r="O37" s="12">
        <v>0</v>
      </c>
      <c r="P37" s="12">
        <v>0</v>
      </c>
      <c r="Q37" s="13">
        <v>0</v>
      </c>
      <c r="R37" s="11">
        <v>124577</v>
      </c>
      <c r="S37" s="12">
        <v>91600</v>
      </c>
      <c r="T37" s="12">
        <v>32977</v>
      </c>
      <c r="U37" s="13">
        <v>0.33</v>
      </c>
      <c r="V37" s="11">
        <v>0</v>
      </c>
      <c r="W37" s="12">
        <v>0</v>
      </c>
      <c r="X37" s="12">
        <v>0</v>
      </c>
      <c r="Y37" s="13">
        <v>0</v>
      </c>
    </row>
    <row r="38" spans="1:29" ht="15.75" x14ac:dyDescent="0.25">
      <c r="A38" s="2" t="s">
        <v>12</v>
      </c>
      <c r="B38" s="11">
        <v>48607530</v>
      </c>
      <c r="C38" s="12">
        <v>35740831</v>
      </c>
      <c r="D38" s="12">
        <v>12866699</v>
      </c>
      <c r="E38" s="13">
        <v>128.35</v>
      </c>
      <c r="F38" s="11">
        <v>-1433116</v>
      </c>
      <c r="G38" s="12">
        <v>-1053762</v>
      </c>
      <c r="H38" s="12">
        <v>-379354</v>
      </c>
      <c r="I38" s="13">
        <v>-3.85</v>
      </c>
      <c r="J38" s="11">
        <v>-797923</v>
      </c>
      <c r="K38" s="12">
        <v>-586708</v>
      </c>
      <c r="L38" s="12">
        <v>-211215</v>
      </c>
      <c r="M38" s="13">
        <v>-1.04</v>
      </c>
      <c r="N38" s="11">
        <v>140149</v>
      </c>
      <c r="O38" s="12">
        <v>103051</v>
      </c>
      <c r="P38" s="12">
        <v>37098</v>
      </c>
      <c r="Q38" s="13">
        <v>0.38</v>
      </c>
      <c r="R38" s="11">
        <v>124577</v>
      </c>
      <c r="S38" s="12">
        <v>91600</v>
      </c>
      <c r="T38" s="12">
        <v>32977</v>
      </c>
      <c r="U38" s="13">
        <v>0.33</v>
      </c>
      <c r="V38" s="11">
        <v>-163507</v>
      </c>
      <c r="W38" s="12">
        <v>-120226</v>
      </c>
      <c r="X38" s="12">
        <v>-43281</v>
      </c>
      <c r="Y38" s="13">
        <v>-0.44</v>
      </c>
    </row>
    <row r="39" spans="1:29" ht="15.75" x14ac:dyDescent="0.25">
      <c r="A39" s="2" t="s">
        <v>13</v>
      </c>
      <c r="B39" s="11">
        <v>12565206</v>
      </c>
      <c r="C39" s="12">
        <v>9239122</v>
      </c>
      <c r="D39" s="12">
        <v>3326084</v>
      </c>
      <c r="E39" s="13">
        <v>32.9</v>
      </c>
      <c r="F39" s="11">
        <v>171293</v>
      </c>
      <c r="G39" s="12">
        <v>125951</v>
      </c>
      <c r="H39" s="12">
        <v>45342</v>
      </c>
      <c r="I39" s="13">
        <v>0.46</v>
      </c>
      <c r="J39" s="11">
        <v>389303</v>
      </c>
      <c r="K39" s="12">
        <v>286252</v>
      </c>
      <c r="L39" s="12">
        <v>103051</v>
      </c>
      <c r="M39" s="13">
        <v>1.04</v>
      </c>
      <c r="N39" s="11">
        <v>-70074</v>
      </c>
      <c r="O39" s="12">
        <v>-51525</v>
      </c>
      <c r="P39" s="12">
        <v>-18549</v>
      </c>
      <c r="Q39" s="13">
        <v>-0.19</v>
      </c>
      <c r="R39" s="11">
        <v>801379</v>
      </c>
      <c r="S39" s="12">
        <v>589249</v>
      </c>
      <c r="T39" s="12">
        <v>212130</v>
      </c>
      <c r="U39" s="13">
        <v>2.5</v>
      </c>
      <c r="V39" s="11">
        <v>0</v>
      </c>
      <c r="W39" s="12">
        <v>0</v>
      </c>
      <c r="X39" s="12">
        <v>0</v>
      </c>
      <c r="Y39" s="13">
        <v>0</v>
      </c>
    </row>
    <row r="40" spans="1:29" ht="16.5" thickBot="1" x14ac:dyDescent="0.3">
      <c r="A40" s="3" t="s">
        <v>14</v>
      </c>
      <c r="B40" s="14">
        <v>95297119</v>
      </c>
      <c r="C40" s="15">
        <v>70071411</v>
      </c>
      <c r="D40" s="15">
        <v>25225708</v>
      </c>
      <c r="E40" s="16">
        <v>254.05</v>
      </c>
      <c r="F40" s="14">
        <v>2067470</v>
      </c>
      <c r="G40" s="15">
        <v>1520199</v>
      </c>
      <c r="H40" s="15">
        <v>547271</v>
      </c>
      <c r="I40" s="16">
        <v>5.27</v>
      </c>
      <c r="J40" s="14">
        <v>467163</v>
      </c>
      <c r="K40" s="15">
        <v>343502</v>
      </c>
      <c r="L40" s="15">
        <v>123661</v>
      </c>
      <c r="M40" s="16">
        <v>1.25</v>
      </c>
      <c r="N40" s="14">
        <v>-83628</v>
      </c>
      <c r="O40" s="15">
        <v>-61491</v>
      </c>
      <c r="P40" s="15">
        <v>-22137</v>
      </c>
      <c r="Q40" s="16">
        <v>0.1</v>
      </c>
      <c r="R40" s="14">
        <v>3114934</v>
      </c>
      <c r="S40" s="15">
        <v>2290393</v>
      </c>
      <c r="T40" s="15">
        <v>824541</v>
      </c>
      <c r="U40" s="16">
        <v>8.11</v>
      </c>
      <c r="V40" s="14">
        <v>-494183</v>
      </c>
      <c r="W40" s="15">
        <v>-363369</v>
      </c>
      <c r="X40" s="15">
        <v>-130814</v>
      </c>
      <c r="Y40" s="16">
        <v>-1.17</v>
      </c>
    </row>
    <row r="41" spans="1:29" ht="16.5" thickBot="1" x14ac:dyDescent="0.3">
      <c r="A41" s="4" t="s">
        <v>15</v>
      </c>
      <c r="B41" s="17">
        <f>SUM(B27:B40)</f>
        <v>547238963</v>
      </c>
      <c r="C41" s="18">
        <f t="shared" ref="C41:E41" si="5">SUM(C27:C40)</f>
        <v>402381590</v>
      </c>
      <c r="D41" s="18">
        <f t="shared" si="5"/>
        <v>144857373</v>
      </c>
      <c r="E41" s="19">
        <f t="shared" si="5"/>
        <v>1451.9799999999998</v>
      </c>
      <c r="F41" s="17">
        <f>SUM(F27:F40)</f>
        <v>2002074</v>
      </c>
      <c r="G41" s="18">
        <f t="shared" ref="G41:I41" si="6">SUM(G27:G40)</f>
        <v>1472114</v>
      </c>
      <c r="H41" s="18">
        <f t="shared" si="6"/>
        <v>529960</v>
      </c>
      <c r="I41" s="19">
        <f t="shared" si="6"/>
        <v>6.26</v>
      </c>
      <c r="J41" s="17">
        <f>SUM(J27:J40)</f>
        <v>601662</v>
      </c>
      <c r="K41" s="18">
        <f t="shared" ref="K41:M41" si="7">SUM(K27:K40)</f>
        <v>442400</v>
      </c>
      <c r="L41" s="18">
        <f t="shared" si="7"/>
        <v>159262</v>
      </c>
      <c r="M41" s="19">
        <f t="shared" si="7"/>
        <v>3.55</v>
      </c>
      <c r="N41" s="17">
        <f>SUM(N27:N40)</f>
        <v>10204110</v>
      </c>
      <c r="O41" s="18">
        <f t="shared" ref="O41:Q41" si="8">SUM(O27:O40)</f>
        <v>7503023</v>
      </c>
      <c r="P41" s="18">
        <f t="shared" si="8"/>
        <v>2701087</v>
      </c>
      <c r="Q41" s="19">
        <f t="shared" si="8"/>
        <v>26.729999999999997</v>
      </c>
      <c r="R41" s="17">
        <f>SUM(R27:R40)</f>
        <v>2448968</v>
      </c>
      <c r="S41" s="18">
        <f t="shared" ref="S41:U41" si="9">SUM(S27:S40)</f>
        <v>1800713</v>
      </c>
      <c r="T41" s="18">
        <f t="shared" si="9"/>
        <v>648255</v>
      </c>
      <c r="U41" s="19">
        <f t="shared" si="9"/>
        <v>7.1299999999999955</v>
      </c>
      <c r="V41" s="17">
        <f>SUM(V27:V40)</f>
        <v>416212</v>
      </c>
      <c r="W41" s="18">
        <f t="shared" ref="W41:Y41" si="10">SUM(W27:W40)</f>
        <v>306040</v>
      </c>
      <c r="X41" s="18">
        <f t="shared" si="10"/>
        <v>110172</v>
      </c>
      <c r="Y41" s="19">
        <f t="shared" si="10"/>
        <v>1.06</v>
      </c>
    </row>
  </sheetData>
  <sheetProtection algorithmName="SHA-512" hashValue="4Cbn2dOdaX2NhxViUx/PzgKbWS++SoLYLIoLmZ2ZuorCDMFvuhocWCmV6Mkn/NmkkPeyYTtNT+ax8wn6j+YfcA==" saltValue="e4+c+iCyoYJjvxwVtiL/JA==" spinCount="100000" sheet="1" objects="1" scenarios="1"/>
  <mergeCells count="10">
    <mergeCell ref="A4:A6"/>
    <mergeCell ref="A24:A26"/>
    <mergeCell ref="B24:Y24"/>
    <mergeCell ref="B4:E5"/>
    <mergeCell ref="B25:E25"/>
    <mergeCell ref="F25:I25"/>
    <mergeCell ref="J25:M25"/>
    <mergeCell ref="N25:Q25"/>
    <mergeCell ref="R25:U25"/>
    <mergeCell ref="V25:Y2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J15" sqref="J15"/>
    </sheetView>
  </sheetViews>
  <sheetFormatPr defaultRowHeight="15" x14ac:dyDescent="0.25"/>
  <cols>
    <col min="1" max="1" width="17.7109375" bestFit="1" customWidth="1"/>
    <col min="2" max="7" width="13.85546875" customWidth="1"/>
  </cols>
  <sheetData>
    <row r="1" spans="1:9" x14ac:dyDescent="0.25">
      <c r="A1" s="21" t="s">
        <v>37</v>
      </c>
    </row>
    <row r="2" spans="1:9" ht="15.75" x14ac:dyDescent="0.25">
      <c r="A2" s="25" t="s">
        <v>26</v>
      </c>
    </row>
    <row r="3" spans="1:9" ht="15.75" thickBot="1" x14ac:dyDescent="0.3"/>
    <row r="4" spans="1:9" ht="15.75" customHeight="1" x14ac:dyDescent="0.25">
      <c r="A4" s="26" t="s">
        <v>0</v>
      </c>
      <c r="B4" s="28"/>
      <c r="C4" s="29"/>
      <c r="D4" s="29"/>
      <c r="E4" s="29"/>
      <c r="F4" s="29"/>
      <c r="G4" s="30"/>
    </row>
    <row r="5" spans="1:9" ht="32.25" thickBot="1" x14ac:dyDescent="0.3">
      <c r="A5" s="27"/>
      <c r="B5" s="5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7" t="s">
        <v>21</v>
      </c>
    </row>
    <row r="6" spans="1:9" ht="15.75" x14ac:dyDescent="0.25">
      <c r="A6" s="1" t="s">
        <v>1</v>
      </c>
      <c r="B6" s="8">
        <f>C6+F6</f>
        <v>99190400</v>
      </c>
      <c r="C6" s="9">
        <f>'příloha 1'!I6+'příloha 2'!B7</f>
        <v>98438547</v>
      </c>
      <c r="D6" s="9">
        <f>'příloha 1'!J6+'příloha 2'!C7</f>
        <v>72381286</v>
      </c>
      <c r="E6" s="9">
        <f>'příloha 1'!K6+'příloha 2'!D7</f>
        <v>26057261</v>
      </c>
      <c r="F6" s="9">
        <f>'příloha 1'!L6</f>
        <v>751853</v>
      </c>
      <c r="G6" s="10">
        <f>'příloha 1'!M6+'příloha 2'!E7</f>
        <v>244.14999999999998</v>
      </c>
      <c r="I6" s="20"/>
    </row>
    <row r="7" spans="1:9" ht="15.75" x14ac:dyDescent="0.25">
      <c r="A7" s="2" t="s">
        <v>2</v>
      </c>
      <c r="B7" s="11">
        <f t="shared" ref="B7:B19" si="0">C7+F7</f>
        <v>147761331</v>
      </c>
      <c r="C7" s="12">
        <f>'příloha 1'!I7+'příloha 2'!B8</f>
        <v>146481847</v>
      </c>
      <c r="D7" s="12">
        <f>'příloha 1'!J7+'příloha 2'!C8</f>
        <v>107707242</v>
      </c>
      <c r="E7" s="12">
        <f>'příloha 1'!K7+'příloha 2'!D8</f>
        <v>38774605</v>
      </c>
      <c r="F7" s="12">
        <f>'příloha 1'!L7</f>
        <v>1279484</v>
      </c>
      <c r="G7" s="13">
        <f>'příloha 1'!M7+'příloha 2'!E8</f>
        <v>361.72</v>
      </c>
      <c r="I7" s="20"/>
    </row>
    <row r="8" spans="1:9" ht="15.75" x14ac:dyDescent="0.25">
      <c r="A8" s="2" t="s">
        <v>3</v>
      </c>
      <c r="B8" s="11">
        <f t="shared" si="0"/>
        <v>28671856</v>
      </c>
      <c r="C8" s="12">
        <f>'příloha 1'!I8+'příloha 2'!B9</f>
        <v>28253619</v>
      </c>
      <c r="D8" s="12">
        <f>'příloha 1'!J8+'příloha 2'!C9</f>
        <v>20774720</v>
      </c>
      <c r="E8" s="12">
        <f>'příloha 1'!K8+'příloha 2'!D9</f>
        <v>7478899</v>
      </c>
      <c r="F8" s="12">
        <f>'příloha 1'!L8</f>
        <v>418237</v>
      </c>
      <c r="G8" s="13">
        <f>'příloha 1'!M8+'příloha 2'!E9</f>
        <v>63.81</v>
      </c>
      <c r="I8" s="20"/>
    </row>
    <row r="9" spans="1:9" ht="15.75" x14ac:dyDescent="0.25">
      <c r="A9" s="2" t="s">
        <v>4</v>
      </c>
      <c r="B9" s="11">
        <f t="shared" si="0"/>
        <v>49562616</v>
      </c>
      <c r="C9" s="12">
        <f>'příloha 1'!I9+'příloha 2'!B10</f>
        <v>49151371</v>
      </c>
      <c r="D9" s="12">
        <f>'příloha 1'!J9+'příloha 2'!C10</f>
        <v>36140715</v>
      </c>
      <c r="E9" s="12">
        <f>'příloha 1'!K9+'příloha 2'!D10</f>
        <v>13010656</v>
      </c>
      <c r="F9" s="12">
        <f>'příloha 1'!L9</f>
        <v>411245</v>
      </c>
      <c r="G9" s="13">
        <f>'příloha 1'!M9+'příloha 2'!E10</f>
        <v>121.37</v>
      </c>
      <c r="I9" s="20"/>
    </row>
    <row r="10" spans="1:9" ht="15.75" x14ac:dyDescent="0.25">
      <c r="A10" s="2" t="s">
        <v>5</v>
      </c>
      <c r="B10" s="11">
        <f t="shared" si="0"/>
        <v>29092115</v>
      </c>
      <c r="C10" s="12">
        <f>'příloha 1'!I10+'příloha 2'!B11</f>
        <v>28854913</v>
      </c>
      <c r="D10" s="12">
        <f>'příloha 1'!J10+'příloha 2'!C11</f>
        <v>21216847</v>
      </c>
      <c r="E10" s="12">
        <f>'příloha 1'!K10+'příloha 2'!D11</f>
        <v>7638066</v>
      </c>
      <c r="F10" s="12">
        <f>'příloha 1'!L10</f>
        <v>237202</v>
      </c>
      <c r="G10" s="13">
        <f>'příloha 1'!M10+'příloha 2'!E11</f>
        <v>72.81</v>
      </c>
      <c r="I10" s="20"/>
    </row>
    <row r="11" spans="1:9" ht="15.75" x14ac:dyDescent="0.25">
      <c r="A11" s="2" t="s">
        <v>6</v>
      </c>
      <c r="B11" s="11">
        <f t="shared" si="0"/>
        <v>94281479</v>
      </c>
      <c r="C11" s="12">
        <f>'příloha 1'!I11+'příloha 2'!B12</f>
        <v>93375578</v>
      </c>
      <c r="D11" s="12">
        <f>'příloha 1'!J11+'příloha 2'!C12</f>
        <v>68658515</v>
      </c>
      <c r="E11" s="12">
        <f>'příloha 1'!K11+'příloha 2'!D12</f>
        <v>24717063</v>
      </c>
      <c r="F11" s="12">
        <f>'příloha 1'!L11</f>
        <v>905901</v>
      </c>
      <c r="G11" s="13">
        <f>'příloha 1'!M11+'příloha 2'!E12</f>
        <v>226.94</v>
      </c>
      <c r="I11" s="20"/>
    </row>
    <row r="12" spans="1:9" ht="15.75" x14ac:dyDescent="0.25">
      <c r="A12" s="2" t="s">
        <v>7</v>
      </c>
      <c r="B12" s="11">
        <f t="shared" si="0"/>
        <v>33353199</v>
      </c>
      <c r="C12" s="12">
        <f>'příloha 1'!I12+'příloha 2'!B13</f>
        <v>33047553</v>
      </c>
      <c r="D12" s="12">
        <f>'příloha 1'!J12+'příloha 2'!C13</f>
        <v>24299672</v>
      </c>
      <c r="E12" s="12">
        <f>'příloha 1'!K12+'příloha 2'!D13</f>
        <v>8747881</v>
      </c>
      <c r="F12" s="12">
        <f>'příloha 1'!L12</f>
        <v>305646</v>
      </c>
      <c r="G12" s="13">
        <f>'příloha 1'!M12+'příloha 2'!E13</f>
        <v>81.75</v>
      </c>
      <c r="I12" s="20"/>
    </row>
    <row r="13" spans="1:9" ht="15.75" x14ac:dyDescent="0.25">
      <c r="A13" s="2" t="s">
        <v>8</v>
      </c>
      <c r="B13" s="11">
        <f t="shared" si="0"/>
        <v>51921083</v>
      </c>
      <c r="C13" s="12">
        <f>'příloha 1'!I13+'příloha 2'!B14</f>
        <v>51524924</v>
      </c>
      <c r="D13" s="12">
        <f>'příloha 1'!J13+'příloha 2'!C14</f>
        <v>37885973</v>
      </c>
      <c r="E13" s="12">
        <f>'příloha 1'!K13+'příloha 2'!D14</f>
        <v>13638951</v>
      </c>
      <c r="F13" s="12">
        <f>'příloha 1'!L13</f>
        <v>396159</v>
      </c>
      <c r="G13" s="13">
        <f>'příloha 1'!M13+'příloha 2'!E14</f>
        <v>128.63999999999999</v>
      </c>
      <c r="I13" s="20"/>
    </row>
    <row r="14" spans="1:9" ht="15.75" x14ac:dyDescent="0.25">
      <c r="A14" s="2" t="s">
        <v>9</v>
      </c>
      <c r="B14" s="11">
        <f t="shared" si="0"/>
        <v>57336914</v>
      </c>
      <c r="C14" s="12">
        <f>'příloha 1'!I14+'příloha 2'!B15</f>
        <v>56928952</v>
      </c>
      <c r="D14" s="12">
        <f>'příloha 1'!J14+'příloha 2'!C15</f>
        <v>41859524</v>
      </c>
      <c r="E14" s="12">
        <f>'příloha 1'!K14+'příloha 2'!D15</f>
        <v>15069428</v>
      </c>
      <c r="F14" s="12">
        <f>'příloha 1'!L14</f>
        <v>407962</v>
      </c>
      <c r="G14" s="13">
        <f>'příloha 1'!M14+'příloha 2'!E15</f>
        <v>142.16</v>
      </c>
      <c r="I14" s="20"/>
    </row>
    <row r="15" spans="1:9" ht="15.75" x14ac:dyDescent="0.25">
      <c r="A15" s="2" t="s">
        <v>10</v>
      </c>
      <c r="B15" s="11">
        <f t="shared" si="0"/>
        <v>41818625</v>
      </c>
      <c r="C15" s="12">
        <f>'příloha 1'!I15+'příloha 2'!B16</f>
        <v>41369218</v>
      </c>
      <c r="D15" s="12">
        <f>'příloha 1'!J15+'příloha 2'!C16</f>
        <v>30418544</v>
      </c>
      <c r="E15" s="12">
        <f>'příloha 1'!K15+'příloha 2'!D16</f>
        <v>10950674</v>
      </c>
      <c r="F15" s="12">
        <f>'příloha 1'!L15</f>
        <v>449407</v>
      </c>
      <c r="G15" s="13">
        <f>'příloha 1'!M15+'příloha 2'!E16</f>
        <v>99.6</v>
      </c>
      <c r="I15" s="20"/>
    </row>
    <row r="16" spans="1:9" ht="15.75" x14ac:dyDescent="0.25">
      <c r="A16" s="2" t="s">
        <v>11</v>
      </c>
      <c r="B16" s="11">
        <f t="shared" si="0"/>
        <v>40048221</v>
      </c>
      <c r="C16" s="12">
        <f>'příloha 1'!I16+'příloha 2'!B17</f>
        <v>39223516</v>
      </c>
      <c r="D16" s="12">
        <f>'příloha 1'!J16+'příloha 2'!C17</f>
        <v>28840819</v>
      </c>
      <c r="E16" s="12">
        <f>'příloha 1'!K16+'příloha 2'!D17</f>
        <v>10382697</v>
      </c>
      <c r="F16" s="12">
        <f>'příloha 1'!L16</f>
        <v>824705</v>
      </c>
      <c r="G16" s="13">
        <f>'příloha 1'!M16+'příloha 2'!E17</f>
        <v>85.71</v>
      </c>
      <c r="I16" s="20"/>
    </row>
    <row r="17" spans="1:9" ht="15.75" x14ac:dyDescent="0.25">
      <c r="A17" s="2" t="s">
        <v>12</v>
      </c>
      <c r="B17" s="11">
        <f t="shared" si="0"/>
        <v>66335902</v>
      </c>
      <c r="C17" s="12">
        <f>'příloha 1'!I17+'příloha 2'!B18</f>
        <v>65885436</v>
      </c>
      <c r="D17" s="12">
        <f>'příloha 1'!J17+'příloha 2'!C18</f>
        <v>48445173</v>
      </c>
      <c r="E17" s="12">
        <f>'příloha 1'!K17+'příloha 2'!D18</f>
        <v>17440263</v>
      </c>
      <c r="F17" s="12">
        <f>'příloha 1'!L17</f>
        <v>450466</v>
      </c>
      <c r="G17" s="13">
        <f>'příloha 1'!M17+'příloha 2'!E18</f>
        <v>164.73</v>
      </c>
      <c r="I17" s="20"/>
    </row>
    <row r="18" spans="1:9" ht="15.75" x14ac:dyDescent="0.25">
      <c r="A18" s="2" t="s">
        <v>13</v>
      </c>
      <c r="B18" s="11">
        <f t="shared" si="0"/>
        <v>30354328</v>
      </c>
      <c r="C18" s="12">
        <f>'příloha 1'!I18+'příloha 2'!B19</f>
        <v>29991040</v>
      </c>
      <c r="D18" s="12">
        <f>'příloha 1'!J18+'příloha 2'!C19</f>
        <v>22052235</v>
      </c>
      <c r="E18" s="12">
        <f>'příloha 1'!K18+'příloha 2'!D19</f>
        <v>7938805</v>
      </c>
      <c r="F18" s="12">
        <f>'příloha 1'!L18</f>
        <v>363288</v>
      </c>
      <c r="G18" s="13">
        <f>'příloha 1'!M18+'příloha 2'!E19</f>
        <v>70.710000000000008</v>
      </c>
      <c r="I18" s="20"/>
    </row>
    <row r="19" spans="1:9" ht="16.5" thickBot="1" x14ac:dyDescent="0.3">
      <c r="A19" s="3" t="s">
        <v>14</v>
      </c>
      <c r="B19" s="14">
        <f t="shared" si="0"/>
        <v>148853727</v>
      </c>
      <c r="C19" s="15">
        <f>'příloha 1'!I19+'příloha 2'!B20</f>
        <v>147665857</v>
      </c>
      <c r="D19" s="15">
        <f>'příloha 1'!J19+'příloha 2'!C20</f>
        <v>108577837</v>
      </c>
      <c r="E19" s="15">
        <f>'příloha 1'!K19+'příloha 2'!D20</f>
        <v>39088020</v>
      </c>
      <c r="F19" s="15">
        <f>'příloha 1'!L19</f>
        <v>1187870</v>
      </c>
      <c r="G19" s="16">
        <f>'příloha 1'!M19+'příloha 2'!E20</f>
        <v>367.61</v>
      </c>
      <c r="I19" s="20"/>
    </row>
    <row r="20" spans="1:9" ht="16.5" thickBot="1" x14ac:dyDescent="0.3">
      <c r="A20" s="4" t="s">
        <v>15</v>
      </c>
      <c r="B20" s="17">
        <f>SUM(B6:B19)</f>
        <v>918581796</v>
      </c>
      <c r="C20" s="18">
        <f t="shared" ref="C20:G20" si="1">SUM(C6:C19)</f>
        <v>910192371</v>
      </c>
      <c r="D20" s="18">
        <f t="shared" si="1"/>
        <v>669259102</v>
      </c>
      <c r="E20" s="18">
        <f t="shared" si="1"/>
        <v>240933269</v>
      </c>
      <c r="F20" s="18">
        <f t="shared" si="1"/>
        <v>8389425</v>
      </c>
      <c r="G20" s="19">
        <f t="shared" si="1"/>
        <v>2231.71</v>
      </c>
      <c r="I20" s="20"/>
    </row>
  </sheetData>
  <sheetProtection algorithmName="SHA-512" hashValue="0aF30O2w82TRIu4V1LEV2PzsprWvGiNQG2dIYGOrq+triufYp+lV0GN0e7VZcx/ci4pfG3FCZi1394TymHZ2gA==" saltValue="lVszvwnfBFbOEtz3D/TGWA==" spinCount="100000" sheet="1" objects="1" scenarios="1"/>
  <mergeCells count="2">
    <mergeCell ref="A4:A5"/>
    <mergeCell ref="B4:G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příloha 1</vt:lpstr>
      <vt:lpstr>příloha 2</vt:lpstr>
      <vt:lpstr>příloha 3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Cahová Lenka</cp:lastModifiedBy>
  <cp:lastPrinted>2018-06-06T06:55:48Z</cp:lastPrinted>
  <dcterms:created xsi:type="dcterms:W3CDTF">2018-06-05T13:14:41Z</dcterms:created>
  <dcterms:modified xsi:type="dcterms:W3CDTF">2018-06-27T13:46:27Z</dcterms:modified>
</cp:coreProperties>
</file>