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10485" activeTab="1"/>
  </bookViews>
  <sheets>
    <sheet name="T1" sheetId="1" r:id="rId1"/>
    <sheet name="T2" sheetId="2" r:id="rId2"/>
  </sheets>
  <calcPr calcId="145621"/>
</workbook>
</file>

<file path=xl/calcChain.xml><?xml version="1.0" encoding="utf-8"?>
<calcChain xmlns="http://schemas.openxmlformats.org/spreadsheetml/2006/main">
  <c r="AB77" i="2" l="1"/>
  <c r="AA77" i="2"/>
  <c r="Z77" i="2"/>
  <c r="Y77" i="2"/>
  <c r="X77" i="2"/>
  <c r="W77" i="2"/>
  <c r="J77" i="2"/>
  <c r="I77" i="2"/>
  <c r="H77" i="2"/>
  <c r="G77" i="2"/>
  <c r="F77" i="2"/>
  <c r="D77" i="2"/>
  <c r="V76" i="2"/>
  <c r="U76" i="2"/>
  <c r="L76" i="2"/>
  <c r="N76" i="2" s="1"/>
  <c r="E76" i="2"/>
  <c r="O76" i="2" s="1"/>
  <c r="P76" i="2" s="1"/>
  <c r="C76" i="2"/>
  <c r="AC76" i="2" s="1"/>
  <c r="V75" i="2"/>
  <c r="U75" i="2" s="1"/>
  <c r="N75" i="2"/>
  <c r="L75" i="2"/>
  <c r="E75" i="2"/>
  <c r="O75" i="2" s="1"/>
  <c r="P75" i="2" s="1"/>
  <c r="C75" i="2"/>
  <c r="AC75" i="2" s="1"/>
  <c r="AC74" i="2"/>
  <c r="V74" i="2"/>
  <c r="U74" i="2" s="1"/>
  <c r="O74" i="2"/>
  <c r="P74" i="2" s="1"/>
  <c r="L74" i="2"/>
  <c r="N74" i="2" s="1"/>
  <c r="E74" i="2"/>
  <c r="C74" i="2"/>
  <c r="V73" i="2"/>
  <c r="U73" i="2" s="1"/>
  <c r="L73" i="2"/>
  <c r="N73" i="2" s="1"/>
  <c r="E73" i="2"/>
  <c r="O73" i="2" s="1"/>
  <c r="P73" i="2" s="1"/>
  <c r="C73" i="2"/>
  <c r="AC73" i="2" s="1"/>
  <c r="V72" i="2"/>
  <c r="U72" i="2"/>
  <c r="L72" i="2"/>
  <c r="N72" i="2" s="1"/>
  <c r="E72" i="2"/>
  <c r="O72" i="2" s="1"/>
  <c r="P72" i="2" s="1"/>
  <c r="C72" i="2"/>
  <c r="AC72" i="2" s="1"/>
  <c r="V71" i="2"/>
  <c r="U71" i="2" s="1"/>
  <c r="L71" i="2"/>
  <c r="N71" i="2" s="1"/>
  <c r="E71" i="2"/>
  <c r="O71" i="2" s="1"/>
  <c r="P71" i="2" s="1"/>
  <c r="C71" i="2"/>
  <c r="AC71" i="2" s="1"/>
  <c r="V70" i="2"/>
  <c r="U70" i="2" s="1"/>
  <c r="O70" i="2"/>
  <c r="P70" i="2" s="1"/>
  <c r="L70" i="2"/>
  <c r="N70" i="2" s="1"/>
  <c r="E70" i="2"/>
  <c r="C70" i="2"/>
  <c r="AC70" i="2" s="1"/>
  <c r="V69" i="2"/>
  <c r="U69" i="2" s="1"/>
  <c r="N69" i="2"/>
  <c r="L69" i="2"/>
  <c r="E69" i="2"/>
  <c r="O69" i="2" s="1"/>
  <c r="P69" i="2" s="1"/>
  <c r="C69" i="2"/>
  <c r="AC69" i="2" s="1"/>
  <c r="V68" i="2"/>
  <c r="U68" i="2" s="1"/>
  <c r="P68" i="2"/>
  <c r="L68" i="2"/>
  <c r="N68" i="2" s="1"/>
  <c r="E68" i="2"/>
  <c r="O68" i="2" s="1"/>
  <c r="C68" i="2"/>
  <c r="AC68" i="2" s="1"/>
  <c r="V67" i="2"/>
  <c r="U67" i="2" s="1"/>
  <c r="L67" i="2"/>
  <c r="N67" i="2" s="1"/>
  <c r="E67" i="2"/>
  <c r="O67" i="2" s="1"/>
  <c r="P67" i="2" s="1"/>
  <c r="C67" i="2"/>
  <c r="AC67" i="2" s="1"/>
  <c r="V66" i="2"/>
  <c r="U66" i="2" s="1"/>
  <c r="N66" i="2"/>
  <c r="L66" i="2"/>
  <c r="E66" i="2"/>
  <c r="O66" i="2" s="1"/>
  <c r="P66" i="2" s="1"/>
  <c r="C66" i="2"/>
  <c r="AC66" i="2" s="1"/>
  <c r="V65" i="2"/>
  <c r="U65" i="2" s="1"/>
  <c r="N65" i="2"/>
  <c r="L65" i="2"/>
  <c r="E65" i="2"/>
  <c r="O65" i="2" s="1"/>
  <c r="P65" i="2" s="1"/>
  <c r="C65" i="2"/>
  <c r="AC65" i="2" s="1"/>
  <c r="V64" i="2"/>
  <c r="U64" i="2" s="1"/>
  <c r="L64" i="2"/>
  <c r="N64" i="2" s="1"/>
  <c r="E64" i="2"/>
  <c r="O64" i="2" s="1"/>
  <c r="P64" i="2" s="1"/>
  <c r="C64" i="2"/>
  <c r="AC64" i="2" s="1"/>
  <c r="V63" i="2"/>
  <c r="U63" i="2" s="1"/>
  <c r="N63" i="2"/>
  <c r="L63" i="2"/>
  <c r="E63" i="2"/>
  <c r="O63" i="2" s="1"/>
  <c r="P63" i="2" s="1"/>
  <c r="C63" i="2"/>
  <c r="AC63" i="2" s="1"/>
  <c r="V62" i="2"/>
  <c r="U62" i="2" s="1"/>
  <c r="N62" i="2"/>
  <c r="L62" i="2"/>
  <c r="E62" i="2"/>
  <c r="O62" i="2" s="1"/>
  <c r="P62" i="2" s="1"/>
  <c r="C62" i="2"/>
  <c r="AC62" i="2" s="1"/>
  <c r="V61" i="2"/>
  <c r="U61" i="2" s="1"/>
  <c r="O61" i="2"/>
  <c r="P61" i="2" s="1"/>
  <c r="L61" i="2"/>
  <c r="N61" i="2" s="1"/>
  <c r="E61" i="2"/>
  <c r="C61" i="2"/>
  <c r="AC61" i="2" s="1"/>
  <c r="V60" i="2"/>
  <c r="U60" i="2"/>
  <c r="L60" i="2"/>
  <c r="N60" i="2" s="1"/>
  <c r="E60" i="2"/>
  <c r="O60" i="2" s="1"/>
  <c r="P60" i="2" s="1"/>
  <c r="C60" i="2"/>
  <c r="AC60" i="2" s="1"/>
  <c r="V59" i="2"/>
  <c r="U59" i="2" s="1"/>
  <c r="N59" i="2"/>
  <c r="L59" i="2"/>
  <c r="E59" i="2"/>
  <c r="O59" i="2" s="1"/>
  <c r="P59" i="2" s="1"/>
  <c r="C59" i="2"/>
  <c r="AC59" i="2" s="1"/>
  <c r="AC58" i="2"/>
  <c r="V58" i="2"/>
  <c r="U58" i="2" s="1"/>
  <c r="O58" i="2"/>
  <c r="P58" i="2" s="1"/>
  <c r="L58" i="2"/>
  <c r="N58" i="2" s="1"/>
  <c r="E58" i="2"/>
  <c r="C58" i="2"/>
  <c r="V57" i="2"/>
  <c r="U57" i="2" s="1"/>
  <c r="L57" i="2"/>
  <c r="N57" i="2" s="1"/>
  <c r="E57" i="2"/>
  <c r="O57" i="2" s="1"/>
  <c r="P57" i="2" s="1"/>
  <c r="C57" i="2"/>
  <c r="AC57" i="2" s="1"/>
  <c r="V56" i="2"/>
  <c r="U56" i="2"/>
  <c r="L56" i="2"/>
  <c r="N56" i="2" s="1"/>
  <c r="E56" i="2"/>
  <c r="O56" i="2" s="1"/>
  <c r="P56" i="2" s="1"/>
  <c r="C56" i="2"/>
  <c r="AC56" i="2" s="1"/>
  <c r="V55" i="2"/>
  <c r="U55" i="2" s="1"/>
  <c r="L55" i="2"/>
  <c r="N55" i="2" s="1"/>
  <c r="E55" i="2"/>
  <c r="O55" i="2" s="1"/>
  <c r="P55" i="2" s="1"/>
  <c r="C55" i="2"/>
  <c r="AC55" i="2" s="1"/>
  <c r="V54" i="2"/>
  <c r="U54" i="2" s="1"/>
  <c r="O54" i="2"/>
  <c r="P54" i="2" s="1"/>
  <c r="L54" i="2"/>
  <c r="N54" i="2" s="1"/>
  <c r="E54" i="2"/>
  <c r="C54" i="2"/>
  <c r="AC54" i="2" s="1"/>
  <c r="V53" i="2"/>
  <c r="U53" i="2" s="1"/>
  <c r="N53" i="2"/>
  <c r="L53" i="2"/>
  <c r="E53" i="2"/>
  <c r="O53" i="2" s="1"/>
  <c r="P53" i="2" s="1"/>
  <c r="C53" i="2"/>
  <c r="AC53" i="2" s="1"/>
  <c r="V52" i="2"/>
  <c r="U52" i="2" s="1"/>
  <c r="P52" i="2"/>
  <c r="L52" i="2"/>
  <c r="N52" i="2" s="1"/>
  <c r="E52" i="2"/>
  <c r="O52" i="2" s="1"/>
  <c r="C52" i="2"/>
  <c r="AC52" i="2" s="1"/>
  <c r="V51" i="2"/>
  <c r="U51" i="2" s="1"/>
  <c r="L51" i="2"/>
  <c r="N51" i="2" s="1"/>
  <c r="E51" i="2"/>
  <c r="O51" i="2" s="1"/>
  <c r="P51" i="2" s="1"/>
  <c r="C51" i="2"/>
  <c r="AC51" i="2" s="1"/>
  <c r="V50" i="2"/>
  <c r="U50" i="2" s="1"/>
  <c r="N50" i="2"/>
  <c r="L50" i="2"/>
  <c r="E50" i="2"/>
  <c r="O50" i="2" s="1"/>
  <c r="P50" i="2" s="1"/>
  <c r="C50" i="2"/>
  <c r="AC50" i="2" s="1"/>
  <c r="V49" i="2"/>
  <c r="U49" i="2" s="1"/>
  <c r="N49" i="2"/>
  <c r="L49" i="2"/>
  <c r="E49" i="2"/>
  <c r="O49" i="2" s="1"/>
  <c r="P49" i="2" s="1"/>
  <c r="C49" i="2"/>
  <c r="AC49" i="2" s="1"/>
  <c r="V48" i="2"/>
  <c r="U48" i="2" s="1"/>
  <c r="L48" i="2"/>
  <c r="N48" i="2" s="1"/>
  <c r="E48" i="2"/>
  <c r="O48" i="2" s="1"/>
  <c r="P48" i="2" s="1"/>
  <c r="C48" i="2"/>
  <c r="AC48" i="2" s="1"/>
  <c r="O47" i="2"/>
  <c r="P47" i="2" s="1"/>
  <c r="L47" i="2"/>
  <c r="N47" i="2" s="1"/>
  <c r="E47" i="2"/>
  <c r="C47" i="2"/>
  <c r="V46" i="2"/>
  <c r="U46" i="2" s="1"/>
  <c r="N46" i="2"/>
  <c r="L46" i="2"/>
  <c r="E46" i="2"/>
  <c r="O46" i="2" s="1"/>
  <c r="P46" i="2" s="1"/>
  <c r="C46" i="2"/>
  <c r="AC46" i="2" s="1"/>
  <c r="V45" i="2"/>
  <c r="U45" i="2" s="1"/>
  <c r="L45" i="2"/>
  <c r="N45" i="2" s="1"/>
  <c r="E45" i="2"/>
  <c r="O45" i="2" s="1"/>
  <c r="P45" i="2" s="1"/>
  <c r="C45" i="2"/>
  <c r="AC45" i="2" s="1"/>
  <c r="V44" i="2"/>
  <c r="U44" i="2"/>
  <c r="L44" i="2"/>
  <c r="N44" i="2" s="1"/>
  <c r="E44" i="2"/>
  <c r="O44" i="2" s="1"/>
  <c r="P44" i="2" s="1"/>
  <c r="C44" i="2"/>
  <c r="AC44" i="2" s="1"/>
  <c r="V43" i="2"/>
  <c r="U43" i="2" s="1"/>
  <c r="N43" i="2"/>
  <c r="L43" i="2"/>
  <c r="E43" i="2"/>
  <c r="O43" i="2" s="1"/>
  <c r="P43" i="2" s="1"/>
  <c r="C43" i="2"/>
  <c r="AC43" i="2" s="1"/>
  <c r="AC42" i="2"/>
  <c r="V42" i="2"/>
  <c r="U42" i="2" s="1"/>
  <c r="N42" i="2"/>
  <c r="L42" i="2"/>
  <c r="E42" i="2"/>
  <c r="O42" i="2" s="1"/>
  <c r="P42" i="2" s="1"/>
  <c r="C42" i="2"/>
  <c r="V41" i="2"/>
  <c r="U41" i="2" s="1"/>
  <c r="L41" i="2"/>
  <c r="N41" i="2" s="1"/>
  <c r="E41" i="2"/>
  <c r="O41" i="2" s="1"/>
  <c r="P41" i="2" s="1"/>
  <c r="C41" i="2"/>
  <c r="AC41" i="2" s="1"/>
  <c r="V40" i="2"/>
  <c r="U40" i="2" s="1"/>
  <c r="L40" i="2"/>
  <c r="N40" i="2" s="1"/>
  <c r="E40" i="2"/>
  <c r="O40" i="2" s="1"/>
  <c r="P40" i="2" s="1"/>
  <c r="C40" i="2"/>
  <c r="AC40" i="2" s="1"/>
  <c r="V39" i="2"/>
  <c r="U39" i="2" s="1"/>
  <c r="N39" i="2"/>
  <c r="L39" i="2"/>
  <c r="E39" i="2"/>
  <c r="O39" i="2" s="1"/>
  <c r="P39" i="2" s="1"/>
  <c r="C39" i="2"/>
  <c r="AC39" i="2" s="1"/>
  <c r="V38" i="2"/>
  <c r="U38" i="2" s="1"/>
  <c r="L38" i="2"/>
  <c r="N38" i="2" s="1"/>
  <c r="E38" i="2"/>
  <c r="O38" i="2" s="1"/>
  <c r="P38" i="2" s="1"/>
  <c r="C38" i="2"/>
  <c r="AC38" i="2" s="1"/>
  <c r="V37" i="2"/>
  <c r="U37" i="2"/>
  <c r="P37" i="2"/>
  <c r="L37" i="2"/>
  <c r="N37" i="2" s="1"/>
  <c r="E37" i="2"/>
  <c r="O37" i="2" s="1"/>
  <c r="C37" i="2"/>
  <c r="AC37" i="2" s="1"/>
  <c r="V36" i="2"/>
  <c r="U36" i="2" s="1"/>
  <c r="L36" i="2"/>
  <c r="N36" i="2" s="1"/>
  <c r="E36" i="2"/>
  <c r="O36" i="2" s="1"/>
  <c r="P36" i="2" s="1"/>
  <c r="C36" i="2"/>
  <c r="AC36" i="2" s="1"/>
  <c r="V35" i="2"/>
  <c r="U35" i="2" s="1"/>
  <c r="O35" i="2"/>
  <c r="P35" i="2" s="1"/>
  <c r="L35" i="2"/>
  <c r="N35" i="2" s="1"/>
  <c r="E35" i="2"/>
  <c r="C35" i="2"/>
  <c r="AC35" i="2" s="1"/>
  <c r="V34" i="2"/>
  <c r="U34" i="2" s="1"/>
  <c r="O34" i="2"/>
  <c r="P34" i="2" s="1"/>
  <c r="L34" i="2"/>
  <c r="N34" i="2" s="1"/>
  <c r="E34" i="2"/>
  <c r="C34" i="2"/>
  <c r="AC34" i="2" s="1"/>
  <c r="V33" i="2"/>
  <c r="U33" i="2"/>
  <c r="L33" i="2"/>
  <c r="N33" i="2" s="1"/>
  <c r="E33" i="2"/>
  <c r="O33" i="2" s="1"/>
  <c r="P33" i="2" s="1"/>
  <c r="C33" i="2"/>
  <c r="AC33" i="2" s="1"/>
  <c r="V32" i="2"/>
  <c r="U32" i="2"/>
  <c r="L32" i="2"/>
  <c r="N32" i="2" s="1"/>
  <c r="E32" i="2"/>
  <c r="O32" i="2" s="1"/>
  <c r="P32" i="2" s="1"/>
  <c r="C32" i="2"/>
  <c r="AC32" i="2" s="1"/>
  <c r="V31" i="2"/>
  <c r="U31" i="2" s="1"/>
  <c r="O31" i="2"/>
  <c r="P31" i="2" s="1"/>
  <c r="L31" i="2"/>
  <c r="N31" i="2" s="1"/>
  <c r="E31" i="2"/>
  <c r="C31" i="2"/>
  <c r="AC31" i="2" s="1"/>
  <c r="V30" i="2"/>
  <c r="U30" i="2" s="1"/>
  <c r="N30" i="2"/>
  <c r="L30" i="2"/>
  <c r="E30" i="2"/>
  <c r="O30" i="2" s="1"/>
  <c r="P30" i="2" s="1"/>
  <c r="C30" i="2"/>
  <c r="AC30" i="2" s="1"/>
  <c r="V29" i="2"/>
  <c r="U29" i="2" s="1"/>
  <c r="L29" i="2"/>
  <c r="N29" i="2" s="1"/>
  <c r="E29" i="2"/>
  <c r="O29" i="2" s="1"/>
  <c r="P29" i="2" s="1"/>
  <c r="C29" i="2"/>
  <c r="AC29" i="2" s="1"/>
  <c r="V28" i="2"/>
  <c r="U28" i="2"/>
  <c r="L28" i="2"/>
  <c r="N28" i="2" s="1"/>
  <c r="E28" i="2"/>
  <c r="O28" i="2" s="1"/>
  <c r="P28" i="2" s="1"/>
  <c r="C28" i="2"/>
  <c r="AC28" i="2" s="1"/>
  <c r="AC27" i="2"/>
  <c r="V27" i="2"/>
  <c r="U27" i="2" s="1"/>
  <c r="N27" i="2"/>
  <c r="L27" i="2"/>
  <c r="E27" i="2"/>
  <c r="O27" i="2" s="1"/>
  <c r="P27" i="2" s="1"/>
  <c r="C27" i="2"/>
  <c r="AC26" i="2"/>
  <c r="V26" i="2"/>
  <c r="U26" i="2" s="1"/>
  <c r="O26" i="2"/>
  <c r="P26" i="2" s="1"/>
  <c r="L26" i="2"/>
  <c r="N26" i="2" s="1"/>
  <c r="E26" i="2"/>
  <c r="C26" i="2"/>
  <c r="V25" i="2"/>
  <c r="U25" i="2" s="1"/>
  <c r="L25" i="2"/>
  <c r="N25" i="2" s="1"/>
  <c r="E25" i="2"/>
  <c r="O25" i="2" s="1"/>
  <c r="P25" i="2" s="1"/>
  <c r="C25" i="2"/>
  <c r="AC25" i="2" s="1"/>
  <c r="V24" i="2"/>
  <c r="U24" i="2" s="1"/>
  <c r="L24" i="2"/>
  <c r="N24" i="2" s="1"/>
  <c r="E24" i="2"/>
  <c r="O24" i="2" s="1"/>
  <c r="P24" i="2" s="1"/>
  <c r="C24" i="2"/>
  <c r="AC24" i="2" s="1"/>
  <c r="AC23" i="2"/>
  <c r="V23" i="2"/>
  <c r="U23" i="2" s="1"/>
  <c r="O23" i="2"/>
  <c r="P23" i="2" s="1"/>
  <c r="L23" i="2"/>
  <c r="N23" i="2" s="1"/>
  <c r="E23" i="2"/>
  <c r="C23" i="2"/>
  <c r="AC22" i="2"/>
  <c r="V22" i="2"/>
  <c r="U22" i="2" s="1"/>
  <c r="N22" i="2"/>
  <c r="L22" i="2"/>
  <c r="E22" i="2"/>
  <c r="O22" i="2" s="1"/>
  <c r="P22" i="2" s="1"/>
  <c r="C22" i="2"/>
  <c r="V21" i="2"/>
  <c r="U21" i="2"/>
  <c r="O21" i="2"/>
  <c r="P21" i="2" s="1"/>
  <c r="L21" i="2"/>
  <c r="N21" i="2" s="1"/>
  <c r="E21" i="2"/>
  <c r="C21" i="2"/>
  <c r="AC21" i="2" s="1"/>
  <c r="V20" i="2"/>
  <c r="U20" i="2"/>
  <c r="L20" i="2"/>
  <c r="N20" i="2" s="1"/>
  <c r="E20" i="2"/>
  <c r="O20" i="2" s="1"/>
  <c r="P20" i="2" s="1"/>
  <c r="C20" i="2"/>
  <c r="AC20" i="2" s="1"/>
  <c r="V19" i="2"/>
  <c r="U19" i="2" s="1"/>
  <c r="O19" i="2"/>
  <c r="P19" i="2" s="1"/>
  <c r="L19" i="2"/>
  <c r="N19" i="2" s="1"/>
  <c r="E19" i="2"/>
  <c r="C19" i="2"/>
  <c r="AC19" i="2" s="1"/>
  <c r="V18" i="2"/>
  <c r="U18" i="2" s="1"/>
  <c r="L18" i="2"/>
  <c r="N18" i="2" s="1"/>
  <c r="E18" i="2"/>
  <c r="O18" i="2" s="1"/>
  <c r="P18" i="2" s="1"/>
  <c r="C18" i="2"/>
  <c r="AC18" i="2" s="1"/>
  <c r="V17" i="2"/>
  <c r="U17" i="2"/>
  <c r="L17" i="2"/>
  <c r="N17" i="2" s="1"/>
  <c r="E17" i="2"/>
  <c r="O17" i="2" s="1"/>
  <c r="P17" i="2" s="1"/>
  <c r="C17" i="2"/>
  <c r="AC17" i="2" s="1"/>
  <c r="V16" i="2"/>
  <c r="U16" i="2" s="1"/>
  <c r="P16" i="2"/>
  <c r="L16" i="2"/>
  <c r="N16" i="2" s="1"/>
  <c r="E16" i="2"/>
  <c r="O16" i="2" s="1"/>
  <c r="C16" i="2"/>
  <c r="AC16" i="2" s="1"/>
  <c r="V15" i="2"/>
  <c r="U15" i="2"/>
  <c r="N15" i="2"/>
  <c r="L15" i="2"/>
  <c r="E15" i="2"/>
  <c r="O15" i="2" s="1"/>
  <c r="P15" i="2" s="1"/>
  <c r="C15" i="2"/>
  <c r="AC15" i="2" s="1"/>
  <c r="V14" i="2"/>
  <c r="U14" i="2" s="1"/>
  <c r="N14" i="2"/>
  <c r="L14" i="2"/>
  <c r="E14" i="2"/>
  <c r="O14" i="2" s="1"/>
  <c r="P14" i="2" s="1"/>
  <c r="C14" i="2"/>
  <c r="AC14" i="2" s="1"/>
  <c r="V13" i="2"/>
  <c r="U13" i="2" s="1"/>
  <c r="L13" i="2"/>
  <c r="N13" i="2" s="1"/>
  <c r="E13" i="2"/>
  <c r="O13" i="2" s="1"/>
  <c r="P13" i="2" s="1"/>
  <c r="C13" i="2"/>
  <c r="AC13" i="2" s="1"/>
  <c r="V12" i="2"/>
  <c r="U12" i="2" s="1"/>
  <c r="P12" i="2"/>
  <c r="L12" i="2"/>
  <c r="N12" i="2" s="1"/>
  <c r="E12" i="2"/>
  <c r="O12" i="2" s="1"/>
  <c r="C12" i="2"/>
  <c r="AC12" i="2" s="1"/>
  <c r="V11" i="2"/>
  <c r="U11" i="2" s="1"/>
  <c r="N11" i="2"/>
  <c r="L11" i="2"/>
  <c r="E11" i="2"/>
  <c r="O11" i="2" s="1"/>
  <c r="P11" i="2" s="1"/>
  <c r="C11" i="2"/>
  <c r="AC11" i="2" s="1"/>
  <c r="AC10" i="2"/>
  <c r="V10" i="2"/>
  <c r="U10" i="2" s="1"/>
  <c r="O10" i="2"/>
  <c r="P10" i="2" s="1"/>
  <c r="L10" i="2"/>
  <c r="N10" i="2" s="1"/>
  <c r="E10" i="2"/>
  <c r="C10" i="2"/>
  <c r="V9" i="2"/>
  <c r="U9" i="2" s="1"/>
  <c r="L9" i="2"/>
  <c r="N9" i="2" s="1"/>
  <c r="E9" i="2"/>
  <c r="O9" i="2" s="1"/>
  <c r="P9" i="2" s="1"/>
  <c r="C9" i="2"/>
  <c r="AC9" i="2" s="1"/>
  <c r="V8" i="2"/>
  <c r="U8" i="2" s="1"/>
  <c r="N8" i="2"/>
  <c r="L8" i="2"/>
  <c r="E8" i="2"/>
  <c r="O8" i="2" s="1"/>
  <c r="P8" i="2" s="1"/>
  <c r="C8" i="2"/>
  <c r="AC8" i="2" s="1"/>
  <c r="V7" i="2"/>
  <c r="U7" i="2" s="1"/>
  <c r="L7" i="2"/>
  <c r="N7" i="2" s="1"/>
  <c r="E7" i="2"/>
  <c r="O7" i="2" s="1"/>
  <c r="P7" i="2" s="1"/>
  <c r="C7" i="2"/>
  <c r="AC7" i="2" s="1"/>
  <c r="V6" i="2"/>
  <c r="U6" i="2"/>
  <c r="L6" i="2"/>
  <c r="N6" i="2" s="1"/>
  <c r="E6" i="2"/>
  <c r="O6" i="2" s="1"/>
  <c r="P6" i="2" s="1"/>
  <c r="C6" i="2"/>
  <c r="AC6" i="2" s="1"/>
  <c r="V77" i="2" l="1"/>
  <c r="U77" i="2"/>
  <c r="C77" i="2"/>
  <c r="E77" i="2"/>
</calcChain>
</file>

<file path=xl/sharedStrings.xml><?xml version="1.0" encoding="utf-8"?>
<sst xmlns="http://schemas.openxmlformats.org/spreadsheetml/2006/main" count="493" uniqueCount="249">
  <si>
    <t>(údaje v Kč mimo počtu zaměstnanců)</t>
  </si>
  <si>
    <t>Kapitola 333 - MŠMT</t>
  </si>
  <si>
    <t>oprava zařazení akce na CZVV</t>
  </si>
  <si>
    <t>mzdový  nárůst o 3,5 % podle vlády</t>
  </si>
  <si>
    <t>vnitřní přesun na posílení EDS/SMVS na rozvoj kapacit MŠ a ZŠ</t>
  </si>
  <si>
    <t>úspory v transferech a službách podle vlády</t>
  </si>
  <si>
    <t>dodatečné posílení OON podle vlády</t>
  </si>
  <si>
    <t>Schv. rozpočet</t>
  </si>
  <si>
    <t>Vlivy</t>
  </si>
  <si>
    <t>Srovnatelná</t>
  </si>
  <si>
    <t>CELKEM</t>
  </si>
  <si>
    <t>k 1.1.2014</t>
  </si>
  <si>
    <t xml:space="preserve">pro </t>
  </si>
  <si>
    <t>základna</t>
  </si>
  <si>
    <t>roku</t>
  </si>
  <si>
    <t>vlivy</t>
  </si>
  <si>
    <t>základnu</t>
  </si>
  <si>
    <t>oproti r. 2014</t>
  </si>
  <si>
    <t>S O U H R N N É    U K A Z A T E L E</t>
  </si>
  <si>
    <t xml:space="preserve">  Výdaje celkem</t>
  </si>
  <si>
    <t>SPECIFICKÉ UKAZATELE -  VÝDAJE CELKEM</t>
  </si>
  <si>
    <t xml:space="preserve">  Výdaje PŘO</t>
  </si>
  <si>
    <t xml:space="preserve">                  výdaje PŘO - rozvojové programy</t>
  </si>
  <si>
    <t xml:space="preserve">                  výdaje PŘO - výkonové financování</t>
  </si>
  <si>
    <t xml:space="preserve">                  výdaje PŘO - ostatní dotační tituly (vč. EDS/SMVS)</t>
  </si>
  <si>
    <t>PRŮŘEZOVÉ UKAZATELE</t>
  </si>
  <si>
    <t xml:space="preserve">    Limit mzdových nákladů PO</t>
  </si>
  <si>
    <t xml:space="preserve">        v tom: prostředky na platy </t>
  </si>
  <si>
    <t xml:space="preserve">                   ostatní osobní náklady</t>
  </si>
  <si>
    <t xml:space="preserve">    Zákonné odvody pojistného PO </t>
  </si>
  <si>
    <t xml:space="preserve">    Příděl FKSP PO</t>
  </si>
  <si>
    <t xml:space="preserve">    Ostatní běžné výdaje PO</t>
  </si>
  <si>
    <t xml:space="preserve">    Počet zaměstnanců PO</t>
  </si>
  <si>
    <t>Výdaje vedené v informačním systému programového financování EDS/SMVS celkem</t>
  </si>
  <si>
    <t>Schválený</t>
  </si>
  <si>
    <t>rozpočet</t>
  </si>
  <si>
    <t>PŘO</t>
  </si>
  <si>
    <t>v tis. Kč</t>
  </si>
  <si>
    <t>NIV</t>
  </si>
  <si>
    <t>MP</t>
  </si>
  <si>
    <t>v tom:</t>
  </si>
  <si>
    <t xml:space="preserve">odvody </t>
  </si>
  <si>
    <t>FKSP</t>
  </si>
  <si>
    <t xml:space="preserve">ONIV </t>
  </si>
  <si>
    <t>limit zam.</t>
  </si>
  <si>
    <t>platy</t>
  </si>
  <si>
    <t>OON</t>
  </si>
  <si>
    <t>náprava z 1. úpravy</t>
  </si>
  <si>
    <t>1.</t>
  </si>
  <si>
    <t>Sp. Š. J. Ježka</t>
  </si>
  <si>
    <t>Sp.Š.J.Ježka</t>
  </si>
  <si>
    <t>2.</t>
  </si>
  <si>
    <t>Konz. a Sp.Š.J.Deyla</t>
  </si>
  <si>
    <t>3.</t>
  </si>
  <si>
    <t>DÚ Lublaňská</t>
  </si>
  <si>
    <t>DÚ    Lublaňská</t>
  </si>
  <si>
    <t>4.</t>
  </si>
  <si>
    <t>DDŠ J.Masaryka</t>
  </si>
  <si>
    <t>DDŠ  J.Masaryka</t>
  </si>
  <si>
    <t>5.</t>
  </si>
  <si>
    <t>DÚ U Michelského lesa</t>
  </si>
  <si>
    <t>DÚ    U Michelského lesa</t>
  </si>
  <si>
    <t>6.</t>
  </si>
  <si>
    <t>DÚ Na Dlouhé mezi</t>
  </si>
  <si>
    <t>DÚ    Na Dlouhé mezi</t>
  </si>
  <si>
    <t>7.</t>
  </si>
  <si>
    <t>Sp.Š.Holečkova</t>
  </si>
  <si>
    <t>8.</t>
  </si>
  <si>
    <t>Děti-cizinci</t>
  </si>
  <si>
    <t>9.</t>
  </si>
  <si>
    <t>VÚ Klíčov</t>
  </si>
  <si>
    <t>VÚ    Klíčov</t>
  </si>
  <si>
    <t>10.</t>
  </si>
  <si>
    <t>DDŠ Načeradec</t>
  </si>
  <si>
    <t>11.</t>
  </si>
  <si>
    <t>DDŠ Sedlec-Prčice</t>
  </si>
  <si>
    <t>12.</t>
  </si>
  <si>
    <t>DDŠ Liběchov</t>
  </si>
  <si>
    <t>13.</t>
  </si>
  <si>
    <t>VÚ Kutná Hora</t>
  </si>
  <si>
    <t>VÚ   Kutná Hora</t>
  </si>
  <si>
    <t>14.</t>
  </si>
  <si>
    <t>DDŠ Býchory</t>
  </si>
  <si>
    <t>15.</t>
  </si>
  <si>
    <t>DÚ Dobřichovice</t>
  </si>
  <si>
    <t>DÚ    Dobřichovice</t>
  </si>
  <si>
    <t>16.</t>
  </si>
  <si>
    <t>VÚ Obořiště</t>
  </si>
  <si>
    <t>VÚ    Obořiště</t>
  </si>
  <si>
    <t>17.</t>
  </si>
  <si>
    <t>Sp.Š.Č.Budějovice</t>
  </si>
  <si>
    <t>18.</t>
  </si>
  <si>
    <t>DÚ Homole</t>
  </si>
  <si>
    <t>DÚ    Homole</t>
  </si>
  <si>
    <t>19.</t>
  </si>
  <si>
    <t>VÚ Jindř. Hradec</t>
  </si>
  <si>
    <t>VÚ    Jindř. Hradec</t>
  </si>
  <si>
    <t>20.</t>
  </si>
  <si>
    <t>VÚ Hostouň</t>
  </si>
  <si>
    <t>VÚ    Hostouň</t>
  </si>
  <si>
    <t>21.</t>
  </si>
  <si>
    <t>DDŠ  Měcholupy</t>
  </si>
  <si>
    <t>22.</t>
  </si>
  <si>
    <t>DÚ Plzeň</t>
  </si>
  <si>
    <t>DÚ     Plzeň</t>
  </si>
  <si>
    <t>23.</t>
  </si>
  <si>
    <t>VÚ Terešov</t>
  </si>
  <si>
    <t>VÚ     Terešov</t>
  </si>
  <si>
    <t>24.</t>
  </si>
  <si>
    <t>VÚ Žlutice</t>
  </si>
  <si>
    <t>VÚ     Žlutice</t>
  </si>
  <si>
    <t>25.</t>
  </si>
  <si>
    <t>VÚ Boletice</t>
  </si>
  <si>
    <t>VÚ     Boletice</t>
  </si>
  <si>
    <t>26.</t>
  </si>
  <si>
    <t>VÚ Buškovice</t>
  </si>
  <si>
    <t>VÚ     Buškovice</t>
  </si>
  <si>
    <t>27.</t>
  </si>
  <si>
    <t>VÚ Pšov</t>
  </si>
  <si>
    <t>VÚ     Pšov</t>
  </si>
  <si>
    <t>28.</t>
  </si>
  <si>
    <t>VÚ Místo</t>
  </si>
  <si>
    <t>VÚ     Místo</t>
  </si>
  <si>
    <t>29.</t>
  </si>
  <si>
    <t>DDŠ Jiříkov</t>
  </si>
  <si>
    <t>DDŠ   Jiříkov</t>
  </si>
  <si>
    <t>30.</t>
  </si>
  <si>
    <t>VÚ Kostomlaty</t>
  </si>
  <si>
    <t>VÚ     Kostomlaty</t>
  </si>
  <si>
    <t>31.</t>
  </si>
  <si>
    <t>DDŠ Hamr na Jezeře</t>
  </si>
  <si>
    <t>DDŠ   Hamr na Jezeře</t>
  </si>
  <si>
    <t>32.</t>
  </si>
  <si>
    <t>DÚ Liberec</t>
  </si>
  <si>
    <t>DÚ    Liberec</t>
  </si>
  <si>
    <t>33.</t>
  </si>
  <si>
    <t>VÚ Chrastava</t>
  </si>
  <si>
    <t>VÚ    Chrastava</t>
  </si>
  <si>
    <t>34.</t>
  </si>
  <si>
    <t>DÚ Hr. Králové</t>
  </si>
  <si>
    <t>DÚ    Hr. Králové</t>
  </si>
  <si>
    <t>35.</t>
  </si>
  <si>
    <t>DDŠ Kostelec n. Orlicí</t>
  </si>
  <si>
    <t>DDŠ  Kostelec n. Orlicí</t>
  </si>
  <si>
    <t>36.</t>
  </si>
  <si>
    <t>OA Janské Lázně</t>
  </si>
  <si>
    <t>OA    Janské Lázně</t>
  </si>
  <si>
    <t>37.</t>
  </si>
  <si>
    <t>DDŠ Vrchlabí</t>
  </si>
  <si>
    <t>DDŠ  Vrchlabí</t>
  </si>
  <si>
    <t>38.</t>
  </si>
  <si>
    <t>DDŠ Horní Maršov</t>
  </si>
  <si>
    <t>DDŠ  Horní Maršov</t>
  </si>
  <si>
    <t>39.</t>
  </si>
  <si>
    <t>VÚ Husův domov</t>
  </si>
  <si>
    <t>VÚ    Husův domov</t>
  </si>
  <si>
    <t>40.</t>
  </si>
  <si>
    <t>VÚ Hostinné</t>
  </si>
  <si>
    <t>VÚ    Hostinné</t>
  </si>
  <si>
    <t>41.</t>
  </si>
  <si>
    <t>DDŠ Chrudim</t>
  </si>
  <si>
    <t>DDŠ  Chrudim</t>
  </si>
  <si>
    <t>42.</t>
  </si>
  <si>
    <t>VÚ Brandýs n.Orlicí</t>
  </si>
  <si>
    <t>VÚ    Králíky</t>
  </si>
  <si>
    <t>43.</t>
  </si>
  <si>
    <t>DDŠ Jihlava</t>
  </si>
  <si>
    <t>44.</t>
  </si>
  <si>
    <t>VÚ Černovice</t>
  </si>
  <si>
    <t>VÚ   Černovice</t>
  </si>
  <si>
    <t>45.</t>
  </si>
  <si>
    <t>VÚ Počátky</t>
  </si>
  <si>
    <t>VÚ   Počátky</t>
  </si>
  <si>
    <t>46.</t>
  </si>
  <si>
    <t>VÚ Velké Meziříčí</t>
  </si>
  <si>
    <t>VÚ   Velké Meziříčí</t>
  </si>
  <si>
    <t>47.</t>
  </si>
  <si>
    <t>Sp. Š. Březejc</t>
  </si>
  <si>
    <t>48.</t>
  </si>
  <si>
    <t>VÚ Olešnice</t>
  </si>
  <si>
    <t>VÚ   Olešnice</t>
  </si>
  <si>
    <t>49.</t>
  </si>
  <si>
    <t>Sp. Š. zrak Brno</t>
  </si>
  <si>
    <t>50.</t>
  </si>
  <si>
    <t>Sp, Š. logoped. Brno</t>
  </si>
  <si>
    <t>51.</t>
  </si>
  <si>
    <t>DÚ Brno Hlinky</t>
  </si>
  <si>
    <t>DÚ   Brno Hlinky</t>
  </si>
  <si>
    <t>52.</t>
  </si>
  <si>
    <t>DÚ Brno Veslařská</t>
  </si>
  <si>
    <t>DÚ   Brno Veslařská</t>
  </si>
  <si>
    <t>53.</t>
  </si>
  <si>
    <t>VÚ Višňové</t>
  </si>
  <si>
    <t>VÚ   Višňové</t>
  </si>
  <si>
    <t>54.</t>
  </si>
  <si>
    <t>VÚ Moravský Krumlov</t>
  </si>
  <si>
    <t>VÚ   Moravský Krumlov</t>
  </si>
  <si>
    <t>55.</t>
  </si>
  <si>
    <t>VÚ Žulová</t>
  </si>
  <si>
    <t>VÚ   Žulová</t>
  </si>
  <si>
    <t>56.</t>
  </si>
  <si>
    <t>DÚ Olomouc Sv. Kop.</t>
  </si>
  <si>
    <t>DÚ   Olomouc Sv. Kop.</t>
  </si>
  <si>
    <t>57.</t>
  </si>
  <si>
    <t>Sp. Š, sluch Olomouc</t>
  </si>
  <si>
    <t>58.</t>
  </si>
  <si>
    <t>VÚ Dřevohostice</t>
  </si>
  <si>
    <t>VÚ    Dřevohostice</t>
  </si>
  <si>
    <t>59.</t>
  </si>
  <si>
    <t>DDŠ Veselíčko</t>
  </si>
  <si>
    <t>DDŠ  Veselíčko</t>
  </si>
  <si>
    <t>60.</t>
  </si>
  <si>
    <t>DDŠ Šumperk</t>
  </si>
  <si>
    <t>DDŠ  Šumperk</t>
  </si>
  <si>
    <t>61.</t>
  </si>
  <si>
    <t>DÚ Bohumin Šunychl</t>
  </si>
  <si>
    <t>DÚ    Bohumin Šunychl</t>
  </si>
  <si>
    <t>62.</t>
  </si>
  <si>
    <t>DDŠ  Horní Těrlicko</t>
  </si>
  <si>
    <t>63.</t>
  </si>
  <si>
    <t>VÚ Nový Jičín</t>
  </si>
  <si>
    <t>VÚ     Nový Jičín</t>
  </si>
  <si>
    <t>64.</t>
  </si>
  <si>
    <t>Sp. Š. Opava</t>
  </si>
  <si>
    <t>65.</t>
  </si>
  <si>
    <t>DÚ Ostrava Kunčičky</t>
  </si>
  <si>
    <t>DÚ    Ostrava Kunčičky</t>
  </si>
  <si>
    <t>66.</t>
  </si>
  <si>
    <t>VÚ Ostrava Hrabůvka</t>
  </si>
  <si>
    <t>VÚ    Ostrava Hrabůvka</t>
  </si>
  <si>
    <t>67.</t>
  </si>
  <si>
    <t>DDŠ Ostrava Kunčice</t>
  </si>
  <si>
    <t>DDŠ  Ostrava Kunčice</t>
  </si>
  <si>
    <t>68.</t>
  </si>
  <si>
    <t>DDŠ Bystřice p. Hostýnem</t>
  </si>
  <si>
    <t>DDŠ  Bystřice p. Hostýnem</t>
  </si>
  <si>
    <t>69.</t>
  </si>
  <si>
    <t>VÚ Chvalčov</t>
  </si>
  <si>
    <t>VÚ     Chvalčov</t>
  </si>
  <si>
    <t>70.</t>
  </si>
  <si>
    <t>VÚ Střílky</t>
  </si>
  <si>
    <t>VÚ     Střílky</t>
  </si>
  <si>
    <t>71.</t>
  </si>
  <si>
    <t>Sp. Š. Valašské Meziříčí</t>
  </si>
  <si>
    <t>Celkem</t>
  </si>
  <si>
    <t>SR 2015</t>
  </si>
  <si>
    <t>Rozpočet RgŠ na rok 2015 - přímé výdaje PŘO</t>
  </si>
  <si>
    <t>(údaje v Kč, mimo počtu zaměstnanců)</t>
  </si>
  <si>
    <t>Schválený rozpočet PŘO v roce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</si>
</sst>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2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22"/>
      <color indexed="8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</cellStyleXfs>
  <cellXfs count="164">
    <xf numFmtId="0" fontId="0" fillId="0" borderId="0" xfId="0"/>
    <xf numFmtId="0" fontId="0" fillId="0" borderId="0" xfId="0"/>
    <xf numFmtId="3" fontId="4" fillId="0" borderId="0" xfId="5" applyNumberFormat="1" applyFont="1" applyFill="1" applyAlignment="1">
      <alignment horizontal="right" vertical="center"/>
    </xf>
    <xf numFmtId="0" fontId="5" fillId="0" borderId="0" xfId="0" applyFont="1"/>
    <xf numFmtId="0" fontId="7" fillId="0" borderId="0" xfId="0" applyFont="1"/>
    <xf numFmtId="3" fontId="6" fillId="0" borderId="0" xfId="0" applyNumberFormat="1" applyFont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8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20" xfId="0" applyFill="1" applyBorder="1"/>
    <xf numFmtId="0" fontId="11" fillId="0" borderId="19" xfId="0" applyFon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10" fillId="0" borderId="26" xfId="0" applyFont="1" applyFill="1" applyBorder="1" applyAlignment="1">
      <alignment horizontal="center" vertical="center"/>
    </xf>
    <xf numFmtId="0" fontId="0" fillId="0" borderId="27" xfId="0" applyFill="1" applyBorder="1"/>
    <xf numFmtId="0" fontId="11" fillId="0" borderId="24" xfId="0" applyFont="1" applyFill="1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0" xfId="0" applyFill="1" applyBorder="1" applyAlignment="1">
      <alignment horizontal="center"/>
    </xf>
    <xf numFmtId="0" fontId="9" fillId="0" borderId="34" xfId="0" applyFont="1" applyFill="1" applyBorder="1"/>
    <xf numFmtId="3" fontId="12" fillId="0" borderId="0" xfId="0" applyNumberFormat="1" applyFont="1" applyFill="1" applyBorder="1"/>
    <xf numFmtId="3" fontId="0" fillId="0" borderId="6" xfId="0" applyNumberFormat="1" applyFill="1" applyBorder="1"/>
    <xf numFmtId="0" fontId="0" fillId="0" borderId="34" xfId="0" applyFill="1" applyBorder="1"/>
    <xf numFmtId="0" fontId="0" fillId="0" borderId="35" xfId="0" applyFill="1" applyBorder="1"/>
    <xf numFmtId="3" fontId="13" fillId="0" borderId="1" xfId="0" applyNumberFormat="1" applyFont="1" applyFill="1" applyBorder="1"/>
    <xf numFmtId="3" fontId="0" fillId="0" borderId="36" xfId="0" applyNumberFormat="1" applyFill="1" applyBorder="1"/>
    <xf numFmtId="3" fontId="13" fillId="0" borderId="35" xfId="0" applyNumberFormat="1" applyFont="1" applyFill="1" applyBorder="1"/>
    <xf numFmtId="3" fontId="13" fillId="0" borderId="37" xfId="0" applyNumberFormat="1" applyFont="1" applyFill="1" applyBorder="1"/>
    <xf numFmtId="4" fontId="13" fillId="0" borderId="1" xfId="0" applyNumberFormat="1" applyFont="1" applyFill="1" applyBorder="1"/>
    <xf numFmtId="3" fontId="0" fillId="0" borderId="0" xfId="0" applyNumberFormat="1" applyFill="1"/>
    <xf numFmtId="0" fontId="0" fillId="0" borderId="38" xfId="0" applyFill="1" applyBorder="1"/>
    <xf numFmtId="0" fontId="9" fillId="0" borderId="10" xfId="0" applyFont="1" applyFill="1" applyBorder="1"/>
    <xf numFmtId="0" fontId="0" fillId="0" borderId="10" xfId="0" applyFill="1" applyBorder="1"/>
    <xf numFmtId="0" fontId="0" fillId="0" borderId="6" xfId="0" applyFill="1" applyBorder="1"/>
    <xf numFmtId="3" fontId="0" fillId="0" borderId="2" xfId="0" applyNumberFormat="1" applyFill="1" applyBorder="1"/>
    <xf numFmtId="3" fontId="0" fillId="0" borderId="39" xfId="0" applyNumberFormat="1" applyFill="1" applyBorder="1"/>
    <xf numFmtId="3" fontId="13" fillId="0" borderId="6" xfId="0" applyNumberFormat="1" applyFont="1" applyFill="1" applyBorder="1"/>
    <xf numFmtId="3" fontId="13" fillId="0" borderId="8" xfId="0" applyNumberFormat="1" applyFont="1" applyFill="1" applyBorder="1"/>
    <xf numFmtId="4" fontId="13" fillId="0" borderId="2" xfId="0" applyNumberFormat="1" applyFont="1" applyFill="1" applyBorder="1"/>
    <xf numFmtId="0" fontId="0" fillId="0" borderId="40" xfId="0" applyFill="1" applyBorder="1"/>
    <xf numFmtId="0" fontId="13" fillId="0" borderId="0" xfId="0" applyFont="1" applyFill="1"/>
    <xf numFmtId="3" fontId="0" fillId="0" borderId="41" xfId="0" applyNumberFormat="1" applyFill="1" applyBorder="1"/>
    <xf numFmtId="4" fontId="13" fillId="0" borderId="41" xfId="0" applyNumberFormat="1" applyFont="1" applyFill="1" applyBorder="1"/>
    <xf numFmtId="0" fontId="0" fillId="4" borderId="0" xfId="0" applyFill="1"/>
    <xf numFmtId="3" fontId="13" fillId="0" borderId="39" xfId="0" applyNumberFormat="1" applyFont="1" applyFill="1" applyBorder="1"/>
    <xf numFmtId="0" fontId="9" fillId="0" borderId="11" xfId="0" applyFont="1" applyFill="1" applyBorder="1"/>
    <xf numFmtId="0" fontId="0" fillId="0" borderId="11" xfId="0" applyFill="1" applyBorder="1"/>
    <xf numFmtId="0" fontId="0" fillId="0" borderId="18" xfId="0" applyFill="1" applyBorder="1"/>
    <xf numFmtId="3" fontId="0" fillId="0" borderId="42" xfId="0" applyNumberFormat="1" applyFill="1" applyBorder="1"/>
    <xf numFmtId="3" fontId="0" fillId="0" borderId="43" xfId="0" applyNumberFormat="1" applyFill="1" applyBorder="1"/>
    <xf numFmtId="3" fontId="13" fillId="0" borderId="44" xfId="0" applyNumberFormat="1" applyFont="1" applyFill="1" applyBorder="1"/>
    <xf numFmtId="3" fontId="13" fillId="0" borderId="45" xfId="0" applyNumberFormat="1" applyFont="1" applyFill="1" applyBorder="1"/>
    <xf numFmtId="4" fontId="13" fillId="0" borderId="42" xfId="0" applyNumberFormat="1" applyFont="1" applyFill="1" applyBorder="1"/>
    <xf numFmtId="0" fontId="0" fillId="0" borderId="46" xfId="0" applyFill="1" applyBorder="1"/>
    <xf numFmtId="0" fontId="9" fillId="0" borderId="31" xfId="0" applyFont="1" applyFill="1" applyBorder="1"/>
    <xf numFmtId="0" fontId="14" fillId="0" borderId="32" xfId="0" applyFont="1" applyFill="1" applyBorder="1"/>
    <xf numFmtId="3" fontId="0" fillId="0" borderId="49" xfId="0" applyNumberFormat="1" applyFill="1" applyBorder="1"/>
    <xf numFmtId="3" fontId="0" fillId="0" borderId="50" xfId="0" applyNumberFormat="1" applyFill="1" applyBorder="1"/>
    <xf numFmtId="3" fontId="13" fillId="0" borderId="51" xfId="0" applyNumberFormat="1" applyFont="1" applyFill="1" applyBorder="1"/>
    <xf numFmtId="3" fontId="0" fillId="0" borderId="51" xfId="0" applyNumberFormat="1" applyFill="1" applyBorder="1"/>
    <xf numFmtId="3" fontId="0" fillId="0" borderId="52" xfId="0" applyNumberFormat="1" applyFill="1" applyBorder="1"/>
    <xf numFmtId="4" fontId="0" fillId="0" borderId="22" xfId="0" applyNumberFormat="1" applyFill="1" applyBorder="1"/>
    <xf numFmtId="0" fontId="14" fillId="0" borderId="21" xfId="0" applyFont="1" applyFill="1" applyBorder="1"/>
    <xf numFmtId="0" fontId="14" fillId="0" borderId="0" xfId="0" applyFont="1" applyFill="1" applyBorder="1"/>
    <xf numFmtId="3" fontId="0" fillId="0" borderId="0" xfId="0" applyNumberFormat="1" applyFill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5" fillId="0" borderId="0" xfId="0" applyFont="1" applyFill="1"/>
    <xf numFmtId="0" fontId="6" fillId="0" borderId="0" xfId="0" applyFont="1"/>
    <xf numFmtId="0" fontId="7" fillId="0" borderId="19" xfId="0" applyFont="1" applyBorder="1" applyAlignment="1">
      <alignment horizontal="center" vertical="center"/>
    </xf>
    <xf numFmtId="0" fontId="6" fillId="2" borderId="53" xfId="0" applyFont="1" applyFill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3" borderId="22" xfId="0" applyFont="1" applyFill="1" applyBorder="1" applyAlignment="1">
      <alignment horizontal="center" textRotation="90" wrapText="1"/>
    </xf>
    <xf numFmtId="0" fontId="6" fillId="2" borderId="22" xfId="0" applyFont="1" applyFill="1" applyBorder="1" applyAlignment="1">
      <alignment horizontal="center" textRotation="90" wrapText="1"/>
    </xf>
    <xf numFmtId="0" fontId="6" fillId="0" borderId="54" xfId="0" applyFont="1" applyBorder="1"/>
    <xf numFmtId="0" fontId="6" fillId="2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16" fillId="2" borderId="55" xfId="0" applyNumberFormat="1" applyFont="1" applyFill="1" applyBorder="1"/>
    <xf numFmtId="3" fontId="16" fillId="2" borderId="3" xfId="0" applyNumberFormat="1" applyFont="1" applyFill="1" applyBorder="1"/>
    <xf numFmtId="3" fontId="16" fillId="2" borderId="9" xfId="0" applyNumberFormat="1" applyFont="1" applyFill="1" applyBorder="1"/>
    <xf numFmtId="3" fontId="16" fillId="3" borderId="1" xfId="0" applyNumberFormat="1" applyFont="1" applyFill="1" applyBorder="1"/>
    <xf numFmtId="3" fontId="16" fillId="2" borderId="1" xfId="0" applyNumberFormat="1" applyFont="1" applyFill="1" applyBorder="1"/>
    <xf numFmtId="3" fontId="16" fillId="2" borderId="4" xfId="0" applyNumberFormat="1" applyFont="1" applyFill="1" applyBorder="1"/>
    <xf numFmtId="4" fontId="16" fillId="3" borderId="56" xfId="0" applyNumberFormat="1" applyFont="1" applyFill="1" applyBorder="1"/>
    <xf numFmtId="3" fontId="16" fillId="2" borderId="5" xfId="0" applyNumberFormat="1" applyFont="1" applyFill="1" applyBorder="1"/>
    <xf numFmtId="3" fontId="16" fillId="3" borderId="8" xfId="0" applyNumberFormat="1" applyFont="1" applyFill="1" applyBorder="1"/>
    <xf numFmtId="3" fontId="16" fillId="3" borderId="2" xfId="0" applyNumberFormat="1" applyFont="1" applyFill="1" applyBorder="1"/>
    <xf numFmtId="3" fontId="16" fillId="2" borderId="2" xfId="0" applyNumberFormat="1" applyFont="1" applyFill="1" applyBorder="1"/>
    <xf numFmtId="3" fontId="16" fillId="3" borderId="6" xfId="0" applyNumberFormat="1" applyFont="1" applyFill="1" applyBorder="1"/>
    <xf numFmtId="4" fontId="6" fillId="0" borderId="56" xfId="0" applyNumberFormat="1" applyFont="1" applyBorder="1"/>
    <xf numFmtId="3" fontId="6" fillId="2" borderId="5" xfId="0" applyNumberFormat="1" applyFont="1" applyFill="1" applyBorder="1"/>
    <xf numFmtId="3" fontId="6" fillId="0" borderId="8" xfId="0" applyNumberFormat="1" applyFont="1" applyBorder="1"/>
    <xf numFmtId="3" fontId="6" fillId="3" borderId="2" xfId="0" applyNumberFormat="1" applyFont="1" applyFill="1" applyBorder="1"/>
    <xf numFmtId="3" fontId="6" fillId="2" borderId="2" xfId="0" applyNumberFormat="1" applyFont="1" applyFill="1" applyBorder="1"/>
    <xf numFmtId="3" fontId="6" fillId="0" borderId="6" xfId="0" applyNumberFormat="1" applyFont="1" applyBorder="1"/>
    <xf numFmtId="4" fontId="16" fillId="2" borderId="56" xfId="0" applyNumberFormat="1" applyFont="1" applyFill="1" applyBorder="1"/>
    <xf numFmtId="3" fontId="16" fillId="2" borderId="8" xfId="0" applyNumberFormat="1" applyFont="1" applyFill="1" applyBorder="1"/>
    <xf numFmtId="3" fontId="16" fillId="2" borderId="6" xfId="0" applyNumberFormat="1" applyFont="1" applyFill="1" applyBorder="1"/>
    <xf numFmtId="4" fontId="6" fillId="2" borderId="5" xfId="0" applyNumberFormat="1" applyFont="1" applyFill="1" applyBorder="1"/>
    <xf numFmtId="4" fontId="6" fillId="0" borderId="8" xfId="0" applyNumberFormat="1" applyFont="1" applyBorder="1"/>
    <xf numFmtId="4" fontId="6" fillId="3" borderId="2" xfId="0" applyNumberFormat="1" applyFont="1" applyFill="1" applyBorder="1"/>
    <xf numFmtId="4" fontId="6" fillId="2" borderId="2" xfId="0" applyNumberFormat="1" applyFont="1" applyFill="1" applyBorder="1"/>
    <xf numFmtId="4" fontId="6" fillId="0" borderId="6" xfId="0" applyNumberFormat="1" applyFont="1" applyBorder="1"/>
    <xf numFmtId="4" fontId="6" fillId="0" borderId="57" xfId="0" applyNumberFormat="1" applyFont="1" applyBorder="1"/>
    <xf numFmtId="3" fontId="6" fillId="2" borderId="17" xfId="0" applyNumberFormat="1" applyFont="1" applyFill="1" applyBorder="1"/>
    <xf numFmtId="3" fontId="6" fillId="0" borderId="12" xfId="0" applyNumberFormat="1" applyFont="1" applyBorder="1"/>
    <xf numFmtId="3" fontId="6" fillId="3" borderId="16" xfId="0" applyNumberFormat="1" applyFont="1" applyFill="1" applyBorder="1"/>
    <xf numFmtId="3" fontId="6" fillId="2" borderId="16" xfId="0" applyNumberFormat="1" applyFont="1" applyFill="1" applyBorder="1"/>
    <xf numFmtId="3" fontId="6" fillId="0" borderId="18" xfId="0" applyNumberFormat="1" applyFont="1" applyBorder="1"/>
    <xf numFmtId="0" fontId="6" fillId="0" borderId="20" xfId="0" applyFont="1" applyFill="1" applyBorder="1"/>
    <xf numFmtId="0" fontId="17" fillId="0" borderId="19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6" fillId="0" borderId="22" xfId="0" applyFont="1" applyFill="1" applyBorder="1" applyAlignment="1">
      <alignment horizontal="center" vertical="center"/>
    </xf>
    <xf numFmtId="0" fontId="6" fillId="0" borderId="35" xfId="0" applyFont="1" applyFill="1" applyBorder="1"/>
    <xf numFmtId="3" fontId="18" fillId="0" borderId="1" xfId="0" applyNumberFormat="1" applyFont="1" applyFill="1" applyBorder="1"/>
    <xf numFmtId="3" fontId="6" fillId="0" borderId="36" xfId="0" applyNumberFormat="1" applyFont="1" applyFill="1" applyBorder="1"/>
    <xf numFmtId="3" fontId="18" fillId="0" borderId="35" xfId="0" applyNumberFormat="1" applyFont="1" applyFill="1" applyBorder="1"/>
    <xf numFmtId="3" fontId="6" fillId="0" borderId="4" xfId="0" applyNumberFormat="1" applyFont="1" applyBorder="1"/>
    <xf numFmtId="3" fontId="18" fillId="0" borderId="37" xfId="0" applyNumberFormat="1" applyFont="1" applyFill="1" applyBorder="1"/>
    <xf numFmtId="4" fontId="18" fillId="0" borderId="1" xfId="0" applyNumberFormat="1" applyFont="1" applyFill="1" applyBorder="1"/>
    <xf numFmtId="0" fontId="6" fillId="0" borderId="6" xfId="0" applyFont="1" applyFill="1" applyBorder="1"/>
    <xf numFmtId="3" fontId="6" fillId="0" borderId="2" xfId="0" applyNumberFormat="1" applyFont="1" applyFill="1" applyBorder="1"/>
    <xf numFmtId="3" fontId="6" fillId="0" borderId="39" xfId="0" applyNumberFormat="1" applyFont="1" applyFill="1" applyBorder="1"/>
    <xf numFmtId="3" fontId="18" fillId="0" borderId="6" xfId="0" applyNumberFormat="1" applyFont="1" applyFill="1" applyBorder="1"/>
    <xf numFmtId="3" fontId="18" fillId="0" borderId="8" xfId="0" applyNumberFormat="1" applyFont="1" applyFill="1" applyBorder="1"/>
    <xf numFmtId="4" fontId="18" fillId="0" borderId="2" xfId="0" applyNumberFormat="1" applyFont="1" applyFill="1" applyBorder="1"/>
    <xf numFmtId="3" fontId="6" fillId="0" borderId="41" xfId="0" applyNumberFormat="1" applyFont="1" applyFill="1" applyBorder="1"/>
    <xf numFmtId="4" fontId="18" fillId="0" borderId="41" xfId="0" applyNumberFormat="1" applyFont="1" applyFill="1" applyBorder="1"/>
    <xf numFmtId="3" fontId="18" fillId="0" borderId="39" xfId="0" applyNumberFormat="1" applyFont="1" applyFill="1" applyBorder="1"/>
    <xf numFmtId="0" fontId="6" fillId="0" borderId="18" xfId="0" applyFont="1" applyFill="1" applyBorder="1"/>
    <xf numFmtId="3" fontId="6" fillId="0" borderId="42" xfId="0" applyNumberFormat="1" applyFont="1" applyFill="1" applyBorder="1"/>
    <xf numFmtId="3" fontId="6" fillId="0" borderId="43" xfId="0" applyNumberFormat="1" applyFont="1" applyFill="1" applyBorder="1"/>
    <xf numFmtId="3" fontId="18" fillId="0" borderId="44" xfId="0" applyNumberFormat="1" applyFont="1" applyFill="1" applyBorder="1"/>
    <xf numFmtId="3" fontId="6" fillId="0" borderId="44" xfId="0" applyNumberFormat="1" applyFont="1" applyBorder="1"/>
    <xf numFmtId="3" fontId="18" fillId="0" borderId="45" xfId="0" applyNumberFormat="1" applyFont="1" applyFill="1" applyBorder="1"/>
    <xf numFmtId="4" fontId="18" fillId="0" borderId="42" xfId="0" applyNumberFormat="1" applyFont="1" applyFill="1" applyBorder="1"/>
    <xf numFmtId="0" fontId="19" fillId="0" borderId="32" xfId="0" applyFont="1" applyFill="1" applyBorder="1"/>
    <xf numFmtId="3" fontId="16" fillId="0" borderId="22" xfId="0" applyNumberFormat="1" applyFont="1" applyFill="1" applyBorder="1"/>
    <xf numFmtId="3" fontId="16" fillId="0" borderId="47" xfId="0" applyNumberFormat="1" applyFont="1" applyFill="1" applyBorder="1"/>
    <xf numFmtId="3" fontId="20" fillId="0" borderId="32" xfId="0" applyNumberFormat="1" applyFont="1" applyFill="1" applyBorder="1"/>
    <xf numFmtId="3" fontId="16" fillId="0" borderId="32" xfId="0" applyNumberFormat="1" applyFont="1" applyFill="1" applyBorder="1"/>
    <xf numFmtId="3" fontId="16" fillId="0" borderId="48" xfId="0" applyNumberFormat="1" applyFont="1" applyFill="1" applyBorder="1"/>
    <xf numFmtId="4" fontId="16" fillId="0" borderId="22" xfId="0" applyNumberFormat="1" applyFont="1" applyFill="1" applyBorder="1"/>
    <xf numFmtId="0" fontId="6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6">
    <cellStyle name="Normální" xfId="0" builtinId="0"/>
    <cellStyle name="normální 2" xfId="1"/>
    <cellStyle name="normální 2 2" xfId="2"/>
    <cellStyle name="normální 3" xfId="3"/>
    <cellStyle name="normální 4" xfId="4"/>
    <cellStyle name="normální_MF-03-příloha 4 - SR 2009(19  8  2008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A28" sqref="A28"/>
    </sheetView>
  </sheetViews>
  <sheetFormatPr defaultRowHeight="15" x14ac:dyDescent="0.25"/>
  <cols>
    <col min="1" max="1" width="80.42578125" customWidth="1"/>
    <col min="2" max="2" width="14.42578125" customWidth="1"/>
    <col min="3" max="3" width="13.28515625" customWidth="1"/>
    <col min="4" max="4" width="12.5703125" customWidth="1"/>
    <col min="5" max="5" width="14.42578125" customWidth="1"/>
    <col min="6" max="6" width="11.5703125" customWidth="1"/>
    <col min="7" max="7" width="12.85546875" customWidth="1"/>
    <col min="8" max="8" width="12.7109375" customWidth="1"/>
    <col min="9" max="9" width="8.85546875" customWidth="1"/>
    <col min="10" max="10" width="13" customWidth="1"/>
    <col min="11" max="11" width="13.140625" customWidth="1"/>
    <col min="12" max="12" width="13.85546875" customWidth="1"/>
  </cols>
  <sheetData>
    <row r="1" spans="1:12" ht="18" x14ac:dyDescent="0.25">
      <c r="A1" s="4" t="s">
        <v>246</v>
      </c>
      <c r="B1" s="78"/>
      <c r="C1" s="78"/>
      <c r="D1" s="78"/>
      <c r="E1" s="78"/>
      <c r="F1" s="78"/>
      <c r="G1" s="78"/>
      <c r="H1" s="78"/>
      <c r="I1" s="78"/>
      <c r="J1" s="72"/>
      <c r="K1" s="73"/>
      <c r="L1" s="2"/>
    </row>
    <row r="2" spans="1:12" ht="15.75" x14ac:dyDescent="0.25">
      <c r="A2" s="3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6.5" thickBot="1" x14ac:dyDescent="0.3">
      <c r="A3" s="3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27.5" customHeight="1" thickBot="1" x14ac:dyDescent="0.3">
      <c r="A4" s="79" t="s">
        <v>1</v>
      </c>
      <c r="B4" s="80"/>
      <c r="C4" s="81" t="s">
        <v>2</v>
      </c>
      <c r="D4" s="82"/>
      <c r="E4" s="83"/>
      <c r="F4" s="81" t="s">
        <v>3</v>
      </c>
      <c r="G4" s="81" t="s">
        <v>4</v>
      </c>
      <c r="H4" s="81" t="s">
        <v>5</v>
      </c>
      <c r="I4" s="81" t="s">
        <v>6</v>
      </c>
      <c r="J4" s="82"/>
      <c r="K4" s="83"/>
      <c r="L4" s="83"/>
    </row>
    <row r="5" spans="1:12" x14ac:dyDescent="0.25">
      <c r="A5" s="84"/>
      <c r="B5" s="85" t="s">
        <v>7</v>
      </c>
      <c r="C5" s="86"/>
      <c r="D5" s="87" t="s">
        <v>8</v>
      </c>
      <c r="E5" s="88" t="s">
        <v>9</v>
      </c>
      <c r="F5" s="89"/>
      <c r="G5" s="89"/>
      <c r="H5" s="89"/>
      <c r="I5" s="89"/>
      <c r="J5" s="87" t="s">
        <v>8</v>
      </c>
      <c r="K5" s="88" t="s">
        <v>10</v>
      </c>
      <c r="L5" s="88" t="s">
        <v>34</v>
      </c>
    </row>
    <row r="6" spans="1:12" x14ac:dyDescent="0.25">
      <c r="A6" s="84"/>
      <c r="B6" s="85" t="s">
        <v>11</v>
      </c>
      <c r="C6" s="86">
        <v>1</v>
      </c>
      <c r="D6" s="87" t="s">
        <v>12</v>
      </c>
      <c r="E6" s="88" t="s">
        <v>13</v>
      </c>
      <c r="F6" s="89">
        <v>2</v>
      </c>
      <c r="G6" s="89">
        <v>3</v>
      </c>
      <c r="H6" s="89">
        <v>4</v>
      </c>
      <c r="I6" s="89">
        <v>6</v>
      </c>
      <c r="J6" s="87" t="s">
        <v>14</v>
      </c>
      <c r="K6" s="88" t="s">
        <v>15</v>
      </c>
      <c r="L6" s="88" t="s">
        <v>35</v>
      </c>
    </row>
    <row r="7" spans="1:12" ht="15.75" thickBot="1" x14ac:dyDescent="0.3">
      <c r="A7" s="84"/>
      <c r="B7" s="85"/>
      <c r="C7" s="86"/>
      <c r="D7" s="87" t="s">
        <v>16</v>
      </c>
      <c r="E7" s="88"/>
      <c r="F7" s="89"/>
      <c r="G7" s="89"/>
      <c r="H7" s="89"/>
      <c r="I7" s="89"/>
      <c r="J7" s="87">
        <v>2015</v>
      </c>
      <c r="K7" s="88" t="s">
        <v>17</v>
      </c>
      <c r="L7" s="88">
        <v>2015</v>
      </c>
    </row>
    <row r="8" spans="1:12" x14ac:dyDescent="0.25">
      <c r="A8" s="90" t="s">
        <v>18</v>
      </c>
      <c r="B8" s="91"/>
      <c r="C8" s="92"/>
      <c r="D8" s="93"/>
      <c r="E8" s="94"/>
      <c r="F8" s="95"/>
      <c r="G8" s="95"/>
      <c r="H8" s="95"/>
      <c r="I8" s="95"/>
      <c r="J8" s="93"/>
      <c r="K8" s="94"/>
      <c r="L8" s="94"/>
    </row>
    <row r="9" spans="1:12" x14ac:dyDescent="0.25">
      <c r="A9" s="96" t="s">
        <v>19</v>
      </c>
      <c r="B9" s="97">
        <v>2328665000</v>
      </c>
      <c r="C9" s="98">
        <v>-15000000</v>
      </c>
      <c r="D9" s="99">
        <v>-15000000</v>
      </c>
      <c r="E9" s="100">
        <v>2313665000</v>
      </c>
      <c r="F9" s="101">
        <v>62975090</v>
      </c>
      <c r="G9" s="101">
        <v>-100000000</v>
      </c>
      <c r="H9" s="101">
        <v>-22000000</v>
      </c>
      <c r="I9" s="101">
        <v>266431</v>
      </c>
      <c r="J9" s="99">
        <v>-58758479</v>
      </c>
      <c r="K9" s="100">
        <v>-73758479</v>
      </c>
      <c r="L9" s="100">
        <v>2254906521</v>
      </c>
    </row>
    <row r="10" spans="1:12" x14ac:dyDescent="0.25">
      <c r="A10" s="96" t="s">
        <v>20</v>
      </c>
      <c r="B10" s="97"/>
      <c r="C10" s="98"/>
      <c r="D10" s="99"/>
      <c r="E10" s="100"/>
      <c r="F10" s="101"/>
      <c r="G10" s="101"/>
      <c r="H10" s="101"/>
      <c r="I10" s="101"/>
      <c r="J10" s="99"/>
      <c r="K10" s="100"/>
      <c r="L10" s="100"/>
    </row>
    <row r="11" spans="1:12" x14ac:dyDescent="0.25">
      <c r="A11" s="102" t="s">
        <v>21</v>
      </c>
      <c r="B11" s="103">
        <v>2328665000</v>
      </c>
      <c r="C11" s="104">
        <v>-15000000</v>
      </c>
      <c r="D11" s="105">
        <v>-15000000</v>
      </c>
      <c r="E11" s="106">
        <v>2313665000</v>
      </c>
      <c r="F11" s="107">
        <v>62975090</v>
      </c>
      <c r="G11" s="107">
        <v>-100000000</v>
      </c>
      <c r="H11" s="107">
        <v>-22000000</v>
      </c>
      <c r="I11" s="107">
        <v>266431</v>
      </c>
      <c r="J11" s="105">
        <v>-58758479</v>
      </c>
      <c r="K11" s="106">
        <v>-73758479</v>
      </c>
      <c r="L11" s="106">
        <v>2254906521</v>
      </c>
    </row>
    <row r="12" spans="1:12" x14ac:dyDescent="0.25">
      <c r="A12" s="102" t="s">
        <v>22</v>
      </c>
      <c r="B12" s="103"/>
      <c r="C12" s="104"/>
      <c r="D12" s="105">
        <v>0</v>
      </c>
      <c r="E12" s="106">
        <v>0</v>
      </c>
      <c r="F12" s="107"/>
      <c r="G12" s="107"/>
      <c r="H12" s="107"/>
      <c r="I12" s="107"/>
      <c r="J12" s="105">
        <v>0</v>
      </c>
      <c r="K12" s="106">
        <v>0</v>
      </c>
      <c r="L12" s="106">
        <v>0</v>
      </c>
    </row>
    <row r="13" spans="1:12" x14ac:dyDescent="0.25">
      <c r="A13" s="102" t="s">
        <v>23</v>
      </c>
      <c r="B13" s="103">
        <v>2122665000</v>
      </c>
      <c r="C13" s="104"/>
      <c r="D13" s="105">
        <v>0</v>
      </c>
      <c r="E13" s="106">
        <v>2122665000</v>
      </c>
      <c r="F13" s="107">
        <v>62975090</v>
      </c>
      <c r="G13" s="107"/>
      <c r="H13" s="107">
        <v>-22000000</v>
      </c>
      <c r="I13" s="107">
        <v>266431</v>
      </c>
      <c r="J13" s="105">
        <v>41241521</v>
      </c>
      <c r="K13" s="106">
        <v>41241521</v>
      </c>
      <c r="L13" s="106">
        <v>2163906521</v>
      </c>
    </row>
    <row r="14" spans="1:12" x14ac:dyDescent="0.25">
      <c r="A14" s="102" t="s">
        <v>24</v>
      </c>
      <c r="B14" s="103">
        <v>206000000</v>
      </c>
      <c r="C14" s="104">
        <v>-15000000</v>
      </c>
      <c r="D14" s="105">
        <v>-15000000</v>
      </c>
      <c r="E14" s="106">
        <v>191000000</v>
      </c>
      <c r="F14" s="107"/>
      <c r="G14" s="107">
        <v>-100000000</v>
      </c>
      <c r="H14" s="107"/>
      <c r="I14" s="107"/>
      <c r="J14" s="105">
        <v>-100000000</v>
      </c>
      <c r="K14" s="106">
        <v>-115000000</v>
      </c>
      <c r="L14" s="106">
        <v>91000000</v>
      </c>
    </row>
    <row r="15" spans="1:12" x14ac:dyDescent="0.25">
      <c r="A15" s="108" t="s">
        <v>25</v>
      </c>
      <c r="B15" s="97"/>
      <c r="C15" s="109"/>
      <c r="D15" s="99"/>
      <c r="E15" s="100"/>
      <c r="F15" s="110"/>
      <c r="G15" s="110"/>
      <c r="H15" s="110"/>
      <c r="I15" s="110"/>
      <c r="J15" s="99"/>
      <c r="K15" s="100"/>
      <c r="L15" s="100"/>
    </row>
    <row r="16" spans="1:12" x14ac:dyDescent="0.25">
      <c r="A16" s="102" t="s">
        <v>26</v>
      </c>
      <c r="B16" s="103">
        <v>1332901000</v>
      </c>
      <c r="C16" s="104"/>
      <c r="D16" s="105">
        <v>0</v>
      </c>
      <c r="E16" s="106">
        <v>1332901000</v>
      </c>
      <c r="F16" s="107">
        <v>46651535</v>
      </c>
      <c r="G16" s="107"/>
      <c r="H16" s="107"/>
      <c r="I16" s="107">
        <v>198829</v>
      </c>
      <c r="J16" s="105">
        <v>46850364</v>
      </c>
      <c r="K16" s="106">
        <v>46850364</v>
      </c>
      <c r="L16" s="106">
        <v>1379751364</v>
      </c>
    </row>
    <row r="17" spans="1:12" x14ac:dyDescent="0.25">
      <c r="A17" s="102" t="s">
        <v>27</v>
      </c>
      <c r="B17" s="103">
        <v>1320094000</v>
      </c>
      <c r="C17" s="104"/>
      <c r="D17" s="105">
        <v>0</v>
      </c>
      <c r="E17" s="106">
        <v>1320094000</v>
      </c>
      <c r="F17" s="107">
        <v>46203290</v>
      </c>
      <c r="G17" s="107"/>
      <c r="H17" s="107"/>
      <c r="I17" s="107"/>
      <c r="J17" s="105">
        <v>46203290</v>
      </c>
      <c r="K17" s="106">
        <v>46203290</v>
      </c>
      <c r="L17" s="106">
        <v>1366297290</v>
      </c>
    </row>
    <row r="18" spans="1:12" x14ac:dyDescent="0.25">
      <c r="A18" s="102" t="s">
        <v>28</v>
      </c>
      <c r="B18" s="103">
        <v>12807000</v>
      </c>
      <c r="C18" s="104"/>
      <c r="D18" s="105">
        <v>0</v>
      </c>
      <c r="E18" s="106">
        <v>12807000</v>
      </c>
      <c r="F18" s="107">
        <v>448245</v>
      </c>
      <c r="G18" s="107"/>
      <c r="H18" s="107"/>
      <c r="I18" s="107">
        <v>198829</v>
      </c>
      <c r="J18" s="105">
        <v>647074</v>
      </c>
      <c r="K18" s="106">
        <v>647074</v>
      </c>
      <c r="L18" s="106">
        <v>13454074</v>
      </c>
    </row>
    <row r="19" spans="1:12" x14ac:dyDescent="0.25">
      <c r="A19" s="102" t="s">
        <v>29</v>
      </c>
      <c r="B19" s="103">
        <v>452966000</v>
      </c>
      <c r="C19" s="104"/>
      <c r="D19" s="105">
        <v>0</v>
      </c>
      <c r="E19" s="106">
        <v>452966000</v>
      </c>
      <c r="F19" s="107">
        <v>15861522</v>
      </c>
      <c r="G19" s="107"/>
      <c r="H19" s="107"/>
      <c r="I19" s="107">
        <v>67602</v>
      </c>
      <c r="J19" s="105">
        <v>15929124</v>
      </c>
      <c r="K19" s="106">
        <v>15929124</v>
      </c>
      <c r="L19" s="106">
        <v>468895124</v>
      </c>
    </row>
    <row r="20" spans="1:12" x14ac:dyDescent="0.25">
      <c r="A20" s="102" t="s">
        <v>30</v>
      </c>
      <c r="B20" s="103">
        <v>13878000</v>
      </c>
      <c r="C20" s="104"/>
      <c r="D20" s="105">
        <v>0</v>
      </c>
      <c r="E20" s="106">
        <v>13878000</v>
      </c>
      <c r="F20" s="107">
        <v>462033</v>
      </c>
      <c r="G20" s="107"/>
      <c r="H20" s="107"/>
      <c r="I20" s="107"/>
      <c r="J20" s="105">
        <v>462033</v>
      </c>
      <c r="K20" s="106">
        <v>462033</v>
      </c>
      <c r="L20" s="106">
        <v>14340033</v>
      </c>
    </row>
    <row r="21" spans="1:12" x14ac:dyDescent="0.25">
      <c r="A21" s="102" t="s">
        <v>31</v>
      </c>
      <c r="B21" s="103">
        <v>332920000</v>
      </c>
      <c r="C21" s="104">
        <v>-10000000</v>
      </c>
      <c r="D21" s="105">
        <v>-10000000</v>
      </c>
      <c r="E21" s="106">
        <v>322920000</v>
      </c>
      <c r="F21" s="107"/>
      <c r="G21" s="107">
        <v>4670000</v>
      </c>
      <c r="H21" s="107">
        <v>-22000000</v>
      </c>
      <c r="I21" s="107"/>
      <c r="J21" s="105">
        <v>-17330000</v>
      </c>
      <c r="K21" s="106">
        <v>-27330000</v>
      </c>
      <c r="L21" s="106">
        <v>305590000</v>
      </c>
    </row>
    <row r="22" spans="1:12" x14ac:dyDescent="0.25">
      <c r="A22" s="102" t="s">
        <v>32</v>
      </c>
      <c r="B22" s="111">
        <v>4335</v>
      </c>
      <c r="C22" s="112"/>
      <c r="D22" s="113">
        <v>0</v>
      </c>
      <c r="E22" s="114">
        <v>4335</v>
      </c>
      <c r="F22" s="115"/>
      <c r="G22" s="115"/>
      <c r="H22" s="115"/>
      <c r="I22" s="115"/>
      <c r="J22" s="113">
        <v>0</v>
      </c>
      <c r="K22" s="114">
        <v>0</v>
      </c>
      <c r="L22" s="114">
        <v>4335</v>
      </c>
    </row>
    <row r="23" spans="1:12" ht="15.75" thickBot="1" x14ac:dyDescent="0.3">
      <c r="A23" s="116" t="s">
        <v>33</v>
      </c>
      <c r="B23" s="117">
        <v>206000000</v>
      </c>
      <c r="C23" s="118">
        <v>-15000000</v>
      </c>
      <c r="D23" s="119">
        <v>-15000000</v>
      </c>
      <c r="E23" s="120">
        <v>191000000</v>
      </c>
      <c r="F23" s="121"/>
      <c r="G23" s="121">
        <v>-100000000</v>
      </c>
      <c r="H23" s="121"/>
      <c r="I23" s="121"/>
      <c r="J23" s="119">
        <v>-100000000</v>
      </c>
      <c r="K23" s="120">
        <v>-115000000</v>
      </c>
      <c r="L23" s="120">
        <v>91000000</v>
      </c>
    </row>
    <row r="24" spans="1:12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"/>
    </row>
  </sheetData>
  <printOptions horizontalCentered="1"/>
  <pageMargins left="0.59055118110236227" right="0.43307086614173229" top="0.98425196850393704" bottom="0.59055118110236227" header="0.74803149606299213" footer="0.51181102362204722"/>
  <pageSetup paperSize="9" scale="61" orientation="landscape" r:id="rId1"/>
  <headerFooter alignWithMargins="0">
    <oddHeader>&amp;RKapitola C.II.3
&amp;"-,Tučné"Tabulka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workbookViewId="0">
      <selection activeCell="F2" sqref="F2"/>
    </sheetView>
  </sheetViews>
  <sheetFormatPr defaultRowHeight="15" x14ac:dyDescent="0.25"/>
  <cols>
    <col min="1" max="1" width="3.5703125" style="7" customWidth="1"/>
    <col min="2" max="2" width="26.140625" style="7" customWidth="1"/>
    <col min="3" max="5" width="14.28515625" style="7" bestFit="1" customWidth="1"/>
    <col min="6" max="6" width="11.28515625" style="7" bestFit="1" customWidth="1"/>
    <col min="7" max="7" width="12.42578125" style="7" bestFit="1" customWidth="1"/>
    <col min="8" max="8" width="11.28515625" style="7" bestFit="1" customWidth="1"/>
    <col min="9" max="9" width="12.42578125" style="7" bestFit="1" customWidth="1"/>
    <col min="10" max="10" width="13.85546875" style="7" customWidth="1"/>
    <col min="11" max="16" width="9.140625" style="7" hidden="1" customWidth="1"/>
    <col min="17" max="31" width="9.140625" style="1" hidden="1" customWidth="1"/>
    <col min="32" max="32" width="3" style="1" hidden="1" customWidth="1"/>
    <col min="33" max="16384" width="9.140625" style="1"/>
  </cols>
  <sheetData>
    <row r="1" spans="1:33" ht="21" customHeight="1" x14ac:dyDescent="0.25">
      <c r="A1" s="6"/>
      <c r="B1" s="74" t="s">
        <v>248</v>
      </c>
      <c r="C1" s="75"/>
      <c r="D1" s="75"/>
      <c r="E1" s="75"/>
      <c r="F1" s="75"/>
      <c r="G1" s="77"/>
      <c r="H1" s="75"/>
      <c r="I1" s="75"/>
      <c r="J1" s="7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</row>
    <row r="2" spans="1:33" ht="21" customHeight="1" thickBot="1" x14ac:dyDescent="0.3">
      <c r="A2" s="6"/>
      <c r="B2" s="76" t="s">
        <v>247</v>
      </c>
      <c r="C2" s="76"/>
      <c r="D2" s="76"/>
      <c r="E2" s="75"/>
      <c r="F2" s="75"/>
      <c r="G2" s="75"/>
      <c r="H2" s="75"/>
      <c r="I2" s="75"/>
      <c r="J2" s="7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</row>
    <row r="3" spans="1:33" ht="21.75" customHeight="1" thickBot="1" x14ac:dyDescent="0.4">
      <c r="A3" s="9"/>
      <c r="B3" s="122" t="s">
        <v>36</v>
      </c>
      <c r="C3" s="123" t="s">
        <v>245</v>
      </c>
      <c r="D3" s="124"/>
      <c r="E3" s="124"/>
      <c r="F3" s="124"/>
      <c r="G3" s="124"/>
      <c r="H3" s="124"/>
      <c r="I3" s="124"/>
      <c r="J3" s="125"/>
      <c r="Q3" s="7"/>
      <c r="R3" s="7"/>
      <c r="S3" s="10"/>
      <c r="T3" s="11" t="s">
        <v>36</v>
      </c>
      <c r="U3" s="12"/>
      <c r="V3" s="13"/>
      <c r="W3" s="13"/>
      <c r="X3" s="13"/>
      <c r="Y3" s="13"/>
      <c r="Z3" s="13"/>
      <c r="AA3" s="13" t="s">
        <v>37</v>
      </c>
      <c r="AB3" s="14"/>
      <c r="AC3" s="7"/>
      <c r="AD3" s="10"/>
      <c r="AE3" s="11" t="s">
        <v>36</v>
      </c>
      <c r="AF3" s="15"/>
      <c r="AG3" s="8"/>
    </row>
    <row r="4" spans="1:33" ht="21.75" customHeight="1" thickBot="1" x14ac:dyDescent="0.4">
      <c r="A4" s="158"/>
      <c r="B4" s="160"/>
      <c r="C4" s="157" t="s">
        <v>38</v>
      </c>
      <c r="D4" s="157" t="s">
        <v>39</v>
      </c>
      <c r="E4" s="162" t="s">
        <v>40</v>
      </c>
      <c r="F4" s="163"/>
      <c r="G4" s="157" t="s">
        <v>41</v>
      </c>
      <c r="H4" s="157" t="s">
        <v>42</v>
      </c>
      <c r="I4" s="157" t="s">
        <v>43</v>
      </c>
      <c r="J4" s="157" t="s">
        <v>44</v>
      </c>
      <c r="Q4" s="7"/>
      <c r="R4" s="7"/>
      <c r="S4" s="16"/>
      <c r="T4" s="17"/>
      <c r="U4" s="18"/>
      <c r="V4" s="13"/>
      <c r="W4" s="13"/>
      <c r="X4" s="13"/>
      <c r="Y4" s="13"/>
      <c r="Z4" s="13"/>
      <c r="AA4" s="13"/>
      <c r="AB4" s="11"/>
      <c r="AC4" s="7"/>
      <c r="AD4" s="16"/>
      <c r="AE4" s="17"/>
      <c r="AF4" s="8"/>
      <c r="AG4" s="8"/>
    </row>
    <row r="5" spans="1:33" ht="27" customHeight="1" thickBot="1" x14ac:dyDescent="0.3">
      <c r="A5" s="159"/>
      <c r="B5" s="161"/>
      <c r="C5" s="157"/>
      <c r="D5" s="157"/>
      <c r="E5" s="126" t="s">
        <v>45</v>
      </c>
      <c r="F5" s="126" t="s">
        <v>46</v>
      </c>
      <c r="G5" s="157"/>
      <c r="H5" s="157"/>
      <c r="I5" s="157"/>
      <c r="J5" s="157"/>
      <c r="M5" s="8" t="s">
        <v>47</v>
      </c>
      <c r="Q5" s="7" t="s">
        <v>47</v>
      </c>
      <c r="R5" s="7"/>
      <c r="S5" s="19"/>
      <c r="T5" s="20"/>
      <c r="U5" s="21" t="s">
        <v>38</v>
      </c>
      <c r="V5" s="22" t="s">
        <v>39</v>
      </c>
      <c r="W5" s="23" t="s">
        <v>45</v>
      </c>
      <c r="X5" s="23" t="s">
        <v>46</v>
      </c>
      <c r="Y5" s="23" t="s">
        <v>41</v>
      </c>
      <c r="Z5" s="23" t="s">
        <v>42</v>
      </c>
      <c r="AA5" s="24" t="s">
        <v>43</v>
      </c>
      <c r="AB5" s="11" t="s">
        <v>44</v>
      </c>
      <c r="AC5" s="7"/>
      <c r="AD5" s="19"/>
      <c r="AE5" s="20"/>
      <c r="AF5" s="25"/>
      <c r="AG5" s="25"/>
    </row>
    <row r="6" spans="1:33" ht="14.1" customHeight="1" x14ac:dyDescent="0.25">
      <c r="A6" s="26" t="s">
        <v>48</v>
      </c>
      <c r="B6" s="127" t="s">
        <v>49</v>
      </c>
      <c r="C6" s="128">
        <f t="shared" ref="C6:C69" si="0">D6+G6+H6+I6</f>
        <v>28581000</v>
      </c>
      <c r="D6" s="129">
        <v>20089000</v>
      </c>
      <c r="E6" s="130">
        <f>D6-F6</f>
        <v>19759000</v>
      </c>
      <c r="F6" s="131">
        <v>330000</v>
      </c>
      <c r="G6" s="130">
        <v>6830000</v>
      </c>
      <c r="H6" s="130">
        <v>198000</v>
      </c>
      <c r="I6" s="132">
        <v>1464000</v>
      </c>
      <c r="J6" s="133">
        <v>57.9</v>
      </c>
      <c r="K6" s="27">
        <v>27314</v>
      </c>
      <c r="L6" s="7">
        <f t="shared" ref="L6:L69" si="1">PRODUCT(D6,0.34)</f>
        <v>6830260.0000000009</v>
      </c>
      <c r="N6" s="28">
        <f>G6-L6</f>
        <v>-260.00000000093132</v>
      </c>
      <c r="O6" s="7">
        <f t="shared" ref="O6:O69" si="2">PRODUCT(E6,0.01)</f>
        <v>197590</v>
      </c>
      <c r="P6" s="28">
        <f>H6-O6</f>
        <v>410</v>
      </c>
      <c r="Q6" s="7"/>
      <c r="R6" s="7"/>
      <c r="S6" s="29" t="s">
        <v>48</v>
      </c>
      <c r="T6" s="30" t="s">
        <v>50</v>
      </c>
      <c r="U6" s="31">
        <f t="shared" ref="U6:U69" si="3">V6+Y6+Z6+AA6</f>
        <v>27314</v>
      </c>
      <c r="V6" s="32">
        <f t="shared" ref="V6:V69" si="4">W6+X6</f>
        <v>19410</v>
      </c>
      <c r="W6" s="33">
        <v>19080</v>
      </c>
      <c r="X6" s="33">
        <v>330</v>
      </c>
      <c r="Y6" s="33">
        <v>6599</v>
      </c>
      <c r="Z6" s="33">
        <v>191</v>
      </c>
      <c r="AA6" s="34">
        <v>1114</v>
      </c>
      <c r="AB6" s="35">
        <v>57.9</v>
      </c>
      <c r="AC6" s="36" t="e">
        <f>C6-K6-#REF!</f>
        <v>#REF!</v>
      </c>
      <c r="AD6" s="29" t="s">
        <v>48</v>
      </c>
      <c r="AE6" s="30" t="s">
        <v>50</v>
      </c>
      <c r="AF6" s="37"/>
      <c r="AG6" s="8"/>
    </row>
    <row r="7" spans="1:33" ht="14.1" customHeight="1" x14ac:dyDescent="0.25">
      <c r="A7" s="38" t="s">
        <v>51</v>
      </c>
      <c r="B7" s="134" t="s">
        <v>52</v>
      </c>
      <c r="C7" s="135">
        <f t="shared" si="0"/>
        <v>38849000</v>
      </c>
      <c r="D7" s="136">
        <v>26767000</v>
      </c>
      <c r="E7" s="137">
        <f t="shared" ref="E7:E70" si="5">D7-F7</f>
        <v>26147000</v>
      </c>
      <c r="F7" s="107">
        <v>620000</v>
      </c>
      <c r="G7" s="137">
        <v>9101000</v>
      </c>
      <c r="H7" s="137">
        <v>261000</v>
      </c>
      <c r="I7" s="138">
        <v>2720000</v>
      </c>
      <c r="J7" s="139">
        <v>76</v>
      </c>
      <c r="K7" s="27">
        <v>38203</v>
      </c>
      <c r="L7" s="7">
        <f t="shared" si="1"/>
        <v>9100780</v>
      </c>
      <c r="N7" s="28">
        <f t="shared" ref="N7:N70" si="6">G7-L7</f>
        <v>220</v>
      </c>
      <c r="O7" s="7">
        <f t="shared" si="2"/>
        <v>261470</v>
      </c>
      <c r="P7" s="28">
        <f t="shared" ref="P7:P70" si="7">H7-O7</f>
        <v>-470</v>
      </c>
      <c r="Q7" s="7"/>
      <c r="R7" s="7"/>
      <c r="S7" s="39" t="s">
        <v>51</v>
      </c>
      <c r="T7" s="40" t="s">
        <v>52</v>
      </c>
      <c r="U7" s="41">
        <f t="shared" si="3"/>
        <v>38203</v>
      </c>
      <c r="V7" s="42">
        <f t="shared" si="4"/>
        <v>26162</v>
      </c>
      <c r="W7" s="43">
        <v>25242</v>
      </c>
      <c r="X7" s="43">
        <v>920</v>
      </c>
      <c r="Y7" s="43">
        <v>8895</v>
      </c>
      <c r="Z7" s="43">
        <v>252</v>
      </c>
      <c r="AA7" s="44">
        <v>2894</v>
      </c>
      <c r="AB7" s="45">
        <v>76</v>
      </c>
      <c r="AC7" s="36" t="e">
        <f>C7-K7-#REF!</f>
        <v>#REF!</v>
      </c>
      <c r="AD7" s="39" t="s">
        <v>51</v>
      </c>
      <c r="AE7" s="40" t="s">
        <v>52</v>
      </c>
      <c r="AF7" s="46"/>
      <c r="AG7" s="8"/>
    </row>
    <row r="8" spans="1:33" ht="14.1" customHeight="1" x14ac:dyDescent="0.25">
      <c r="A8" s="38" t="s">
        <v>53</v>
      </c>
      <c r="B8" s="134" t="s">
        <v>54</v>
      </c>
      <c r="C8" s="135">
        <f t="shared" si="0"/>
        <v>23179000</v>
      </c>
      <c r="D8" s="136">
        <v>15641000</v>
      </c>
      <c r="E8" s="137">
        <f t="shared" si="5"/>
        <v>15521000</v>
      </c>
      <c r="F8" s="107">
        <v>120000</v>
      </c>
      <c r="G8" s="137">
        <v>5318000</v>
      </c>
      <c r="H8" s="137">
        <v>155000</v>
      </c>
      <c r="I8" s="138">
        <v>2065000</v>
      </c>
      <c r="J8" s="139">
        <v>41.6</v>
      </c>
      <c r="K8" s="27">
        <v>22602</v>
      </c>
      <c r="L8" s="7">
        <f t="shared" si="1"/>
        <v>5317940</v>
      </c>
      <c r="N8" s="28">
        <f t="shared" si="6"/>
        <v>60</v>
      </c>
      <c r="O8" s="7">
        <f t="shared" si="2"/>
        <v>155210</v>
      </c>
      <c r="P8" s="28">
        <f t="shared" si="7"/>
        <v>-210</v>
      </c>
      <c r="Q8" s="7"/>
      <c r="R8" s="7"/>
      <c r="S8" s="39" t="s">
        <v>53</v>
      </c>
      <c r="T8" s="40" t="s">
        <v>55</v>
      </c>
      <c r="U8" s="41">
        <f t="shared" si="3"/>
        <v>22602</v>
      </c>
      <c r="V8" s="42">
        <f t="shared" si="4"/>
        <v>15117</v>
      </c>
      <c r="W8" s="43">
        <v>14992</v>
      </c>
      <c r="X8" s="43">
        <v>125</v>
      </c>
      <c r="Y8" s="43">
        <v>5138</v>
      </c>
      <c r="Z8" s="43">
        <v>150</v>
      </c>
      <c r="AA8" s="44">
        <v>2197</v>
      </c>
      <c r="AB8" s="45">
        <v>41.6</v>
      </c>
      <c r="AC8" s="36" t="e">
        <f>C8-K8-#REF!</f>
        <v>#REF!</v>
      </c>
      <c r="AD8" s="39" t="s">
        <v>53</v>
      </c>
      <c r="AE8" s="40" t="s">
        <v>55</v>
      </c>
      <c r="AF8" s="46"/>
      <c r="AG8" s="8"/>
    </row>
    <row r="9" spans="1:33" ht="14.1" customHeight="1" x14ac:dyDescent="0.25">
      <c r="A9" s="38" t="s">
        <v>56</v>
      </c>
      <c r="B9" s="134" t="s">
        <v>57</v>
      </c>
      <c r="C9" s="135">
        <f t="shared" si="0"/>
        <v>15360000</v>
      </c>
      <c r="D9" s="136">
        <v>9255000</v>
      </c>
      <c r="E9" s="137">
        <f t="shared" si="5"/>
        <v>9100000</v>
      </c>
      <c r="F9" s="107">
        <v>155000</v>
      </c>
      <c r="G9" s="137">
        <v>3147000</v>
      </c>
      <c r="H9" s="137">
        <v>91000</v>
      </c>
      <c r="I9" s="138">
        <v>2867000</v>
      </c>
      <c r="J9" s="139">
        <v>26.75</v>
      </c>
      <c r="K9" s="27">
        <v>14996</v>
      </c>
      <c r="L9" s="7">
        <f t="shared" si="1"/>
        <v>3146700</v>
      </c>
      <c r="N9" s="28">
        <f t="shared" si="6"/>
        <v>300</v>
      </c>
      <c r="O9" s="7">
        <f t="shared" si="2"/>
        <v>91000</v>
      </c>
      <c r="P9" s="28">
        <f t="shared" si="7"/>
        <v>0</v>
      </c>
      <c r="Q9" s="7"/>
      <c r="R9" s="7"/>
      <c r="S9" s="39" t="s">
        <v>56</v>
      </c>
      <c r="T9" s="40" t="s">
        <v>58</v>
      </c>
      <c r="U9" s="41">
        <f t="shared" si="3"/>
        <v>14996</v>
      </c>
      <c r="V9" s="42">
        <f t="shared" si="4"/>
        <v>8917</v>
      </c>
      <c r="W9" s="43">
        <v>8787</v>
      </c>
      <c r="X9" s="43">
        <v>130</v>
      </c>
      <c r="Y9" s="43">
        <v>3040</v>
      </c>
      <c r="Z9" s="43">
        <v>88</v>
      </c>
      <c r="AA9" s="44">
        <v>2951</v>
      </c>
      <c r="AB9" s="45">
        <v>26.75</v>
      </c>
      <c r="AC9" s="36" t="e">
        <f>C9-K9-#REF!</f>
        <v>#REF!</v>
      </c>
      <c r="AD9" s="39" t="s">
        <v>56</v>
      </c>
      <c r="AE9" s="40" t="s">
        <v>58</v>
      </c>
      <c r="AF9" s="46"/>
      <c r="AG9" s="8"/>
    </row>
    <row r="10" spans="1:33" ht="14.1" customHeight="1" x14ac:dyDescent="0.25">
      <c r="A10" s="38" t="s">
        <v>59</v>
      </c>
      <c r="B10" s="134" t="s">
        <v>60</v>
      </c>
      <c r="C10" s="135">
        <f t="shared" si="0"/>
        <v>22020000</v>
      </c>
      <c r="D10" s="136">
        <v>13666000</v>
      </c>
      <c r="E10" s="137">
        <f t="shared" si="5"/>
        <v>13586000</v>
      </c>
      <c r="F10" s="107">
        <v>80000</v>
      </c>
      <c r="G10" s="137">
        <v>4646000</v>
      </c>
      <c r="H10" s="137">
        <v>136000</v>
      </c>
      <c r="I10" s="138">
        <v>3572000</v>
      </c>
      <c r="J10" s="139">
        <v>38</v>
      </c>
      <c r="K10" s="7">
        <v>21220</v>
      </c>
      <c r="L10" s="7">
        <f t="shared" si="1"/>
        <v>4646440</v>
      </c>
      <c r="N10" s="28">
        <f t="shared" si="6"/>
        <v>-440</v>
      </c>
      <c r="O10" s="7">
        <f t="shared" si="2"/>
        <v>135860</v>
      </c>
      <c r="P10" s="28">
        <f t="shared" si="7"/>
        <v>140</v>
      </c>
      <c r="Q10" s="7"/>
      <c r="R10" s="7"/>
      <c r="S10" s="39" t="s">
        <v>59</v>
      </c>
      <c r="T10" s="40" t="s">
        <v>61</v>
      </c>
      <c r="U10" s="41">
        <f t="shared" si="3"/>
        <v>21220</v>
      </c>
      <c r="V10" s="42">
        <f t="shared" si="4"/>
        <v>12904</v>
      </c>
      <c r="W10" s="43">
        <v>12824</v>
      </c>
      <c r="X10" s="43">
        <v>80</v>
      </c>
      <c r="Y10" s="43">
        <v>4388</v>
      </c>
      <c r="Z10" s="43">
        <v>128</v>
      </c>
      <c r="AA10" s="44">
        <v>3800</v>
      </c>
      <c r="AB10" s="45">
        <v>38</v>
      </c>
      <c r="AC10" s="36" t="e">
        <f>C10-K10-#REF!</f>
        <v>#REF!</v>
      </c>
      <c r="AD10" s="39" t="s">
        <v>59</v>
      </c>
      <c r="AE10" s="40" t="s">
        <v>61</v>
      </c>
      <c r="AF10" s="46"/>
      <c r="AG10" s="8"/>
    </row>
    <row r="11" spans="1:33" ht="14.1" customHeight="1" x14ac:dyDescent="0.25">
      <c r="A11" s="38" t="s">
        <v>62</v>
      </c>
      <c r="B11" s="134" t="s">
        <v>63</v>
      </c>
      <c r="C11" s="135">
        <f t="shared" si="0"/>
        <v>53169000</v>
      </c>
      <c r="D11" s="136">
        <v>34531000</v>
      </c>
      <c r="E11" s="137">
        <f t="shared" si="5"/>
        <v>34081000</v>
      </c>
      <c r="F11" s="107">
        <v>450000</v>
      </c>
      <c r="G11" s="137">
        <v>11741000</v>
      </c>
      <c r="H11" s="137">
        <v>341000</v>
      </c>
      <c r="I11" s="138">
        <v>6556000</v>
      </c>
      <c r="J11" s="139">
        <v>98.5</v>
      </c>
      <c r="K11" s="47">
        <v>52616</v>
      </c>
      <c r="L11" s="7">
        <f t="shared" si="1"/>
        <v>11740540</v>
      </c>
      <c r="M11" s="7">
        <v>206</v>
      </c>
      <c r="N11" s="28">
        <f t="shared" si="6"/>
        <v>460</v>
      </c>
      <c r="O11" s="7">
        <f t="shared" si="2"/>
        <v>340810</v>
      </c>
      <c r="P11" s="28">
        <f t="shared" si="7"/>
        <v>190</v>
      </c>
      <c r="Q11" s="7"/>
      <c r="R11" s="7"/>
      <c r="S11" s="39" t="s">
        <v>62</v>
      </c>
      <c r="T11" s="40" t="s">
        <v>64</v>
      </c>
      <c r="U11" s="41">
        <f t="shared" si="3"/>
        <v>52616</v>
      </c>
      <c r="V11" s="42">
        <f t="shared" si="4"/>
        <v>33969</v>
      </c>
      <c r="W11" s="43">
        <v>32913</v>
      </c>
      <c r="X11" s="43">
        <v>1056</v>
      </c>
      <c r="Y11" s="43">
        <v>11343</v>
      </c>
      <c r="Z11" s="43">
        <v>329</v>
      </c>
      <c r="AA11" s="44">
        <v>6975</v>
      </c>
      <c r="AB11" s="45">
        <v>98.5</v>
      </c>
      <c r="AC11" s="36" t="e">
        <f>C11-K11-#REF!</f>
        <v>#REF!</v>
      </c>
      <c r="AD11" s="39" t="s">
        <v>62</v>
      </c>
      <c r="AE11" s="40" t="s">
        <v>64</v>
      </c>
      <c r="AF11" s="46"/>
      <c r="AG11" s="8"/>
    </row>
    <row r="12" spans="1:33" ht="14.1" customHeight="1" x14ac:dyDescent="0.25">
      <c r="A12" s="38" t="s">
        <v>65</v>
      </c>
      <c r="B12" s="134" t="s">
        <v>66</v>
      </c>
      <c r="C12" s="135">
        <f t="shared" si="0"/>
        <v>45835000</v>
      </c>
      <c r="D12" s="136">
        <v>28747000</v>
      </c>
      <c r="E12" s="137">
        <f t="shared" si="5"/>
        <v>28547000</v>
      </c>
      <c r="F12" s="107">
        <v>200000</v>
      </c>
      <c r="G12" s="137">
        <v>9774000</v>
      </c>
      <c r="H12" s="137">
        <v>285000</v>
      </c>
      <c r="I12" s="138">
        <v>7029000</v>
      </c>
      <c r="J12" s="139">
        <v>87</v>
      </c>
      <c r="K12" s="27">
        <v>44891</v>
      </c>
      <c r="L12" s="7">
        <f t="shared" si="1"/>
        <v>9773980</v>
      </c>
      <c r="M12" s="7">
        <v>34</v>
      </c>
      <c r="N12" s="28">
        <f t="shared" si="6"/>
        <v>20</v>
      </c>
      <c r="O12" s="7">
        <f t="shared" si="2"/>
        <v>285470</v>
      </c>
      <c r="P12" s="28">
        <f t="shared" si="7"/>
        <v>-470</v>
      </c>
      <c r="Q12" s="7"/>
      <c r="R12" s="7"/>
      <c r="S12" s="39" t="s">
        <v>65</v>
      </c>
      <c r="T12" s="40" t="s">
        <v>66</v>
      </c>
      <c r="U12" s="41">
        <f t="shared" si="3"/>
        <v>44891</v>
      </c>
      <c r="V12" s="42">
        <f t="shared" si="4"/>
        <v>27815</v>
      </c>
      <c r="W12" s="43">
        <v>27515</v>
      </c>
      <c r="X12" s="43">
        <v>300</v>
      </c>
      <c r="Y12" s="43">
        <v>9423</v>
      </c>
      <c r="Z12" s="43">
        <v>275</v>
      </c>
      <c r="AA12" s="44">
        <v>7378</v>
      </c>
      <c r="AB12" s="45">
        <v>87</v>
      </c>
      <c r="AC12" s="36" t="e">
        <f>C12-K12-#REF!</f>
        <v>#REF!</v>
      </c>
      <c r="AD12" s="39" t="s">
        <v>65</v>
      </c>
      <c r="AE12" s="40" t="s">
        <v>66</v>
      </c>
      <c r="AF12" s="46"/>
      <c r="AG12" s="8"/>
    </row>
    <row r="13" spans="1:33" ht="14.1" customHeight="1" x14ac:dyDescent="0.25">
      <c r="A13" s="38" t="s">
        <v>67</v>
      </c>
      <c r="B13" s="134" t="s">
        <v>68</v>
      </c>
      <c r="C13" s="135">
        <f t="shared" si="0"/>
        <v>33083000</v>
      </c>
      <c r="D13" s="136">
        <v>19096000</v>
      </c>
      <c r="E13" s="137">
        <f t="shared" si="5"/>
        <v>18746000</v>
      </c>
      <c r="F13" s="107">
        <v>350000</v>
      </c>
      <c r="G13" s="137">
        <v>6493000</v>
      </c>
      <c r="H13" s="137">
        <v>187000</v>
      </c>
      <c r="I13" s="138">
        <v>7307000</v>
      </c>
      <c r="J13" s="139">
        <v>50</v>
      </c>
      <c r="K13" s="27">
        <v>32428</v>
      </c>
      <c r="L13" s="7">
        <f t="shared" si="1"/>
        <v>6492640.0000000009</v>
      </c>
      <c r="N13" s="28">
        <f t="shared" si="6"/>
        <v>359.99999999906868</v>
      </c>
      <c r="O13" s="7">
        <f t="shared" si="2"/>
        <v>187460</v>
      </c>
      <c r="P13" s="28">
        <f t="shared" si="7"/>
        <v>-460</v>
      </c>
      <c r="Q13" s="7"/>
      <c r="R13" s="7"/>
      <c r="S13" s="39" t="s">
        <v>67</v>
      </c>
      <c r="T13" s="40" t="s">
        <v>68</v>
      </c>
      <c r="U13" s="41">
        <f t="shared" si="3"/>
        <v>32428</v>
      </c>
      <c r="V13" s="42">
        <f t="shared" si="4"/>
        <v>18380</v>
      </c>
      <c r="W13" s="43">
        <v>18100</v>
      </c>
      <c r="X13" s="43">
        <v>280</v>
      </c>
      <c r="Y13" s="43">
        <v>6249</v>
      </c>
      <c r="Z13" s="43">
        <v>181</v>
      </c>
      <c r="AA13" s="44">
        <v>7618</v>
      </c>
      <c r="AB13" s="45">
        <v>50</v>
      </c>
      <c r="AC13" s="36" t="e">
        <f>C13-K13-#REF!</f>
        <v>#REF!</v>
      </c>
      <c r="AD13" s="39" t="s">
        <v>67</v>
      </c>
      <c r="AE13" s="40" t="s">
        <v>68</v>
      </c>
      <c r="AF13" s="46"/>
      <c r="AG13" s="8"/>
    </row>
    <row r="14" spans="1:33" ht="14.1" customHeight="1" x14ac:dyDescent="0.25">
      <c r="A14" s="38" t="s">
        <v>69</v>
      </c>
      <c r="B14" s="134" t="s">
        <v>70</v>
      </c>
      <c r="C14" s="135">
        <f t="shared" si="0"/>
        <v>43842000</v>
      </c>
      <c r="D14" s="136">
        <v>28935000</v>
      </c>
      <c r="E14" s="137">
        <f t="shared" si="5"/>
        <v>28685000</v>
      </c>
      <c r="F14" s="107">
        <v>250000</v>
      </c>
      <c r="G14" s="137">
        <v>9838000</v>
      </c>
      <c r="H14" s="137">
        <v>287000</v>
      </c>
      <c r="I14" s="138">
        <v>4782000</v>
      </c>
      <c r="J14" s="139">
        <v>85.2</v>
      </c>
      <c r="K14" s="27">
        <v>42827</v>
      </c>
      <c r="L14" s="7">
        <f t="shared" si="1"/>
        <v>9837900</v>
      </c>
      <c r="N14" s="28">
        <f t="shared" si="6"/>
        <v>100</v>
      </c>
      <c r="O14" s="7">
        <f t="shared" si="2"/>
        <v>286850</v>
      </c>
      <c r="P14" s="28">
        <f t="shared" si="7"/>
        <v>150</v>
      </c>
      <c r="Q14" s="7"/>
      <c r="R14" s="7"/>
      <c r="S14" s="39" t="s">
        <v>69</v>
      </c>
      <c r="T14" s="40" t="s">
        <v>71</v>
      </c>
      <c r="U14" s="41">
        <f t="shared" si="3"/>
        <v>42827</v>
      </c>
      <c r="V14" s="42">
        <f t="shared" si="4"/>
        <v>27957</v>
      </c>
      <c r="W14" s="43">
        <v>27707</v>
      </c>
      <c r="X14" s="43">
        <v>250</v>
      </c>
      <c r="Y14" s="43">
        <v>9505</v>
      </c>
      <c r="Z14" s="43">
        <v>277</v>
      </c>
      <c r="AA14" s="44">
        <v>5088</v>
      </c>
      <c r="AB14" s="45">
        <v>85.2</v>
      </c>
      <c r="AC14" s="36" t="e">
        <f>C14-K14-#REF!</f>
        <v>#REF!</v>
      </c>
      <c r="AD14" s="39" t="s">
        <v>69</v>
      </c>
      <c r="AE14" s="40" t="s">
        <v>71</v>
      </c>
      <c r="AF14" s="46"/>
      <c r="AG14" s="8"/>
    </row>
    <row r="15" spans="1:33" ht="14.1" customHeight="1" x14ac:dyDescent="0.25">
      <c r="A15" s="38" t="s">
        <v>72</v>
      </c>
      <c r="B15" s="134" t="s">
        <v>73</v>
      </c>
      <c r="C15" s="135">
        <f t="shared" si="0"/>
        <v>0</v>
      </c>
      <c r="D15" s="136">
        <v>0</v>
      </c>
      <c r="E15" s="137">
        <f t="shared" si="5"/>
        <v>0</v>
      </c>
      <c r="F15" s="107">
        <v>0</v>
      </c>
      <c r="G15" s="137">
        <v>0</v>
      </c>
      <c r="H15" s="137">
        <v>0</v>
      </c>
      <c r="I15" s="138">
        <v>0</v>
      </c>
      <c r="J15" s="139">
        <v>0</v>
      </c>
      <c r="K15" s="7">
        <v>8868</v>
      </c>
      <c r="L15" s="7">
        <f t="shared" si="1"/>
        <v>0</v>
      </c>
      <c r="N15" s="28">
        <f t="shared" si="6"/>
        <v>0</v>
      </c>
      <c r="O15" s="7">
        <f t="shared" si="2"/>
        <v>0</v>
      </c>
      <c r="P15" s="28">
        <f t="shared" si="7"/>
        <v>0</v>
      </c>
      <c r="Q15" s="7"/>
      <c r="R15" s="7"/>
      <c r="S15" s="39" t="s">
        <v>72</v>
      </c>
      <c r="T15" s="40" t="s">
        <v>73</v>
      </c>
      <c r="U15" s="41">
        <f t="shared" si="3"/>
        <v>8868</v>
      </c>
      <c r="V15" s="42">
        <f t="shared" si="4"/>
        <v>6549</v>
      </c>
      <c r="W15" s="43">
        <v>5314</v>
      </c>
      <c r="X15" s="43">
        <v>1235</v>
      </c>
      <c r="Y15" s="43">
        <v>2252</v>
      </c>
      <c r="Z15" s="43">
        <v>67</v>
      </c>
      <c r="AA15" s="44">
        <v>0</v>
      </c>
      <c r="AB15" s="45">
        <v>22.5</v>
      </c>
      <c r="AC15" s="36" t="e">
        <f>C15-K15-#REF!</f>
        <v>#REF!</v>
      </c>
      <c r="AD15" s="39" t="s">
        <v>72</v>
      </c>
      <c r="AE15" s="40" t="s">
        <v>73</v>
      </c>
      <c r="AF15" s="46"/>
      <c r="AG15" s="8"/>
    </row>
    <row r="16" spans="1:33" ht="14.1" customHeight="1" x14ac:dyDescent="0.25">
      <c r="A16" s="38" t="s">
        <v>74</v>
      </c>
      <c r="B16" s="134" t="s">
        <v>75</v>
      </c>
      <c r="C16" s="135">
        <f t="shared" si="0"/>
        <v>31104000</v>
      </c>
      <c r="D16" s="136">
        <v>18880000</v>
      </c>
      <c r="E16" s="137">
        <f t="shared" si="5"/>
        <v>18696000</v>
      </c>
      <c r="F16" s="107">
        <v>184000</v>
      </c>
      <c r="G16" s="137">
        <v>6419000</v>
      </c>
      <c r="H16" s="137">
        <v>187000</v>
      </c>
      <c r="I16" s="138">
        <v>5618000</v>
      </c>
      <c r="J16" s="139">
        <v>58.3</v>
      </c>
      <c r="K16" s="27">
        <v>30069</v>
      </c>
      <c r="L16" s="7">
        <f t="shared" si="1"/>
        <v>6419200</v>
      </c>
      <c r="N16" s="28">
        <f t="shared" si="6"/>
        <v>-200</v>
      </c>
      <c r="O16" s="7">
        <f t="shared" si="2"/>
        <v>186960</v>
      </c>
      <c r="P16" s="28">
        <f t="shared" si="7"/>
        <v>40</v>
      </c>
      <c r="Q16" s="7"/>
      <c r="R16" s="7"/>
      <c r="S16" s="39" t="s">
        <v>74</v>
      </c>
      <c r="T16" s="40" t="s">
        <v>75</v>
      </c>
      <c r="U16" s="41">
        <f t="shared" si="3"/>
        <v>30069</v>
      </c>
      <c r="V16" s="42">
        <f t="shared" si="4"/>
        <v>18158</v>
      </c>
      <c r="W16" s="43">
        <v>18058</v>
      </c>
      <c r="X16" s="43">
        <v>100</v>
      </c>
      <c r="Y16" s="43">
        <v>6173</v>
      </c>
      <c r="Z16" s="43">
        <v>181</v>
      </c>
      <c r="AA16" s="44">
        <v>5557</v>
      </c>
      <c r="AB16" s="45">
        <v>58.3</v>
      </c>
      <c r="AC16" s="36" t="e">
        <f>C16-K16-#REF!</f>
        <v>#REF!</v>
      </c>
      <c r="AD16" s="39" t="s">
        <v>74</v>
      </c>
      <c r="AE16" s="40" t="s">
        <v>75</v>
      </c>
      <c r="AF16" s="46"/>
      <c r="AG16" s="8"/>
    </row>
    <row r="17" spans="1:33" ht="14.1" customHeight="1" x14ac:dyDescent="0.25">
      <c r="A17" s="38" t="s">
        <v>76</v>
      </c>
      <c r="B17" s="134" t="s">
        <v>77</v>
      </c>
      <c r="C17" s="135">
        <f t="shared" si="0"/>
        <v>17899000</v>
      </c>
      <c r="D17" s="136">
        <v>10960000</v>
      </c>
      <c r="E17" s="137">
        <f t="shared" si="5"/>
        <v>10915000</v>
      </c>
      <c r="F17" s="107">
        <v>45000</v>
      </c>
      <c r="G17" s="137">
        <v>3726000</v>
      </c>
      <c r="H17" s="137">
        <v>109000</v>
      </c>
      <c r="I17" s="138">
        <v>3104000</v>
      </c>
      <c r="J17" s="139">
        <v>34</v>
      </c>
      <c r="K17" s="27">
        <v>17638</v>
      </c>
      <c r="L17" s="7">
        <f t="shared" si="1"/>
        <v>3726400.0000000005</v>
      </c>
      <c r="M17" s="7">
        <v>34</v>
      </c>
      <c r="N17" s="28">
        <f t="shared" si="6"/>
        <v>-400.00000000046566</v>
      </c>
      <c r="O17" s="7">
        <f t="shared" si="2"/>
        <v>109150</v>
      </c>
      <c r="P17" s="28">
        <f t="shared" si="7"/>
        <v>-150</v>
      </c>
      <c r="Q17" s="7"/>
      <c r="R17" s="7"/>
      <c r="S17" s="39" t="s">
        <v>76</v>
      </c>
      <c r="T17" s="40" t="s">
        <v>77</v>
      </c>
      <c r="U17" s="41">
        <f t="shared" si="3"/>
        <v>17638</v>
      </c>
      <c r="V17" s="42">
        <f t="shared" si="4"/>
        <v>10644</v>
      </c>
      <c r="W17" s="43">
        <v>10544</v>
      </c>
      <c r="X17" s="43">
        <v>100</v>
      </c>
      <c r="Y17" s="43">
        <v>3585</v>
      </c>
      <c r="Z17" s="43">
        <v>106</v>
      </c>
      <c r="AA17" s="44">
        <v>3303</v>
      </c>
      <c r="AB17" s="45">
        <v>34</v>
      </c>
      <c r="AC17" s="36" t="e">
        <f>C17-K17-#REF!</f>
        <v>#REF!</v>
      </c>
      <c r="AD17" s="39" t="s">
        <v>76</v>
      </c>
      <c r="AE17" s="40" t="s">
        <v>77</v>
      </c>
      <c r="AF17" s="46"/>
      <c r="AG17" s="8"/>
    </row>
    <row r="18" spans="1:33" ht="14.1" customHeight="1" x14ac:dyDescent="0.25">
      <c r="A18" s="38" t="s">
        <v>78</v>
      </c>
      <c r="B18" s="134" t="s">
        <v>79</v>
      </c>
      <c r="C18" s="135">
        <f t="shared" si="0"/>
        <v>17229000</v>
      </c>
      <c r="D18" s="136">
        <v>10167000</v>
      </c>
      <c r="E18" s="137">
        <f t="shared" si="5"/>
        <v>9877000</v>
      </c>
      <c r="F18" s="107">
        <v>290000</v>
      </c>
      <c r="G18" s="137">
        <v>3457000</v>
      </c>
      <c r="H18" s="137">
        <v>99000</v>
      </c>
      <c r="I18" s="138">
        <v>3506000</v>
      </c>
      <c r="J18" s="139">
        <v>28.52</v>
      </c>
      <c r="K18" s="27">
        <v>16928</v>
      </c>
      <c r="L18" s="7">
        <f t="shared" si="1"/>
        <v>3456780.0000000005</v>
      </c>
      <c r="N18" s="28">
        <f t="shared" si="6"/>
        <v>219.99999999953434</v>
      </c>
      <c r="O18" s="7">
        <f t="shared" si="2"/>
        <v>98770</v>
      </c>
      <c r="P18" s="28">
        <f t="shared" si="7"/>
        <v>230</v>
      </c>
      <c r="Q18" s="7"/>
      <c r="R18" s="7"/>
      <c r="S18" s="39" t="s">
        <v>78</v>
      </c>
      <c r="T18" s="40" t="s">
        <v>80</v>
      </c>
      <c r="U18" s="41">
        <f t="shared" si="3"/>
        <v>16928</v>
      </c>
      <c r="V18" s="42">
        <f t="shared" si="4"/>
        <v>9778</v>
      </c>
      <c r="W18" s="43">
        <v>9533</v>
      </c>
      <c r="X18" s="43">
        <v>245</v>
      </c>
      <c r="Y18" s="43">
        <v>3325</v>
      </c>
      <c r="Z18" s="43">
        <v>95</v>
      </c>
      <c r="AA18" s="44">
        <v>3730</v>
      </c>
      <c r="AB18" s="45">
        <v>28.52</v>
      </c>
      <c r="AC18" s="36" t="e">
        <f>C18-K18-#REF!</f>
        <v>#REF!</v>
      </c>
      <c r="AD18" s="39" t="s">
        <v>78</v>
      </c>
      <c r="AE18" s="40" t="s">
        <v>80</v>
      </c>
      <c r="AF18" s="46"/>
      <c r="AG18" s="8"/>
    </row>
    <row r="19" spans="1:33" ht="14.1" customHeight="1" x14ac:dyDescent="0.25">
      <c r="A19" s="38" t="s">
        <v>81</v>
      </c>
      <c r="B19" s="134" t="s">
        <v>82</v>
      </c>
      <c r="C19" s="135">
        <f t="shared" si="0"/>
        <v>27408000</v>
      </c>
      <c r="D19" s="136">
        <v>16540000</v>
      </c>
      <c r="E19" s="137">
        <f t="shared" si="5"/>
        <v>16160000</v>
      </c>
      <c r="F19" s="107">
        <v>380000</v>
      </c>
      <c r="G19" s="137">
        <v>5624000</v>
      </c>
      <c r="H19" s="137">
        <v>162000</v>
      </c>
      <c r="I19" s="138">
        <v>5082000</v>
      </c>
      <c r="J19" s="139">
        <v>52</v>
      </c>
      <c r="K19" s="27">
        <v>27594</v>
      </c>
      <c r="L19" s="7">
        <f t="shared" si="1"/>
        <v>5623600</v>
      </c>
      <c r="N19" s="28">
        <f t="shared" si="6"/>
        <v>400</v>
      </c>
      <c r="O19" s="7">
        <f t="shared" si="2"/>
        <v>161600</v>
      </c>
      <c r="P19" s="28">
        <f t="shared" si="7"/>
        <v>400</v>
      </c>
      <c r="Q19" s="7"/>
      <c r="R19" s="7"/>
      <c r="S19" s="39" t="s">
        <v>81</v>
      </c>
      <c r="T19" s="40" t="s">
        <v>82</v>
      </c>
      <c r="U19" s="41">
        <f t="shared" si="3"/>
        <v>27594</v>
      </c>
      <c r="V19" s="42">
        <f t="shared" si="4"/>
        <v>16441</v>
      </c>
      <c r="W19" s="43">
        <v>15601</v>
      </c>
      <c r="X19" s="43">
        <v>840</v>
      </c>
      <c r="Y19" s="43">
        <v>5590</v>
      </c>
      <c r="Z19" s="43">
        <v>156</v>
      </c>
      <c r="AA19" s="44">
        <v>5407</v>
      </c>
      <c r="AB19" s="45">
        <v>52</v>
      </c>
      <c r="AC19" s="36" t="e">
        <f>C19-K19-#REF!</f>
        <v>#REF!</v>
      </c>
      <c r="AD19" s="39" t="s">
        <v>81</v>
      </c>
      <c r="AE19" s="40" t="s">
        <v>82</v>
      </c>
      <c r="AF19" s="46"/>
      <c r="AG19" s="8"/>
    </row>
    <row r="20" spans="1:33" ht="14.1" customHeight="1" x14ac:dyDescent="0.25">
      <c r="A20" s="38" t="s">
        <v>83</v>
      </c>
      <c r="B20" s="134" t="s">
        <v>84</v>
      </c>
      <c r="C20" s="135">
        <f t="shared" si="0"/>
        <v>54678000</v>
      </c>
      <c r="D20" s="136">
        <v>33217000</v>
      </c>
      <c r="E20" s="137">
        <f t="shared" si="5"/>
        <v>32941000</v>
      </c>
      <c r="F20" s="107">
        <v>276000</v>
      </c>
      <c r="G20" s="137">
        <v>11294000</v>
      </c>
      <c r="H20" s="137">
        <v>329000</v>
      </c>
      <c r="I20" s="138">
        <v>9838000</v>
      </c>
      <c r="J20" s="139">
        <v>100.99</v>
      </c>
      <c r="K20" s="27">
        <v>66252</v>
      </c>
      <c r="L20" s="7">
        <f t="shared" si="1"/>
        <v>11293780</v>
      </c>
      <c r="M20" s="7">
        <v>220</v>
      </c>
      <c r="N20" s="28">
        <f t="shared" si="6"/>
        <v>220</v>
      </c>
      <c r="O20" s="7">
        <f t="shared" si="2"/>
        <v>329410</v>
      </c>
      <c r="P20" s="28">
        <f t="shared" si="7"/>
        <v>-410</v>
      </c>
      <c r="Q20" s="7"/>
      <c r="R20" s="7"/>
      <c r="S20" s="39" t="s">
        <v>83</v>
      </c>
      <c r="T20" s="40" t="s">
        <v>85</v>
      </c>
      <c r="U20" s="41">
        <f t="shared" si="3"/>
        <v>66252</v>
      </c>
      <c r="V20" s="42">
        <f t="shared" si="4"/>
        <v>41169</v>
      </c>
      <c r="W20" s="43">
        <v>40119</v>
      </c>
      <c r="X20" s="43">
        <v>1050</v>
      </c>
      <c r="Y20" s="43">
        <v>13777</v>
      </c>
      <c r="Z20" s="43">
        <v>401</v>
      </c>
      <c r="AA20" s="44">
        <v>10905</v>
      </c>
      <c r="AB20" s="45">
        <v>129.54</v>
      </c>
      <c r="AC20" s="36" t="e">
        <f>C20-K20-#REF!</f>
        <v>#REF!</v>
      </c>
      <c r="AD20" s="39" t="s">
        <v>83</v>
      </c>
      <c r="AE20" s="40" t="s">
        <v>85</v>
      </c>
      <c r="AF20" s="46"/>
      <c r="AG20" s="8"/>
    </row>
    <row r="21" spans="1:33" ht="14.1" customHeight="1" x14ac:dyDescent="0.25">
      <c r="A21" s="38" t="s">
        <v>86</v>
      </c>
      <c r="B21" s="134" t="s">
        <v>87</v>
      </c>
      <c r="C21" s="135">
        <f t="shared" si="0"/>
        <v>25389000</v>
      </c>
      <c r="D21" s="136">
        <v>15758000</v>
      </c>
      <c r="E21" s="137">
        <f t="shared" si="5"/>
        <v>15558000</v>
      </c>
      <c r="F21" s="107">
        <v>200000</v>
      </c>
      <c r="G21" s="137">
        <v>5358000</v>
      </c>
      <c r="H21" s="137">
        <v>156000</v>
      </c>
      <c r="I21" s="138">
        <v>4117000</v>
      </c>
      <c r="J21" s="139">
        <v>48.65</v>
      </c>
      <c r="K21" s="27">
        <v>24992</v>
      </c>
      <c r="L21" s="7">
        <f t="shared" si="1"/>
        <v>5357720</v>
      </c>
      <c r="M21" s="7">
        <v>20</v>
      </c>
      <c r="N21" s="28">
        <f t="shared" si="6"/>
        <v>280</v>
      </c>
      <c r="O21" s="7">
        <f t="shared" si="2"/>
        <v>155580</v>
      </c>
      <c r="P21" s="28">
        <f t="shared" si="7"/>
        <v>420</v>
      </c>
      <c r="Q21" s="7"/>
      <c r="R21" s="7"/>
      <c r="S21" s="39" t="s">
        <v>86</v>
      </c>
      <c r="T21" s="40" t="s">
        <v>88</v>
      </c>
      <c r="U21" s="41">
        <f t="shared" si="3"/>
        <v>24992</v>
      </c>
      <c r="V21" s="42">
        <f t="shared" si="4"/>
        <v>15285</v>
      </c>
      <c r="W21" s="43">
        <v>15025</v>
      </c>
      <c r="X21" s="43">
        <v>260</v>
      </c>
      <c r="Y21" s="43">
        <v>5177</v>
      </c>
      <c r="Z21" s="43">
        <v>150</v>
      </c>
      <c r="AA21" s="44">
        <v>4380</v>
      </c>
      <c r="AB21" s="45">
        <v>48.65</v>
      </c>
      <c r="AC21" s="36" t="e">
        <f>C21-K21-#REF!</f>
        <v>#REF!</v>
      </c>
      <c r="AD21" s="39" t="s">
        <v>86</v>
      </c>
      <c r="AE21" s="40" t="s">
        <v>88</v>
      </c>
      <c r="AF21" s="46"/>
      <c r="AG21" s="8"/>
    </row>
    <row r="22" spans="1:33" ht="14.1" customHeight="1" x14ac:dyDescent="0.25">
      <c r="A22" s="38" t="s">
        <v>89</v>
      </c>
      <c r="B22" s="134" t="s">
        <v>90</v>
      </c>
      <c r="C22" s="135">
        <f t="shared" si="0"/>
        <v>29738000</v>
      </c>
      <c r="D22" s="136">
        <v>19652000</v>
      </c>
      <c r="E22" s="137">
        <f t="shared" si="5"/>
        <v>19562000</v>
      </c>
      <c r="F22" s="107">
        <v>90000</v>
      </c>
      <c r="G22" s="137">
        <v>6682000</v>
      </c>
      <c r="H22" s="137">
        <v>196000</v>
      </c>
      <c r="I22" s="138">
        <v>3208000</v>
      </c>
      <c r="J22" s="139">
        <v>61.33</v>
      </c>
      <c r="K22" s="27">
        <v>29055</v>
      </c>
      <c r="L22" s="7">
        <f t="shared" si="1"/>
        <v>6681680.0000000009</v>
      </c>
      <c r="M22" s="7">
        <v>3</v>
      </c>
      <c r="N22" s="28">
        <f t="shared" si="6"/>
        <v>319.99999999906868</v>
      </c>
      <c r="O22" s="7">
        <f t="shared" si="2"/>
        <v>195620</v>
      </c>
      <c r="P22" s="28">
        <f t="shared" si="7"/>
        <v>380</v>
      </c>
      <c r="Q22" s="7"/>
      <c r="R22" s="7"/>
      <c r="S22" s="39" t="s">
        <v>89</v>
      </c>
      <c r="T22" s="40" t="s">
        <v>90</v>
      </c>
      <c r="U22" s="41">
        <f t="shared" si="3"/>
        <v>29055</v>
      </c>
      <c r="V22" s="42">
        <f t="shared" si="4"/>
        <v>18997</v>
      </c>
      <c r="W22" s="43">
        <v>18897</v>
      </c>
      <c r="X22" s="43">
        <v>100</v>
      </c>
      <c r="Y22" s="43">
        <v>6456</v>
      </c>
      <c r="Z22" s="43">
        <v>189</v>
      </c>
      <c r="AA22" s="44">
        <v>3413</v>
      </c>
      <c r="AB22" s="45">
        <v>61.33</v>
      </c>
      <c r="AC22" s="36" t="e">
        <f>C22-K22-#REF!</f>
        <v>#REF!</v>
      </c>
      <c r="AD22" s="39" t="s">
        <v>89</v>
      </c>
      <c r="AE22" s="40" t="s">
        <v>90</v>
      </c>
      <c r="AF22" s="46"/>
      <c r="AG22" s="8"/>
    </row>
    <row r="23" spans="1:33" ht="14.1" customHeight="1" x14ac:dyDescent="0.25">
      <c r="A23" s="38" t="s">
        <v>91</v>
      </c>
      <c r="B23" s="134" t="s">
        <v>92</v>
      </c>
      <c r="C23" s="135">
        <f t="shared" si="0"/>
        <v>41034000</v>
      </c>
      <c r="D23" s="136">
        <v>26081000</v>
      </c>
      <c r="E23" s="137">
        <f t="shared" si="5"/>
        <v>25831000</v>
      </c>
      <c r="F23" s="107">
        <v>250000</v>
      </c>
      <c r="G23" s="137">
        <v>8868000</v>
      </c>
      <c r="H23" s="137">
        <v>258000</v>
      </c>
      <c r="I23" s="138">
        <v>5827000</v>
      </c>
      <c r="J23" s="139">
        <v>82</v>
      </c>
      <c r="K23" s="27">
        <v>40204</v>
      </c>
      <c r="L23" s="7">
        <f t="shared" si="1"/>
        <v>8867540</v>
      </c>
      <c r="M23" s="7">
        <v>8</v>
      </c>
      <c r="N23" s="28">
        <f t="shared" si="6"/>
        <v>460</v>
      </c>
      <c r="O23" s="7">
        <f t="shared" si="2"/>
        <v>258310</v>
      </c>
      <c r="P23" s="28">
        <f t="shared" si="7"/>
        <v>-310</v>
      </c>
      <c r="Q23" s="7">
        <v>3</v>
      </c>
      <c r="R23" s="7"/>
      <c r="S23" s="39" t="s">
        <v>91</v>
      </c>
      <c r="T23" s="40" t="s">
        <v>93</v>
      </c>
      <c r="U23" s="41">
        <f t="shared" si="3"/>
        <v>40204</v>
      </c>
      <c r="V23" s="42">
        <f t="shared" si="4"/>
        <v>25199</v>
      </c>
      <c r="W23" s="43">
        <v>24949</v>
      </c>
      <c r="X23" s="43">
        <v>250</v>
      </c>
      <c r="Y23" s="43">
        <v>8560</v>
      </c>
      <c r="Z23" s="43">
        <v>246</v>
      </c>
      <c r="AA23" s="44">
        <v>6199</v>
      </c>
      <c r="AB23" s="45">
        <v>81</v>
      </c>
      <c r="AC23" s="36" t="e">
        <f>C23-K23-#REF!</f>
        <v>#REF!</v>
      </c>
      <c r="AD23" s="39" t="s">
        <v>91</v>
      </c>
      <c r="AE23" s="40" t="s">
        <v>93</v>
      </c>
      <c r="AF23" s="46"/>
      <c r="AG23" s="8"/>
    </row>
    <row r="24" spans="1:33" ht="14.1" customHeight="1" x14ac:dyDescent="0.25">
      <c r="A24" s="38" t="s">
        <v>94</v>
      </c>
      <c r="B24" s="134" t="s">
        <v>95</v>
      </c>
      <c r="C24" s="135">
        <f t="shared" si="0"/>
        <v>26950000</v>
      </c>
      <c r="D24" s="136">
        <v>17759000</v>
      </c>
      <c r="E24" s="137">
        <f t="shared" si="5"/>
        <v>17616000</v>
      </c>
      <c r="F24" s="107">
        <v>143000</v>
      </c>
      <c r="G24" s="137">
        <v>6038000</v>
      </c>
      <c r="H24" s="137">
        <v>176000</v>
      </c>
      <c r="I24" s="138">
        <v>2977000</v>
      </c>
      <c r="J24" s="139">
        <v>53.73</v>
      </c>
      <c r="K24" s="27">
        <v>26330</v>
      </c>
      <c r="L24" s="7">
        <f t="shared" si="1"/>
        <v>6038060</v>
      </c>
      <c r="N24" s="28">
        <f t="shared" si="6"/>
        <v>-60</v>
      </c>
      <c r="O24" s="7">
        <f t="shared" si="2"/>
        <v>176160</v>
      </c>
      <c r="P24" s="28">
        <f t="shared" si="7"/>
        <v>-160</v>
      </c>
      <c r="Q24" s="7"/>
      <c r="R24" s="7"/>
      <c r="S24" s="39" t="s">
        <v>94</v>
      </c>
      <c r="T24" s="40" t="s">
        <v>96</v>
      </c>
      <c r="U24" s="41">
        <f t="shared" si="3"/>
        <v>26330</v>
      </c>
      <c r="V24" s="42">
        <f t="shared" si="4"/>
        <v>17158</v>
      </c>
      <c r="W24" s="43">
        <v>17015</v>
      </c>
      <c r="X24" s="43">
        <v>143</v>
      </c>
      <c r="Y24" s="43">
        <v>5834</v>
      </c>
      <c r="Z24" s="43">
        <v>170</v>
      </c>
      <c r="AA24" s="44">
        <v>3168</v>
      </c>
      <c r="AB24" s="45">
        <v>53.73</v>
      </c>
      <c r="AC24" s="36" t="e">
        <f>C24-K24-#REF!</f>
        <v>#REF!</v>
      </c>
      <c r="AD24" s="39" t="s">
        <v>94</v>
      </c>
      <c r="AE24" s="40" t="s">
        <v>96</v>
      </c>
      <c r="AF24" s="46"/>
      <c r="AG24" s="8"/>
    </row>
    <row r="25" spans="1:33" ht="14.1" customHeight="1" x14ac:dyDescent="0.25">
      <c r="A25" s="38" t="s">
        <v>97</v>
      </c>
      <c r="B25" s="134" t="s">
        <v>98</v>
      </c>
      <c r="C25" s="135">
        <f t="shared" si="0"/>
        <v>53728000</v>
      </c>
      <c r="D25" s="136">
        <v>33119000</v>
      </c>
      <c r="E25" s="137">
        <f t="shared" si="5"/>
        <v>32958000</v>
      </c>
      <c r="F25" s="107">
        <v>161000</v>
      </c>
      <c r="G25" s="137">
        <v>11260000</v>
      </c>
      <c r="H25" s="137">
        <v>330000</v>
      </c>
      <c r="I25" s="138">
        <v>9019000</v>
      </c>
      <c r="J25" s="139">
        <v>98.98</v>
      </c>
      <c r="K25" s="27">
        <v>68389</v>
      </c>
      <c r="L25" s="7">
        <f t="shared" si="1"/>
        <v>11260460</v>
      </c>
      <c r="N25" s="28">
        <f t="shared" si="6"/>
        <v>-460</v>
      </c>
      <c r="O25" s="7">
        <f t="shared" si="2"/>
        <v>329580</v>
      </c>
      <c r="P25" s="28">
        <f t="shared" si="7"/>
        <v>420</v>
      </c>
      <c r="Q25" s="7"/>
      <c r="R25" s="7"/>
      <c r="S25" s="39" t="s">
        <v>97</v>
      </c>
      <c r="T25" s="40" t="s">
        <v>99</v>
      </c>
      <c r="U25" s="41">
        <f t="shared" si="3"/>
        <v>68389</v>
      </c>
      <c r="V25" s="42">
        <f t="shared" si="4"/>
        <v>42965</v>
      </c>
      <c r="W25" s="43">
        <v>42075</v>
      </c>
      <c r="X25" s="43">
        <v>890</v>
      </c>
      <c r="Y25" s="43">
        <v>14608</v>
      </c>
      <c r="Z25" s="43">
        <v>421</v>
      </c>
      <c r="AA25" s="44">
        <v>10395</v>
      </c>
      <c r="AB25" s="45">
        <v>132.9</v>
      </c>
      <c r="AC25" s="36" t="e">
        <f>C25-K25-#REF!</f>
        <v>#REF!</v>
      </c>
      <c r="AD25" s="39" t="s">
        <v>97</v>
      </c>
      <c r="AE25" s="40" t="s">
        <v>99</v>
      </c>
      <c r="AF25" s="46"/>
      <c r="AG25" s="8"/>
    </row>
    <row r="26" spans="1:33" ht="14.1" customHeight="1" x14ac:dyDescent="0.25">
      <c r="A26" s="38" t="s">
        <v>100</v>
      </c>
      <c r="B26" s="134" t="s">
        <v>101</v>
      </c>
      <c r="C26" s="135">
        <f t="shared" si="0"/>
        <v>17548000</v>
      </c>
      <c r="D26" s="136">
        <v>10619000</v>
      </c>
      <c r="E26" s="137">
        <f t="shared" si="5"/>
        <v>10507000</v>
      </c>
      <c r="F26" s="107">
        <v>112000</v>
      </c>
      <c r="G26" s="137">
        <v>3610000</v>
      </c>
      <c r="H26" s="137">
        <v>105000</v>
      </c>
      <c r="I26" s="138">
        <v>3214000</v>
      </c>
      <c r="J26" s="139">
        <v>32.14</v>
      </c>
      <c r="K26" s="27">
        <v>16900</v>
      </c>
      <c r="L26" s="7">
        <f t="shared" si="1"/>
        <v>3610460.0000000005</v>
      </c>
      <c r="N26" s="28">
        <f t="shared" si="6"/>
        <v>-460.00000000046566</v>
      </c>
      <c r="O26" s="7">
        <f t="shared" si="2"/>
        <v>105070</v>
      </c>
      <c r="P26" s="28">
        <f t="shared" si="7"/>
        <v>-70</v>
      </c>
      <c r="Q26" s="7"/>
      <c r="R26" s="7"/>
      <c r="S26" s="39" t="s">
        <v>100</v>
      </c>
      <c r="T26" s="40" t="s">
        <v>101</v>
      </c>
      <c r="U26" s="41">
        <f t="shared" si="3"/>
        <v>16900</v>
      </c>
      <c r="V26" s="42">
        <f t="shared" si="4"/>
        <v>10060</v>
      </c>
      <c r="W26" s="43">
        <v>9948</v>
      </c>
      <c r="X26" s="43">
        <v>112</v>
      </c>
      <c r="Y26" s="43">
        <v>3420</v>
      </c>
      <c r="Z26" s="43">
        <v>100</v>
      </c>
      <c r="AA26" s="44">
        <v>3320</v>
      </c>
      <c r="AB26" s="45">
        <v>32.14</v>
      </c>
      <c r="AC26" s="36" t="e">
        <f>C26-K26-#REF!</f>
        <v>#REF!</v>
      </c>
      <c r="AD26" s="39" t="s">
        <v>100</v>
      </c>
      <c r="AE26" s="40" t="s">
        <v>101</v>
      </c>
      <c r="AF26" s="46"/>
      <c r="AG26" s="8"/>
    </row>
    <row r="27" spans="1:33" ht="14.1" customHeight="1" x14ac:dyDescent="0.25">
      <c r="A27" s="38" t="s">
        <v>102</v>
      </c>
      <c r="B27" s="134" t="s">
        <v>103</v>
      </c>
      <c r="C27" s="135">
        <f t="shared" si="0"/>
        <v>39860000</v>
      </c>
      <c r="D27" s="136">
        <v>25300000</v>
      </c>
      <c r="E27" s="137">
        <f t="shared" si="5"/>
        <v>25158000</v>
      </c>
      <c r="F27" s="107">
        <v>142000</v>
      </c>
      <c r="G27" s="137">
        <v>8602000</v>
      </c>
      <c r="H27" s="137">
        <v>252000</v>
      </c>
      <c r="I27" s="138">
        <v>5706000</v>
      </c>
      <c r="J27" s="139">
        <v>80.5</v>
      </c>
      <c r="K27" s="27">
        <v>39069</v>
      </c>
      <c r="L27" s="7">
        <f t="shared" si="1"/>
        <v>8602000</v>
      </c>
      <c r="N27" s="28">
        <f t="shared" si="6"/>
        <v>0</v>
      </c>
      <c r="O27" s="7">
        <f t="shared" si="2"/>
        <v>251580</v>
      </c>
      <c r="P27" s="28">
        <f t="shared" si="7"/>
        <v>420</v>
      </c>
      <c r="Q27" s="7"/>
      <c r="R27" s="7"/>
      <c r="S27" s="39" t="s">
        <v>102</v>
      </c>
      <c r="T27" s="40" t="s">
        <v>104</v>
      </c>
      <c r="U27" s="41">
        <f t="shared" si="3"/>
        <v>39069</v>
      </c>
      <c r="V27" s="42">
        <f t="shared" si="4"/>
        <v>24444</v>
      </c>
      <c r="W27" s="43">
        <v>24302</v>
      </c>
      <c r="X27" s="43">
        <v>142</v>
      </c>
      <c r="Y27" s="43">
        <v>8311</v>
      </c>
      <c r="Z27" s="43">
        <v>243</v>
      </c>
      <c r="AA27" s="44">
        <v>6071</v>
      </c>
      <c r="AB27" s="45">
        <v>80.5</v>
      </c>
      <c r="AC27" s="36" t="e">
        <f>C27-K27-#REF!</f>
        <v>#REF!</v>
      </c>
      <c r="AD27" s="39" t="s">
        <v>102</v>
      </c>
      <c r="AE27" s="40" t="s">
        <v>104</v>
      </c>
      <c r="AF27" s="46"/>
      <c r="AG27" s="8"/>
    </row>
    <row r="28" spans="1:33" ht="14.1" customHeight="1" x14ac:dyDescent="0.25">
      <c r="A28" s="38" t="s">
        <v>105</v>
      </c>
      <c r="B28" s="134" t="s">
        <v>106</v>
      </c>
      <c r="C28" s="135">
        <f t="shared" si="0"/>
        <v>17562000</v>
      </c>
      <c r="D28" s="136">
        <v>10363000</v>
      </c>
      <c r="E28" s="137">
        <f t="shared" si="5"/>
        <v>10253000</v>
      </c>
      <c r="F28" s="107">
        <v>110000</v>
      </c>
      <c r="G28" s="137">
        <v>3523000</v>
      </c>
      <c r="H28" s="137">
        <v>103000</v>
      </c>
      <c r="I28" s="138">
        <v>3573000</v>
      </c>
      <c r="J28" s="139">
        <v>33.5</v>
      </c>
      <c r="K28" s="27">
        <v>17278</v>
      </c>
      <c r="L28" s="7">
        <f t="shared" si="1"/>
        <v>3523420.0000000005</v>
      </c>
      <c r="N28" s="28">
        <f t="shared" si="6"/>
        <v>-420.00000000046566</v>
      </c>
      <c r="O28" s="7">
        <f t="shared" si="2"/>
        <v>102530</v>
      </c>
      <c r="P28" s="28">
        <f t="shared" si="7"/>
        <v>470</v>
      </c>
      <c r="Q28" s="7"/>
      <c r="R28" s="7"/>
      <c r="S28" s="39" t="s">
        <v>105</v>
      </c>
      <c r="T28" s="40" t="s">
        <v>107</v>
      </c>
      <c r="U28" s="41">
        <f t="shared" si="3"/>
        <v>17278</v>
      </c>
      <c r="V28" s="42">
        <f t="shared" si="4"/>
        <v>9983</v>
      </c>
      <c r="W28" s="43">
        <v>9903</v>
      </c>
      <c r="X28" s="43">
        <v>80</v>
      </c>
      <c r="Y28" s="43">
        <v>3394</v>
      </c>
      <c r="Z28" s="43">
        <v>99</v>
      </c>
      <c r="AA28" s="44">
        <v>3802</v>
      </c>
      <c r="AB28" s="45">
        <v>33.5</v>
      </c>
      <c r="AC28" s="36" t="e">
        <f>C28-K28-#REF!</f>
        <v>#REF!</v>
      </c>
      <c r="AD28" s="39" t="s">
        <v>105</v>
      </c>
      <c r="AE28" s="40" t="s">
        <v>107</v>
      </c>
      <c r="AF28" s="46"/>
      <c r="AG28" s="8"/>
    </row>
    <row r="29" spans="1:33" ht="14.1" customHeight="1" x14ac:dyDescent="0.25">
      <c r="A29" s="38" t="s">
        <v>108</v>
      </c>
      <c r="B29" s="134" t="s">
        <v>109</v>
      </c>
      <c r="C29" s="135">
        <f t="shared" si="0"/>
        <v>18191000</v>
      </c>
      <c r="D29" s="136">
        <v>10881000</v>
      </c>
      <c r="E29" s="137">
        <f t="shared" si="5"/>
        <v>10754000</v>
      </c>
      <c r="F29" s="107">
        <v>127000</v>
      </c>
      <c r="G29" s="137">
        <v>3700000</v>
      </c>
      <c r="H29" s="137">
        <v>108000</v>
      </c>
      <c r="I29" s="138">
        <v>3502000</v>
      </c>
      <c r="J29" s="139">
        <v>36</v>
      </c>
      <c r="K29" s="27">
        <v>17917</v>
      </c>
      <c r="L29" s="7">
        <f t="shared" si="1"/>
        <v>3699540.0000000005</v>
      </c>
      <c r="N29" s="28">
        <f t="shared" si="6"/>
        <v>459.99999999953434</v>
      </c>
      <c r="O29" s="7">
        <f t="shared" si="2"/>
        <v>107540</v>
      </c>
      <c r="P29" s="28">
        <f t="shared" si="7"/>
        <v>460</v>
      </c>
      <c r="Q29" s="7"/>
      <c r="R29" s="7"/>
      <c r="S29" s="39" t="s">
        <v>108</v>
      </c>
      <c r="T29" s="40" t="s">
        <v>110</v>
      </c>
      <c r="U29" s="41">
        <f t="shared" si="3"/>
        <v>17917</v>
      </c>
      <c r="V29" s="42">
        <f t="shared" si="4"/>
        <v>10513</v>
      </c>
      <c r="W29" s="43">
        <v>10386</v>
      </c>
      <c r="X29" s="43">
        <v>127</v>
      </c>
      <c r="Y29" s="43">
        <v>3574</v>
      </c>
      <c r="Z29" s="43">
        <v>104</v>
      </c>
      <c r="AA29" s="44">
        <v>3726</v>
      </c>
      <c r="AB29" s="45">
        <v>36</v>
      </c>
      <c r="AC29" s="36" t="e">
        <f>C29-K29-#REF!</f>
        <v>#REF!</v>
      </c>
      <c r="AD29" s="39" t="s">
        <v>108</v>
      </c>
      <c r="AE29" s="40" t="s">
        <v>110</v>
      </c>
      <c r="AF29" s="46"/>
      <c r="AG29" s="8"/>
    </row>
    <row r="30" spans="1:33" ht="14.1" customHeight="1" x14ac:dyDescent="0.25">
      <c r="A30" s="38" t="s">
        <v>111</v>
      </c>
      <c r="B30" s="134" t="s">
        <v>112</v>
      </c>
      <c r="C30" s="135">
        <f t="shared" si="0"/>
        <v>74646000</v>
      </c>
      <c r="D30" s="136">
        <v>47574000</v>
      </c>
      <c r="E30" s="137">
        <f t="shared" si="5"/>
        <v>47457000</v>
      </c>
      <c r="F30" s="107">
        <v>117000</v>
      </c>
      <c r="G30" s="137">
        <v>16175000</v>
      </c>
      <c r="H30" s="137">
        <v>475000</v>
      </c>
      <c r="I30" s="138">
        <v>10422000</v>
      </c>
      <c r="J30" s="139">
        <v>162</v>
      </c>
      <c r="K30" s="27">
        <v>73140</v>
      </c>
      <c r="L30" s="7">
        <f t="shared" si="1"/>
        <v>16175160.000000002</v>
      </c>
      <c r="N30" s="28">
        <f t="shared" si="6"/>
        <v>-160.00000000186265</v>
      </c>
      <c r="O30" s="7">
        <f t="shared" si="2"/>
        <v>474570</v>
      </c>
      <c r="P30" s="28">
        <f t="shared" si="7"/>
        <v>430</v>
      </c>
      <c r="Q30" s="7"/>
      <c r="R30" s="7"/>
      <c r="S30" s="39" t="s">
        <v>111</v>
      </c>
      <c r="T30" s="40" t="s">
        <v>113</v>
      </c>
      <c r="U30" s="41">
        <f t="shared" si="3"/>
        <v>73140</v>
      </c>
      <c r="V30" s="42">
        <f t="shared" si="4"/>
        <v>45965</v>
      </c>
      <c r="W30" s="43">
        <v>45848</v>
      </c>
      <c r="X30" s="43">
        <v>117</v>
      </c>
      <c r="Y30" s="43">
        <v>15629</v>
      </c>
      <c r="Z30" s="43">
        <v>458</v>
      </c>
      <c r="AA30" s="44">
        <v>11088</v>
      </c>
      <c r="AB30" s="45">
        <v>162</v>
      </c>
      <c r="AC30" s="36" t="e">
        <f>C30-K30-#REF!</f>
        <v>#REF!</v>
      </c>
      <c r="AD30" s="39" t="s">
        <v>111</v>
      </c>
      <c r="AE30" s="40" t="s">
        <v>113</v>
      </c>
      <c r="AF30" s="46"/>
      <c r="AG30" s="8"/>
    </row>
    <row r="31" spans="1:33" ht="14.1" customHeight="1" x14ac:dyDescent="0.25">
      <c r="A31" s="38" t="s">
        <v>114</v>
      </c>
      <c r="B31" s="134" t="s">
        <v>115</v>
      </c>
      <c r="C31" s="135">
        <f t="shared" si="0"/>
        <v>30542000</v>
      </c>
      <c r="D31" s="136">
        <v>17667000</v>
      </c>
      <c r="E31" s="137">
        <f t="shared" si="5"/>
        <v>17643000</v>
      </c>
      <c r="F31" s="107">
        <v>24000</v>
      </c>
      <c r="G31" s="137">
        <v>6007000</v>
      </c>
      <c r="H31" s="137">
        <v>176000</v>
      </c>
      <c r="I31" s="138">
        <v>6692000</v>
      </c>
      <c r="J31" s="139">
        <v>57.75</v>
      </c>
      <c r="K31" s="27">
        <v>30179</v>
      </c>
      <c r="L31" s="7">
        <f t="shared" si="1"/>
        <v>6006780</v>
      </c>
      <c r="N31" s="28">
        <f t="shared" si="6"/>
        <v>220</v>
      </c>
      <c r="O31" s="7">
        <f t="shared" si="2"/>
        <v>176430</v>
      </c>
      <c r="P31" s="28">
        <f t="shared" si="7"/>
        <v>-430</v>
      </c>
      <c r="Q31" s="7"/>
      <c r="R31" s="7"/>
      <c r="S31" s="39" t="s">
        <v>114</v>
      </c>
      <c r="T31" s="40" t="s">
        <v>116</v>
      </c>
      <c r="U31" s="41">
        <f t="shared" si="3"/>
        <v>30179</v>
      </c>
      <c r="V31" s="42">
        <f t="shared" si="4"/>
        <v>17081</v>
      </c>
      <c r="W31" s="43">
        <v>17046</v>
      </c>
      <c r="X31" s="43">
        <v>35</v>
      </c>
      <c r="Y31" s="43">
        <v>5808</v>
      </c>
      <c r="Z31" s="43">
        <v>170</v>
      </c>
      <c r="AA31" s="44">
        <v>7120</v>
      </c>
      <c r="AB31" s="45">
        <v>57.75</v>
      </c>
      <c r="AC31" s="36" t="e">
        <f>C31-K31-#REF!</f>
        <v>#REF!</v>
      </c>
      <c r="AD31" s="39" t="s">
        <v>114</v>
      </c>
      <c r="AE31" s="40" t="s">
        <v>116</v>
      </c>
      <c r="AF31" s="46"/>
      <c r="AG31" s="8"/>
    </row>
    <row r="32" spans="1:33" ht="14.1" customHeight="1" x14ac:dyDescent="0.25">
      <c r="A32" s="38" t="s">
        <v>117</v>
      </c>
      <c r="B32" s="134" t="s">
        <v>118</v>
      </c>
      <c r="C32" s="135">
        <f t="shared" si="0"/>
        <v>20748000</v>
      </c>
      <c r="D32" s="136">
        <v>13061000</v>
      </c>
      <c r="E32" s="137">
        <f t="shared" si="5"/>
        <v>12948000</v>
      </c>
      <c r="F32" s="107">
        <v>113000</v>
      </c>
      <c r="G32" s="137">
        <v>4441000</v>
      </c>
      <c r="H32" s="137">
        <v>129000</v>
      </c>
      <c r="I32" s="138">
        <v>3117000</v>
      </c>
      <c r="J32" s="139">
        <v>43</v>
      </c>
      <c r="K32" s="27">
        <v>20351</v>
      </c>
      <c r="L32" s="7">
        <f t="shared" si="1"/>
        <v>4440740</v>
      </c>
      <c r="N32" s="28">
        <f t="shared" si="6"/>
        <v>260</v>
      </c>
      <c r="O32" s="7">
        <f t="shared" si="2"/>
        <v>129480</v>
      </c>
      <c r="P32" s="28">
        <f t="shared" si="7"/>
        <v>-480</v>
      </c>
      <c r="Q32" s="7"/>
      <c r="R32" s="7"/>
      <c r="S32" s="39" t="s">
        <v>117</v>
      </c>
      <c r="T32" s="40" t="s">
        <v>119</v>
      </c>
      <c r="U32" s="41">
        <f t="shared" si="3"/>
        <v>20351</v>
      </c>
      <c r="V32" s="42">
        <f t="shared" si="4"/>
        <v>12619</v>
      </c>
      <c r="W32" s="43">
        <v>12506</v>
      </c>
      <c r="X32" s="43">
        <v>113</v>
      </c>
      <c r="Y32" s="43">
        <v>4290</v>
      </c>
      <c r="Z32" s="43">
        <v>125</v>
      </c>
      <c r="AA32" s="44">
        <v>3317</v>
      </c>
      <c r="AB32" s="45">
        <v>43</v>
      </c>
      <c r="AC32" s="36" t="e">
        <f>C32-K32-#REF!</f>
        <v>#REF!</v>
      </c>
      <c r="AD32" s="39" t="s">
        <v>117</v>
      </c>
      <c r="AE32" s="40" t="s">
        <v>119</v>
      </c>
      <c r="AF32" s="46"/>
      <c r="AG32" s="8"/>
    </row>
    <row r="33" spans="1:33" ht="14.1" customHeight="1" x14ac:dyDescent="0.25">
      <c r="A33" s="38" t="s">
        <v>120</v>
      </c>
      <c r="B33" s="134" t="s">
        <v>121</v>
      </c>
      <c r="C33" s="135">
        <f t="shared" si="0"/>
        <v>25190000</v>
      </c>
      <c r="D33" s="136">
        <v>15587000</v>
      </c>
      <c r="E33" s="137">
        <f t="shared" si="5"/>
        <v>15487000</v>
      </c>
      <c r="F33" s="107">
        <v>100000</v>
      </c>
      <c r="G33" s="137">
        <v>5300000</v>
      </c>
      <c r="H33" s="137">
        <v>155000</v>
      </c>
      <c r="I33" s="138">
        <v>4148000</v>
      </c>
      <c r="J33" s="139">
        <v>51</v>
      </c>
      <c r="K33" s="27">
        <v>24760</v>
      </c>
      <c r="L33" s="7">
        <f t="shared" si="1"/>
        <v>5299580</v>
      </c>
      <c r="M33" s="7">
        <v>6</v>
      </c>
      <c r="N33" s="28">
        <f t="shared" si="6"/>
        <v>420</v>
      </c>
      <c r="O33" s="7">
        <f t="shared" si="2"/>
        <v>154870</v>
      </c>
      <c r="P33" s="28">
        <f t="shared" si="7"/>
        <v>130</v>
      </c>
      <c r="Q33" s="7"/>
      <c r="R33" s="7"/>
      <c r="S33" s="39" t="s">
        <v>120</v>
      </c>
      <c r="T33" s="40" t="s">
        <v>122</v>
      </c>
      <c r="U33" s="41">
        <f t="shared" si="3"/>
        <v>24760</v>
      </c>
      <c r="V33" s="42">
        <f t="shared" si="4"/>
        <v>15077</v>
      </c>
      <c r="W33" s="43">
        <v>14960</v>
      </c>
      <c r="X33" s="43">
        <v>117</v>
      </c>
      <c r="Y33" s="43">
        <v>5120</v>
      </c>
      <c r="Z33" s="43">
        <v>150</v>
      </c>
      <c r="AA33" s="44">
        <v>4413</v>
      </c>
      <c r="AB33" s="45">
        <v>51</v>
      </c>
      <c r="AC33" s="36" t="e">
        <f>C33-K33-#REF!</f>
        <v>#REF!</v>
      </c>
      <c r="AD33" s="39" t="s">
        <v>120</v>
      </c>
      <c r="AE33" s="40" t="s">
        <v>122</v>
      </c>
      <c r="AF33" s="46"/>
      <c r="AG33" s="8"/>
    </row>
    <row r="34" spans="1:33" ht="14.1" customHeight="1" x14ac:dyDescent="0.25">
      <c r="A34" s="38" t="s">
        <v>123</v>
      </c>
      <c r="B34" s="134" t="s">
        <v>124</v>
      </c>
      <c r="C34" s="135">
        <f t="shared" si="0"/>
        <v>28491000</v>
      </c>
      <c r="D34" s="136">
        <v>17769000</v>
      </c>
      <c r="E34" s="137">
        <f t="shared" si="5"/>
        <v>17678000</v>
      </c>
      <c r="F34" s="107">
        <v>91000</v>
      </c>
      <c r="G34" s="137">
        <v>6041000</v>
      </c>
      <c r="H34" s="137">
        <v>177000</v>
      </c>
      <c r="I34" s="138">
        <v>4504000</v>
      </c>
      <c r="J34" s="139">
        <v>56.66</v>
      </c>
      <c r="K34" s="27">
        <v>27513</v>
      </c>
      <c r="L34" s="7">
        <f t="shared" si="1"/>
        <v>6041460</v>
      </c>
      <c r="N34" s="28">
        <f t="shared" si="6"/>
        <v>-460</v>
      </c>
      <c r="O34" s="7">
        <f t="shared" si="2"/>
        <v>176780</v>
      </c>
      <c r="P34" s="28">
        <f t="shared" si="7"/>
        <v>220</v>
      </c>
      <c r="Q34" s="7"/>
      <c r="R34" s="7"/>
      <c r="S34" s="39" t="s">
        <v>123</v>
      </c>
      <c r="T34" s="40" t="s">
        <v>125</v>
      </c>
      <c r="U34" s="41">
        <f t="shared" si="3"/>
        <v>27513</v>
      </c>
      <c r="V34" s="42">
        <f t="shared" si="4"/>
        <v>16831</v>
      </c>
      <c r="W34" s="43">
        <v>16741</v>
      </c>
      <c r="X34" s="43">
        <v>90</v>
      </c>
      <c r="Y34" s="43">
        <v>5723</v>
      </c>
      <c r="Z34" s="43">
        <v>167</v>
      </c>
      <c r="AA34" s="44">
        <v>4792</v>
      </c>
      <c r="AB34" s="45">
        <v>56</v>
      </c>
      <c r="AC34" s="36" t="e">
        <f>C34-K34-#REF!</f>
        <v>#REF!</v>
      </c>
      <c r="AD34" s="39" t="s">
        <v>123</v>
      </c>
      <c r="AE34" s="40" t="s">
        <v>125</v>
      </c>
      <c r="AF34" s="46"/>
      <c r="AG34" s="8"/>
    </row>
    <row r="35" spans="1:33" ht="14.1" customHeight="1" x14ac:dyDescent="0.25">
      <c r="A35" s="38" t="s">
        <v>126</v>
      </c>
      <c r="B35" s="134" t="s">
        <v>127</v>
      </c>
      <c r="C35" s="135">
        <f t="shared" si="0"/>
        <v>22681000</v>
      </c>
      <c r="D35" s="136">
        <v>13952000</v>
      </c>
      <c r="E35" s="137">
        <f t="shared" si="5"/>
        <v>13927000</v>
      </c>
      <c r="F35" s="107">
        <v>25000</v>
      </c>
      <c r="G35" s="137">
        <v>4744000</v>
      </c>
      <c r="H35" s="137">
        <v>139000</v>
      </c>
      <c r="I35" s="138">
        <v>3846000</v>
      </c>
      <c r="J35" s="139">
        <v>43.5</v>
      </c>
      <c r="K35" s="27">
        <v>22290</v>
      </c>
      <c r="L35" s="7">
        <f t="shared" si="1"/>
        <v>4743680</v>
      </c>
      <c r="N35" s="28">
        <f t="shared" si="6"/>
        <v>320</v>
      </c>
      <c r="O35" s="7">
        <f t="shared" si="2"/>
        <v>139270</v>
      </c>
      <c r="P35" s="28">
        <f t="shared" si="7"/>
        <v>-270</v>
      </c>
      <c r="Q35" s="7"/>
      <c r="R35" s="7"/>
      <c r="S35" s="39" t="s">
        <v>126</v>
      </c>
      <c r="T35" s="40" t="s">
        <v>128</v>
      </c>
      <c r="U35" s="41">
        <f t="shared" si="3"/>
        <v>22290</v>
      </c>
      <c r="V35" s="42">
        <f t="shared" si="4"/>
        <v>13480</v>
      </c>
      <c r="W35" s="43">
        <v>13455</v>
      </c>
      <c r="X35" s="43">
        <v>25</v>
      </c>
      <c r="Y35" s="43">
        <v>4583</v>
      </c>
      <c r="Z35" s="43">
        <v>135</v>
      </c>
      <c r="AA35" s="44">
        <v>4092</v>
      </c>
      <c r="AB35" s="45">
        <v>43.5</v>
      </c>
      <c r="AC35" s="36" t="e">
        <f>C35-K35-#REF!</f>
        <v>#REF!</v>
      </c>
      <c r="AD35" s="39" t="s">
        <v>126</v>
      </c>
      <c r="AE35" s="40" t="s">
        <v>128</v>
      </c>
      <c r="AF35" s="46"/>
      <c r="AG35" s="8"/>
    </row>
    <row r="36" spans="1:33" ht="14.1" customHeight="1" x14ac:dyDescent="0.25">
      <c r="A36" s="38" t="s">
        <v>129</v>
      </c>
      <c r="B36" s="134" t="s">
        <v>130</v>
      </c>
      <c r="C36" s="135">
        <f t="shared" si="0"/>
        <v>23894000</v>
      </c>
      <c r="D36" s="136">
        <v>14501000</v>
      </c>
      <c r="E36" s="137">
        <f t="shared" si="5"/>
        <v>14252000</v>
      </c>
      <c r="F36" s="107">
        <v>249000</v>
      </c>
      <c r="G36" s="137">
        <v>4930000</v>
      </c>
      <c r="H36" s="137">
        <v>143000</v>
      </c>
      <c r="I36" s="138">
        <v>4320000</v>
      </c>
      <c r="J36" s="139">
        <v>41</v>
      </c>
      <c r="K36" s="27">
        <v>23470</v>
      </c>
      <c r="L36" s="7">
        <f t="shared" si="1"/>
        <v>4930340</v>
      </c>
      <c r="N36" s="28">
        <f t="shared" si="6"/>
        <v>-340</v>
      </c>
      <c r="O36" s="7">
        <f t="shared" si="2"/>
        <v>142520</v>
      </c>
      <c r="P36" s="28">
        <f t="shared" si="7"/>
        <v>480</v>
      </c>
      <c r="Q36" s="7"/>
      <c r="R36" s="7"/>
      <c r="S36" s="39" t="s">
        <v>129</v>
      </c>
      <c r="T36" s="40" t="s">
        <v>131</v>
      </c>
      <c r="U36" s="41">
        <f t="shared" si="3"/>
        <v>23470</v>
      </c>
      <c r="V36" s="42">
        <f t="shared" si="4"/>
        <v>13982</v>
      </c>
      <c r="W36" s="43">
        <v>13762</v>
      </c>
      <c r="X36" s="43">
        <v>220</v>
      </c>
      <c r="Y36" s="43">
        <v>4754</v>
      </c>
      <c r="Z36" s="43">
        <v>138</v>
      </c>
      <c r="AA36" s="44">
        <v>4596</v>
      </c>
      <c r="AB36" s="45">
        <v>41</v>
      </c>
      <c r="AC36" s="36" t="e">
        <f>C36-K36-#REF!</f>
        <v>#REF!</v>
      </c>
      <c r="AD36" s="39" t="s">
        <v>129</v>
      </c>
      <c r="AE36" s="40" t="s">
        <v>131</v>
      </c>
      <c r="AF36" s="46"/>
      <c r="AG36" s="8"/>
    </row>
    <row r="37" spans="1:33" ht="14.1" customHeight="1" x14ac:dyDescent="0.25">
      <c r="A37" s="38" t="s">
        <v>132</v>
      </c>
      <c r="B37" s="134" t="s">
        <v>133</v>
      </c>
      <c r="C37" s="135">
        <f t="shared" si="0"/>
        <v>48144000</v>
      </c>
      <c r="D37" s="136">
        <v>32807000</v>
      </c>
      <c r="E37" s="137">
        <f t="shared" si="5"/>
        <v>32460000</v>
      </c>
      <c r="F37" s="107">
        <v>347000</v>
      </c>
      <c r="G37" s="137">
        <v>11154000</v>
      </c>
      <c r="H37" s="137">
        <v>325000</v>
      </c>
      <c r="I37" s="138">
        <v>3858000</v>
      </c>
      <c r="J37" s="139">
        <v>98</v>
      </c>
      <c r="K37" s="27">
        <v>46894</v>
      </c>
      <c r="L37" s="7">
        <f t="shared" si="1"/>
        <v>11154380</v>
      </c>
      <c r="N37" s="28">
        <f t="shared" si="6"/>
        <v>-380</v>
      </c>
      <c r="O37" s="7">
        <f t="shared" si="2"/>
        <v>324600</v>
      </c>
      <c r="P37" s="28">
        <f t="shared" si="7"/>
        <v>400</v>
      </c>
      <c r="Q37" s="7"/>
      <c r="R37" s="7"/>
      <c r="S37" s="39" t="s">
        <v>132</v>
      </c>
      <c r="T37" s="40" t="s">
        <v>134</v>
      </c>
      <c r="U37" s="41">
        <f t="shared" si="3"/>
        <v>46894</v>
      </c>
      <c r="V37" s="42">
        <f t="shared" si="4"/>
        <v>31698</v>
      </c>
      <c r="W37" s="43">
        <v>31351</v>
      </c>
      <c r="X37" s="43">
        <v>347</v>
      </c>
      <c r="Y37" s="43">
        <v>10777</v>
      </c>
      <c r="Z37" s="43">
        <v>314</v>
      </c>
      <c r="AA37" s="44">
        <v>4105</v>
      </c>
      <c r="AB37" s="45">
        <v>98</v>
      </c>
      <c r="AC37" s="36" t="e">
        <f>C37-K37-#REF!</f>
        <v>#REF!</v>
      </c>
      <c r="AD37" s="39" t="s">
        <v>132</v>
      </c>
      <c r="AE37" s="40" t="s">
        <v>134</v>
      </c>
      <c r="AF37" s="46"/>
      <c r="AG37" s="8"/>
    </row>
    <row r="38" spans="1:33" ht="14.1" customHeight="1" x14ac:dyDescent="0.25">
      <c r="A38" s="38" t="s">
        <v>135</v>
      </c>
      <c r="B38" s="134" t="s">
        <v>136</v>
      </c>
      <c r="C38" s="135">
        <f t="shared" si="0"/>
        <v>19936000</v>
      </c>
      <c r="D38" s="136">
        <v>13164000</v>
      </c>
      <c r="E38" s="137">
        <f t="shared" si="5"/>
        <v>13064000</v>
      </c>
      <c r="F38" s="107">
        <v>100000</v>
      </c>
      <c r="G38" s="137">
        <v>4476000</v>
      </c>
      <c r="H38" s="137">
        <v>131000</v>
      </c>
      <c r="I38" s="138">
        <v>2165000</v>
      </c>
      <c r="J38" s="139">
        <v>46</v>
      </c>
      <c r="K38" s="27">
        <v>19473</v>
      </c>
      <c r="L38" s="7">
        <f t="shared" si="1"/>
        <v>4475760</v>
      </c>
      <c r="N38" s="28">
        <f t="shared" si="6"/>
        <v>240</v>
      </c>
      <c r="O38" s="7">
        <f t="shared" si="2"/>
        <v>130640</v>
      </c>
      <c r="P38" s="28">
        <f t="shared" si="7"/>
        <v>360</v>
      </c>
      <c r="Q38" s="7"/>
      <c r="R38" s="7"/>
      <c r="S38" s="39" t="s">
        <v>135</v>
      </c>
      <c r="T38" s="40" t="s">
        <v>137</v>
      </c>
      <c r="U38" s="41">
        <f t="shared" si="3"/>
        <v>19473</v>
      </c>
      <c r="V38" s="42">
        <f t="shared" si="4"/>
        <v>12719</v>
      </c>
      <c r="W38" s="43">
        <v>12619</v>
      </c>
      <c r="X38" s="43">
        <v>100</v>
      </c>
      <c r="Y38" s="43">
        <v>4324</v>
      </c>
      <c r="Z38" s="43">
        <v>126</v>
      </c>
      <c r="AA38" s="44">
        <v>2304</v>
      </c>
      <c r="AB38" s="45">
        <v>46</v>
      </c>
      <c r="AC38" s="36" t="e">
        <f>C38-K38-#REF!</f>
        <v>#REF!</v>
      </c>
      <c r="AD38" s="39" t="s">
        <v>135</v>
      </c>
      <c r="AE38" s="40" t="s">
        <v>137</v>
      </c>
      <c r="AF38" s="46"/>
      <c r="AG38" s="8"/>
    </row>
    <row r="39" spans="1:33" ht="14.1" customHeight="1" x14ac:dyDescent="0.25">
      <c r="A39" s="38" t="s">
        <v>138</v>
      </c>
      <c r="B39" s="134" t="s">
        <v>139</v>
      </c>
      <c r="C39" s="135">
        <f t="shared" si="0"/>
        <v>54348000</v>
      </c>
      <c r="D39" s="136">
        <v>34784000</v>
      </c>
      <c r="E39" s="137">
        <f t="shared" si="5"/>
        <v>34544000</v>
      </c>
      <c r="F39" s="107">
        <v>240000</v>
      </c>
      <c r="G39" s="137">
        <v>11827000</v>
      </c>
      <c r="H39" s="137">
        <v>345000</v>
      </c>
      <c r="I39" s="138">
        <v>7392000</v>
      </c>
      <c r="J39" s="139">
        <v>112</v>
      </c>
      <c r="K39" s="27">
        <v>53045</v>
      </c>
      <c r="L39" s="7">
        <f t="shared" si="1"/>
        <v>11826560</v>
      </c>
      <c r="N39" s="28">
        <f t="shared" si="6"/>
        <v>440</v>
      </c>
      <c r="O39" s="7">
        <f t="shared" si="2"/>
        <v>345440</v>
      </c>
      <c r="P39" s="28">
        <f t="shared" si="7"/>
        <v>-440</v>
      </c>
      <c r="Q39" s="7"/>
      <c r="R39" s="7"/>
      <c r="S39" s="39" t="s">
        <v>138</v>
      </c>
      <c r="T39" s="40" t="s">
        <v>140</v>
      </c>
      <c r="U39" s="41">
        <f t="shared" si="3"/>
        <v>53045</v>
      </c>
      <c r="V39" s="42">
        <f t="shared" si="4"/>
        <v>33468</v>
      </c>
      <c r="W39" s="43">
        <v>33368</v>
      </c>
      <c r="X39" s="43">
        <v>100</v>
      </c>
      <c r="Y39" s="43">
        <v>11379</v>
      </c>
      <c r="Z39" s="43">
        <v>334</v>
      </c>
      <c r="AA39" s="44">
        <v>7864</v>
      </c>
      <c r="AB39" s="45">
        <v>112</v>
      </c>
      <c r="AC39" s="36" t="e">
        <f>C39-K39-#REF!</f>
        <v>#REF!</v>
      </c>
      <c r="AD39" s="39" t="s">
        <v>138</v>
      </c>
      <c r="AE39" s="40" t="s">
        <v>140</v>
      </c>
      <c r="AF39" s="46"/>
      <c r="AG39" s="8"/>
    </row>
    <row r="40" spans="1:33" ht="14.1" customHeight="1" x14ac:dyDescent="0.25">
      <c r="A40" s="38" t="s">
        <v>141</v>
      </c>
      <c r="B40" s="134" t="s">
        <v>142</v>
      </c>
      <c r="C40" s="135">
        <f t="shared" si="0"/>
        <v>22991000</v>
      </c>
      <c r="D40" s="136">
        <v>14695000</v>
      </c>
      <c r="E40" s="137">
        <f t="shared" si="5"/>
        <v>14675000</v>
      </c>
      <c r="F40" s="107">
        <v>20000</v>
      </c>
      <c r="G40" s="137">
        <v>4996000</v>
      </c>
      <c r="H40" s="137">
        <v>147000</v>
      </c>
      <c r="I40" s="138">
        <v>3153000</v>
      </c>
      <c r="J40" s="139">
        <v>47.2</v>
      </c>
      <c r="K40" s="27">
        <v>22522</v>
      </c>
      <c r="L40" s="7">
        <f t="shared" si="1"/>
        <v>4996300</v>
      </c>
      <c r="N40" s="28">
        <f t="shared" si="6"/>
        <v>-300</v>
      </c>
      <c r="O40" s="7">
        <f t="shared" si="2"/>
        <v>146750</v>
      </c>
      <c r="P40" s="28">
        <f t="shared" si="7"/>
        <v>250</v>
      </c>
      <c r="Q40" s="7"/>
      <c r="R40" s="7"/>
      <c r="S40" s="39" t="s">
        <v>141</v>
      </c>
      <c r="T40" s="40" t="s">
        <v>143</v>
      </c>
      <c r="U40" s="41">
        <f t="shared" si="3"/>
        <v>22522</v>
      </c>
      <c r="V40" s="42">
        <f t="shared" si="4"/>
        <v>14198</v>
      </c>
      <c r="W40" s="43">
        <v>14178</v>
      </c>
      <c r="X40" s="43">
        <v>20</v>
      </c>
      <c r="Y40" s="43">
        <v>4827</v>
      </c>
      <c r="Z40" s="43">
        <v>142</v>
      </c>
      <c r="AA40" s="44">
        <v>3355</v>
      </c>
      <c r="AB40" s="45">
        <v>47.2</v>
      </c>
      <c r="AC40" s="36" t="e">
        <f>C40-K40-#REF!</f>
        <v>#REF!</v>
      </c>
      <c r="AD40" s="39" t="s">
        <v>141</v>
      </c>
      <c r="AE40" s="40" t="s">
        <v>143</v>
      </c>
      <c r="AF40" s="46"/>
      <c r="AG40" s="8"/>
    </row>
    <row r="41" spans="1:33" ht="14.1" customHeight="1" x14ac:dyDescent="0.25">
      <c r="A41" s="38" t="s">
        <v>144</v>
      </c>
      <c r="B41" s="134" t="s">
        <v>145</v>
      </c>
      <c r="C41" s="135">
        <f t="shared" si="0"/>
        <v>36919000</v>
      </c>
      <c r="D41" s="136">
        <v>23079000</v>
      </c>
      <c r="E41" s="137">
        <f t="shared" si="5"/>
        <v>22809000</v>
      </c>
      <c r="F41" s="107">
        <v>270000</v>
      </c>
      <c r="G41" s="137">
        <v>7847000</v>
      </c>
      <c r="H41" s="137">
        <v>228000</v>
      </c>
      <c r="I41" s="138">
        <v>5765000</v>
      </c>
      <c r="J41" s="139">
        <v>75.209999999999994</v>
      </c>
      <c r="K41" s="27">
        <v>35958</v>
      </c>
      <c r="L41" s="7">
        <f t="shared" si="1"/>
        <v>7846860.0000000009</v>
      </c>
      <c r="N41" s="28">
        <f t="shared" si="6"/>
        <v>139.99999999906868</v>
      </c>
      <c r="O41" s="7">
        <f t="shared" si="2"/>
        <v>228090</v>
      </c>
      <c r="P41" s="28">
        <f t="shared" si="7"/>
        <v>-90</v>
      </c>
      <c r="Q41" s="7"/>
      <c r="R41" s="7"/>
      <c r="S41" s="39" t="s">
        <v>144</v>
      </c>
      <c r="T41" s="40" t="s">
        <v>146</v>
      </c>
      <c r="U41" s="41">
        <f t="shared" si="3"/>
        <v>35958</v>
      </c>
      <c r="V41" s="42">
        <f t="shared" si="4"/>
        <v>22317</v>
      </c>
      <c r="W41" s="43">
        <v>22029</v>
      </c>
      <c r="X41" s="43">
        <v>288</v>
      </c>
      <c r="Y41" s="43">
        <v>7588</v>
      </c>
      <c r="Z41" s="43">
        <v>220</v>
      </c>
      <c r="AA41" s="44">
        <v>5833</v>
      </c>
      <c r="AB41" s="45">
        <v>75.209999999999994</v>
      </c>
      <c r="AC41" s="36" t="e">
        <f>C41-K41-#REF!</f>
        <v>#REF!</v>
      </c>
      <c r="AD41" s="39" t="s">
        <v>144</v>
      </c>
      <c r="AE41" s="40" t="s">
        <v>146</v>
      </c>
      <c r="AF41" s="46"/>
      <c r="AG41" s="8"/>
    </row>
    <row r="42" spans="1:33" ht="14.1" customHeight="1" x14ac:dyDescent="0.25">
      <c r="A42" s="38" t="s">
        <v>147</v>
      </c>
      <c r="B42" s="134" t="s">
        <v>148</v>
      </c>
      <c r="C42" s="135">
        <f t="shared" si="0"/>
        <v>14292000</v>
      </c>
      <c r="D42" s="136">
        <v>9021000</v>
      </c>
      <c r="E42" s="137">
        <f t="shared" si="5"/>
        <v>9001000</v>
      </c>
      <c r="F42" s="107">
        <v>20000</v>
      </c>
      <c r="G42" s="137">
        <v>3067000</v>
      </c>
      <c r="H42" s="137">
        <v>90000</v>
      </c>
      <c r="I42" s="138">
        <v>2114000</v>
      </c>
      <c r="J42" s="139">
        <v>27</v>
      </c>
      <c r="K42" s="27">
        <v>14123</v>
      </c>
      <c r="L42" s="7">
        <f t="shared" si="1"/>
        <v>3067140</v>
      </c>
      <c r="N42" s="28">
        <f t="shared" si="6"/>
        <v>-140</v>
      </c>
      <c r="O42" s="7">
        <f t="shared" si="2"/>
        <v>90010</v>
      </c>
      <c r="P42" s="28">
        <f t="shared" si="7"/>
        <v>-10</v>
      </c>
      <c r="Q42" s="7"/>
      <c r="R42" s="7"/>
      <c r="S42" s="39" t="s">
        <v>147</v>
      </c>
      <c r="T42" s="40" t="s">
        <v>149</v>
      </c>
      <c r="U42" s="41">
        <f t="shared" si="3"/>
        <v>14123</v>
      </c>
      <c r="V42" s="42">
        <f t="shared" si="4"/>
        <v>8796</v>
      </c>
      <c r="W42" s="43">
        <v>8696</v>
      </c>
      <c r="X42" s="43">
        <v>100</v>
      </c>
      <c r="Y42" s="43">
        <v>2991</v>
      </c>
      <c r="Z42" s="43">
        <v>87</v>
      </c>
      <c r="AA42" s="44">
        <v>2249</v>
      </c>
      <c r="AB42" s="45">
        <v>27</v>
      </c>
      <c r="AC42" s="36" t="e">
        <f>C42-K42-#REF!</f>
        <v>#REF!</v>
      </c>
      <c r="AD42" s="39" t="s">
        <v>147</v>
      </c>
      <c r="AE42" s="40" t="s">
        <v>149</v>
      </c>
      <c r="AF42" s="46"/>
      <c r="AG42" s="8"/>
    </row>
    <row r="43" spans="1:33" ht="14.1" customHeight="1" x14ac:dyDescent="0.25">
      <c r="A43" s="26" t="s">
        <v>150</v>
      </c>
      <c r="B43" s="127" t="s">
        <v>151</v>
      </c>
      <c r="C43" s="140">
        <f t="shared" si="0"/>
        <v>15045000</v>
      </c>
      <c r="D43" s="129">
        <v>9510000</v>
      </c>
      <c r="E43" s="130">
        <f t="shared" si="5"/>
        <v>9238000</v>
      </c>
      <c r="F43" s="107">
        <v>272000</v>
      </c>
      <c r="G43" s="130">
        <v>3233000</v>
      </c>
      <c r="H43" s="130">
        <v>92000</v>
      </c>
      <c r="I43" s="132">
        <v>2210000</v>
      </c>
      <c r="J43" s="141">
        <v>26</v>
      </c>
      <c r="K43" s="27">
        <v>14436</v>
      </c>
      <c r="L43" s="7">
        <f t="shared" si="1"/>
        <v>3233400</v>
      </c>
      <c r="M43" s="7">
        <v>5</v>
      </c>
      <c r="N43" s="28">
        <f t="shared" si="6"/>
        <v>-400</v>
      </c>
      <c r="O43" s="7">
        <f t="shared" si="2"/>
        <v>92380</v>
      </c>
      <c r="P43" s="28">
        <f t="shared" si="7"/>
        <v>-380</v>
      </c>
      <c r="Q43" s="7"/>
      <c r="R43" s="7"/>
      <c r="S43" s="29" t="s">
        <v>150</v>
      </c>
      <c r="T43" s="30" t="s">
        <v>152</v>
      </c>
      <c r="U43" s="48">
        <f t="shared" si="3"/>
        <v>14436</v>
      </c>
      <c r="V43" s="32">
        <f t="shared" si="4"/>
        <v>8956</v>
      </c>
      <c r="W43" s="33">
        <v>8766</v>
      </c>
      <c r="X43" s="33">
        <v>190</v>
      </c>
      <c r="Y43" s="33">
        <v>3040</v>
      </c>
      <c r="Z43" s="33">
        <v>88</v>
      </c>
      <c r="AA43" s="34">
        <v>2352</v>
      </c>
      <c r="AB43" s="49">
        <v>26</v>
      </c>
      <c r="AC43" s="36" t="e">
        <f>C43-K43-#REF!</f>
        <v>#REF!</v>
      </c>
      <c r="AD43" s="29" t="s">
        <v>150</v>
      </c>
      <c r="AE43" s="30" t="s">
        <v>152</v>
      </c>
      <c r="AF43" s="37"/>
      <c r="AG43" s="8"/>
    </row>
    <row r="44" spans="1:33" ht="14.1" customHeight="1" x14ac:dyDescent="0.25">
      <c r="A44" s="38" t="s">
        <v>153</v>
      </c>
      <c r="B44" s="134" t="s">
        <v>154</v>
      </c>
      <c r="C44" s="135">
        <f t="shared" si="0"/>
        <v>27795000</v>
      </c>
      <c r="D44" s="136">
        <v>16149000</v>
      </c>
      <c r="E44" s="137">
        <f t="shared" si="5"/>
        <v>15839000</v>
      </c>
      <c r="F44" s="107">
        <v>310000</v>
      </c>
      <c r="G44" s="137">
        <v>5491000</v>
      </c>
      <c r="H44" s="137">
        <v>158000</v>
      </c>
      <c r="I44" s="138">
        <v>5997000</v>
      </c>
      <c r="J44" s="139">
        <v>49.2</v>
      </c>
      <c r="K44" s="27">
        <v>27189</v>
      </c>
      <c r="L44" s="7">
        <f t="shared" si="1"/>
        <v>5490660</v>
      </c>
      <c r="M44" s="7">
        <v>6</v>
      </c>
      <c r="N44" s="28">
        <f t="shared" si="6"/>
        <v>340</v>
      </c>
      <c r="O44" s="7">
        <f t="shared" si="2"/>
        <v>158390</v>
      </c>
      <c r="P44" s="28">
        <f t="shared" si="7"/>
        <v>-390</v>
      </c>
      <c r="Q44" s="7"/>
      <c r="R44" s="7"/>
      <c r="S44" s="39" t="s">
        <v>153</v>
      </c>
      <c r="T44" s="40" t="s">
        <v>155</v>
      </c>
      <c r="U44" s="41">
        <f t="shared" si="3"/>
        <v>27189</v>
      </c>
      <c r="V44" s="42">
        <f t="shared" si="4"/>
        <v>15421</v>
      </c>
      <c r="W44" s="43">
        <v>15093</v>
      </c>
      <c r="X44" s="43">
        <v>328</v>
      </c>
      <c r="Y44" s="43">
        <v>5237</v>
      </c>
      <c r="Z44" s="43">
        <v>151</v>
      </c>
      <c r="AA44" s="44">
        <v>6380</v>
      </c>
      <c r="AB44" s="45">
        <v>49.2</v>
      </c>
      <c r="AC44" s="36" t="e">
        <f>C44-K44-#REF!</f>
        <v>#REF!</v>
      </c>
      <c r="AD44" s="39" t="s">
        <v>153</v>
      </c>
      <c r="AE44" s="40" t="s">
        <v>155</v>
      </c>
      <c r="AF44" s="46"/>
      <c r="AG44" s="8"/>
    </row>
    <row r="45" spans="1:33" ht="14.1" customHeight="1" x14ac:dyDescent="0.25">
      <c r="A45" s="38" t="s">
        <v>156</v>
      </c>
      <c r="B45" s="134" t="s">
        <v>157</v>
      </c>
      <c r="C45" s="135">
        <f t="shared" si="0"/>
        <v>15104000</v>
      </c>
      <c r="D45" s="136">
        <v>9728000</v>
      </c>
      <c r="E45" s="137">
        <f t="shared" si="5"/>
        <v>9698000</v>
      </c>
      <c r="F45" s="107">
        <v>30000</v>
      </c>
      <c r="G45" s="137">
        <v>3308000</v>
      </c>
      <c r="H45" s="137">
        <v>97000</v>
      </c>
      <c r="I45" s="138">
        <v>1971000</v>
      </c>
      <c r="J45" s="139">
        <v>28</v>
      </c>
      <c r="K45" s="27">
        <v>14786</v>
      </c>
      <c r="L45" s="7">
        <f t="shared" si="1"/>
        <v>3307520.0000000005</v>
      </c>
      <c r="N45" s="28">
        <f t="shared" si="6"/>
        <v>479.99999999953434</v>
      </c>
      <c r="O45" s="7">
        <f t="shared" si="2"/>
        <v>96980</v>
      </c>
      <c r="P45" s="28">
        <f t="shared" si="7"/>
        <v>20</v>
      </c>
      <c r="Q45" s="7"/>
      <c r="R45" s="7"/>
      <c r="S45" s="39" t="s">
        <v>156</v>
      </c>
      <c r="T45" s="40" t="s">
        <v>158</v>
      </c>
      <c r="U45" s="41">
        <f t="shared" si="3"/>
        <v>14786</v>
      </c>
      <c r="V45" s="42">
        <f t="shared" si="4"/>
        <v>9399</v>
      </c>
      <c r="W45" s="43">
        <v>9369</v>
      </c>
      <c r="X45" s="43">
        <v>30</v>
      </c>
      <c r="Y45" s="43">
        <v>3196</v>
      </c>
      <c r="Z45" s="43">
        <v>94</v>
      </c>
      <c r="AA45" s="44">
        <v>2097</v>
      </c>
      <c r="AB45" s="45">
        <v>28</v>
      </c>
      <c r="AC45" s="36" t="e">
        <f>C45-K45-#REF!</f>
        <v>#REF!</v>
      </c>
      <c r="AD45" s="39" t="s">
        <v>156</v>
      </c>
      <c r="AE45" s="40" t="s">
        <v>158</v>
      </c>
      <c r="AF45" s="46"/>
      <c r="AG45" s="8"/>
    </row>
    <row r="46" spans="1:33" ht="14.1" customHeight="1" x14ac:dyDescent="0.25">
      <c r="A46" s="38" t="s">
        <v>159</v>
      </c>
      <c r="B46" s="134" t="s">
        <v>160</v>
      </c>
      <c r="C46" s="135">
        <f t="shared" si="0"/>
        <v>44801000</v>
      </c>
      <c r="D46" s="136">
        <v>27031000</v>
      </c>
      <c r="E46" s="137">
        <f t="shared" si="5"/>
        <v>26781000</v>
      </c>
      <c r="F46" s="107">
        <v>250000</v>
      </c>
      <c r="G46" s="137">
        <v>9191000</v>
      </c>
      <c r="H46" s="137">
        <v>268000</v>
      </c>
      <c r="I46" s="138">
        <v>8311000</v>
      </c>
      <c r="J46" s="139">
        <v>89</v>
      </c>
      <c r="K46" s="27">
        <v>44197</v>
      </c>
      <c r="L46" s="7">
        <f t="shared" si="1"/>
        <v>9190540</v>
      </c>
      <c r="M46" s="7">
        <v>34</v>
      </c>
      <c r="N46" s="28">
        <f t="shared" si="6"/>
        <v>460</v>
      </c>
      <c r="O46" s="7">
        <f t="shared" si="2"/>
        <v>267810</v>
      </c>
      <c r="P46" s="28">
        <f t="shared" si="7"/>
        <v>190</v>
      </c>
      <c r="Q46" s="7">
        <v>1</v>
      </c>
      <c r="R46" s="7"/>
      <c r="S46" s="39" t="s">
        <v>159</v>
      </c>
      <c r="T46" s="40" t="s">
        <v>161</v>
      </c>
      <c r="U46" s="41">
        <f t="shared" si="3"/>
        <v>44197</v>
      </c>
      <c r="V46" s="42">
        <f t="shared" si="4"/>
        <v>26217</v>
      </c>
      <c r="W46" s="43">
        <v>25867</v>
      </c>
      <c r="X46" s="43">
        <v>350</v>
      </c>
      <c r="Y46" s="43">
        <v>8880</v>
      </c>
      <c r="Z46" s="43">
        <v>258</v>
      </c>
      <c r="AA46" s="44">
        <v>8842</v>
      </c>
      <c r="AB46" s="45">
        <v>89</v>
      </c>
      <c r="AC46" s="36" t="e">
        <f>C46-K46-#REF!</f>
        <v>#REF!</v>
      </c>
      <c r="AD46" s="39" t="s">
        <v>159</v>
      </c>
      <c r="AE46" s="40" t="s">
        <v>161</v>
      </c>
      <c r="AF46" s="46"/>
      <c r="AG46" s="8"/>
    </row>
    <row r="47" spans="1:33" ht="14.1" customHeight="1" x14ac:dyDescent="0.25">
      <c r="A47" s="38" t="s">
        <v>162</v>
      </c>
      <c r="B47" s="134" t="s">
        <v>163</v>
      </c>
      <c r="C47" s="135">
        <f t="shared" si="0"/>
        <v>13762000</v>
      </c>
      <c r="D47" s="136">
        <v>8748000</v>
      </c>
      <c r="E47" s="137">
        <f t="shared" si="5"/>
        <v>8613000</v>
      </c>
      <c r="F47" s="107">
        <v>135000</v>
      </c>
      <c r="G47" s="137">
        <v>2974000</v>
      </c>
      <c r="H47" s="137">
        <v>86000</v>
      </c>
      <c r="I47" s="138">
        <v>1954000</v>
      </c>
      <c r="J47" s="139">
        <v>27.26</v>
      </c>
      <c r="K47" s="7">
        <v>29122</v>
      </c>
      <c r="L47" s="7">
        <f t="shared" si="1"/>
        <v>2974320</v>
      </c>
      <c r="N47" s="28">
        <f t="shared" si="6"/>
        <v>-320</v>
      </c>
      <c r="O47" s="7">
        <f t="shared" si="2"/>
        <v>86130</v>
      </c>
      <c r="P47" s="28">
        <f t="shared" si="7"/>
        <v>-130</v>
      </c>
      <c r="Q47" s="7"/>
      <c r="R47" s="7"/>
      <c r="S47" s="39" t="s">
        <v>162</v>
      </c>
      <c r="T47" s="40" t="s">
        <v>164</v>
      </c>
      <c r="U47" s="41">
        <v>29214</v>
      </c>
      <c r="V47" s="42">
        <v>18649</v>
      </c>
      <c r="W47" s="43">
        <v>15910</v>
      </c>
      <c r="X47" s="43">
        <v>2739</v>
      </c>
      <c r="Y47" s="43">
        <v>5490</v>
      </c>
      <c r="Z47" s="43">
        <v>160</v>
      </c>
      <c r="AA47" s="44">
        <v>4915</v>
      </c>
      <c r="AB47" s="45">
        <v>59.89</v>
      </c>
      <c r="AC47" s="36">
        <v>92</v>
      </c>
      <c r="AD47" s="39" t="s">
        <v>162</v>
      </c>
      <c r="AE47" s="40" t="s">
        <v>164</v>
      </c>
      <c r="AF47" s="46"/>
      <c r="AG47" s="8"/>
    </row>
    <row r="48" spans="1:33" ht="14.1" customHeight="1" x14ac:dyDescent="0.25">
      <c r="A48" s="38" t="s">
        <v>165</v>
      </c>
      <c r="B48" s="134" t="s">
        <v>166</v>
      </c>
      <c r="C48" s="135">
        <f t="shared" si="0"/>
        <v>20651000</v>
      </c>
      <c r="D48" s="136">
        <v>13453000</v>
      </c>
      <c r="E48" s="137">
        <f t="shared" si="5"/>
        <v>13353000</v>
      </c>
      <c r="F48" s="107">
        <v>100000</v>
      </c>
      <c r="G48" s="137">
        <v>4574000</v>
      </c>
      <c r="H48" s="137">
        <v>134000</v>
      </c>
      <c r="I48" s="138">
        <v>2490000</v>
      </c>
      <c r="J48" s="139">
        <v>42.15</v>
      </c>
      <c r="K48" s="27">
        <v>20895</v>
      </c>
      <c r="L48" s="7">
        <f t="shared" si="1"/>
        <v>4574020</v>
      </c>
      <c r="N48" s="28">
        <f t="shared" si="6"/>
        <v>-20</v>
      </c>
      <c r="O48" s="7">
        <f t="shared" si="2"/>
        <v>133530</v>
      </c>
      <c r="P48" s="28">
        <f t="shared" si="7"/>
        <v>470</v>
      </c>
      <c r="Q48" s="7"/>
      <c r="R48" s="7"/>
      <c r="S48" s="39" t="s">
        <v>165</v>
      </c>
      <c r="T48" s="40" t="s">
        <v>166</v>
      </c>
      <c r="U48" s="41">
        <f t="shared" si="3"/>
        <v>20895</v>
      </c>
      <c r="V48" s="42">
        <f t="shared" si="4"/>
        <v>12998</v>
      </c>
      <c r="W48" s="43">
        <v>12898</v>
      </c>
      <c r="X48" s="43">
        <v>100</v>
      </c>
      <c r="Y48" s="43">
        <v>5119</v>
      </c>
      <c r="Z48" s="43">
        <v>129</v>
      </c>
      <c r="AA48" s="44">
        <v>2649</v>
      </c>
      <c r="AB48" s="45">
        <v>42.15</v>
      </c>
      <c r="AC48" s="36" t="e">
        <f>C48-K48-#REF!</f>
        <v>#REF!</v>
      </c>
      <c r="AD48" s="39" t="s">
        <v>165</v>
      </c>
      <c r="AE48" s="40" t="s">
        <v>166</v>
      </c>
      <c r="AF48" s="46"/>
      <c r="AG48" s="8"/>
    </row>
    <row r="49" spans="1:33" ht="14.1" customHeight="1" x14ac:dyDescent="0.25">
      <c r="A49" s="38" t="s">
        <v>167</v>
      </c>
      <c r="B49" s="134" t="s">
        <v>168</v>
      </c>
      <c r="C49" s="135">
        <f t="shared" si="0"/>
        <v>30614000</v>
      </c>
      <c r="D49" s="136">
        <v>17766000</v>
      </c>
      <c r="E49" s="137">
        <f t="shared" si="5"/>
        <v>17485000</v>
      </c>
      <c r="F49" s="107">
        <v>281000</v>
      </c>
      <c r="G49" s="137">
        <v>6040000</v>
      </c>
      <c r="H49" s="137">
        <v>175000</v>
      </c>
      <c r="I49" s="138">
        <v>6633000</v>
      </c>
      <c r="J49" s="139">
        <v>53.46</v>
      </c>
      <c r="K49" s="27">
        <v>30227</v>
      </c>
      <c r="L49" s="7">
        <f t="shared" si="1"/>
        <v>6040440</v>
      </c>
      <c r="N49" s="28">
        <f t="shared" si="6"/>
        <v>-440</v>
      </c>
      <c r="O49" s="7">
        <f t="shared" si="2"/>
        <v>174850</v>
      </c>
      <c r="P49" s="28">
        <f t="shared" si="7"/>
        <v>150</v>
      </c>
      <c r="Q49" s="7"/>
      <c r="R49" s="7"/>
      <c r="S49" s="39" t="s">
        <v>167</v>
      </c>
      <c r="T49" s="40" t="s">
        <v>169</v>
      </c>
      <c r="U49" s="41">
        <f t="shared" si="3"/>
        <v>30227</v>
      </c>
      <c r="V49" s="42">
        <f t="shared" si="4"/>
        <v>17165</v>
      </c>
      <c r="W49" s="43">
        <v>16884</v>
      </c>
      <c r="X49" s="43">
        <v>281</v>
      </c>
      <c r="Y49" s="43">
        <v>5836</v>
      </c>
      <c r="Z49" s="43">
        <v>169</v>
      </c>
      <c r="AA49" s="44">
        <v>7057</v>
      </c>
      <c r="AB49" s="45">
        <v>53.46</v>
      </c>
      <c r="AC49" s="36" t="e">
        <f>C49-K49-#REF!</f>
        <v>#REF!</v>
      </c>
      <c r="AD49" s="39" t="s">
        <v>167</v>
      </c>
      <c r="AE49" s="40" t="s">
        <v>169</v>
      </c>
      <c r="AF49" s="46"/>
      <c r="AG49" s="8"/>
    </row>
    <row r="50" spans="1:33" ht="14.1" customHeight="1" x14ac:dyDescent="0.25">
      <c r="A50" s="38" t="s">
        <v>170</v>
      </c>
      <c r="B50" s="134" t="s">
        <v>171</v>
      </c>
      <c r="C50" s="135">
        <f t="shared" si="0"/>
        <v>17856000</v>
      </c>
      <c r="D50" s="136">
        <v>11555000</v>
      </c>
      <c r="E50" s="137">
        <f t="shared" si="5"/>
        <v>11383000</v>
      </c>
      <c r="F50" s="107">
        <v>172000</v>
      </c>
      <c r="G50" s="137">
        <v>3929000</v>
      </c>
      <c r="H50" s="137">
        <v>114000</v>
      </c>
      <c r="I50" s="138">
        <v>2258000</v>
      </c>
      <c r="J50" s="139">
        <v>37</v>
      </c>
      <c r="K50" s="27">
        <v>17459</v>
      </c>
      <c r="L50" s="7">
        <f t="shared" si="1"/>
        <v>3928700.0000000005</v>
      </c>
      <c r="N50" s="28">
        <f t="shared" si="6"/>
        <v>299.99999999953434</v>
      </c>
      <c r="O50" s="7">
        <f t="shared" si="2"/>
        <v>113830</v>
      </c>
      <c r="P50" s="28">
        <f t="shared" si="7"/>
        <v>170</v>
      </c>
      <c r="Q50" s="7"/>
      <c r="R50" s="7"/>
      <c r="S50" s="39" t="s">
        <v>170</v>
      </c>
      <c r="T50" s="40" t="s">
        <v>172</v>
      </c>
      <c r="U50" s="41">
        <f t="shared" si="3"/>
        <v>17459</v>
      </c>
      <c r="V50" s="42">
        <f t="shared" si="4"/>
        <v>11154</v>
      </c>
      <c r="W50" s="43">
        <v>10992</v>
      </c>
      <c r="X50" s="43">
        <v>162</v>
      </c>
      <c r="Y50" s="43">
        <v>3792</v>
      </c>
      <c r="Z50" s="43">
        <v>110</v>
      </c>
      <c r="AA50" s="44">
        <v>2403</v>
      </c>
      <c r="AB50" s="45">
        <v>37</v>
      </c>
      <c r="AC50" s="36" t="e">
        <f>C50-K50-#REF!</f>
        <v>#REF!</v>
      </c>
      <c r="AD50" s="39" t="s">
        <v>170</v>
      </c>
      <c r="AE50" s="40" t="s">
        <v>172</v>
      </c>
      <c r="AF50" s="46"/>
      <c r="AG50" s="8"/>
    </row>
    <row r="51" spans="1:33" ht="14.1" customHeight="1" x14ac:dyDescent="0.25">
      <c r="A51" s="38" t="s">
        <v>173</v>
      </c>
      <c r="B51" s="134" t="s">
        <v>174</v>
      </c>
      <c r="C51" s="135">
        <f t="shared" si="0"/>
        <v>36173000</v>
      </c>
      <c r="D51" s="136">
        <v>21979000</v>
      </c>
      <c r="E51" s="137">
        <f t="shared" si="5"/>
        <v>21909000</v>
      </c>
      <c r="F51" s="107">
        <v>70000</v>
      </c>
      <c r="G51" s="137">
        <v>7473000</v>
      </c>
      <c r="H51" s="137">
        <v>219000</v>
      </c>
      <c r="I51" s="138">
        <v>6502000</v>
      </c>
      <c r="J51" s="139">
        <v>71.5</v>
      </c>
      <c r="K51" s="27">
        <v>32604</v>
      </c>
      <c r="L51" s="7">
        <f t="shared" si="1"/>
        <v>7472860.0000000009</v>
      </c>
      <c r="N51" s="28">
        <f t="shared" si="6"/>
        <v>139.99999999906868</v>
      </c>
      <c r="O51" s="7">
        <f t="shared" si="2"/>
        <v>219090</v>
      </c>
      <c r="P51" s="28">
        <f t="shared" si="7"/>
        <v>-90</v>
      </c>
      <c r="Q51" s="7"/>
      <c r="R51" s="7"/>
      <c r="S51" s="39" t="s">
        <v>173</v>
      </c>
      <c r="T51" s="40" t="s">
        <v>175</v>
      </c>
      <c r="U51" s="41">
        <f t="shared" si="3"/>
        <v>35586</v>
      </c>
      <c r="V51" s="42">
        <f t="shared" si="4"/>
        <v>21236</v>
      </c>
      <c r="W51" s="43">
        <v>21166</v>
      </c>
      <c r="X51" s="43">
        <v>70</v>
      </c>
      <c r="Y51" s="43">
        <v>7220</v>
      </c>
      <c r="Z51" s="43">
        <v>212</v>
      </c>
      <c r="AA51" s="44">
        <v>6918</v>
      </c>
      <c r="AB51" s="45">
        <v>71.5</v>
      </c>
      <c r="AC51" s="36" t="e">
        <f>C51-K51-#REF!</f>
        <v>#REF!</v>
      </c>
      <c r="AD51" s="39" t="s">
        <v>173</v>
      </c>
      <c r="AE51" s="40" t="s">
        <v>175</v>
      </c>
      <c r="AF51" s="46"/>
      <c r="AG51" s="8"/>
    </row>
    <row r="52" spans="1:33" ht="14.1" customHeight="1" x14ac:dyDescent="0.25">
      <c r="A52" s="38" t="s">
        <v>176</v>
      </c>
      <c r="B52" s="134" t="s">
        <v>177</v>
      </c>
      <c r="C52" s="135">
        <f t="shared" si="0"/>
        <v>8016000</v>
      </c>
      <c r="D52" s="136">
        <v>5335000</v>
      </c>
      <c r="E52" s="137">
        <f t="shared" si="5"/>
        <v>5287000</v>
      </c>
      <c r="F52" s="107">
        <v>48000</v>
      </c>
      <c r="G52" s="137">
        <v>1814000</v>
      </c>
      <c r="H52" s="137">
        <v>53000</v>
      </c>
      <c r="I52" s="138">
        <v>814000</v>
      </c>
      <c r="J52" s="139">
        <v>17</v>
      </c>
      <c r="K52" s="27">
        <v>7754</v>
      </c>
      <c r="L52" s="7">
        <f t="shared" si="1"/>
        <v>1813900.0000000002</v>
      </c>
      <c r="N52" s="28">
        <f t="shared" si="6"/>
        <v>99.999999999767169</v>
      </c>
      <c r="O52" s="7">
        <f t="shared" si="2"/>
        <v>52870</v>
      </c>
      <c r="P52" s="28">
        <f t="shared" si="7"/>
        <v>130</v>
      </c>
      <c r="Q52" s="7"/>
      <c r="R52" s="7"/>
      <c r="S52" s="39" t="s">
        <v>176</v>
      </c>
      <c r="T52" s="40" t="s">
        <v>177</v>
      </c>
      <c r="U52" s="41">
        <f t="shared" si="3"/>
        <v>7754</v>
      </c>
      <c r="V52" s="42">
        <f t="shared" si="4"/>
        <v>5177</v>
      </c>
      <c r="W52" s="43">
        <v>5107</v>
      </c>
      <c r="X52" s="43">
        <v>70</v>
      </c>
      <c r="Y52" s="43">
        <v>1760</v>
      </c>
      <c r="Z52" s="43">
        <v>51</v>
      </c>
      <c r="AA52" s="44">
        <v>766</v>
      </c>
      <c r="AB52" s="45">
        <v>17</v>
      </c>
      <c r="AC52" s="36" t="e">
        <f>C52-K52-#REF!</f>
        <v>#REF!</v>
      </c>
      <c r="AD52" s="39" t="s">
        <v>176</v>
      </c>
      <c r="AE52" s="40" t="s">
        <v>177</v>
      </c>
      <c r="AF52" s="46"/>
      <c r="AG52" s="8"/>
    </row>
    <row r="53" spans="1:33" ht="14.1" customHeight="1" x14ac:dyDescent="0.25">
      <c r="A53" s="38" t="s">
        <v>178</v>
      </c>
      <c r="B53" s="134" t="s">
        <v>179</v>
      </c>
      <c r="C53" s="135">
        <f t="shared" si="0"/>
        <v>30749000</v>
      </c>
      <c r="D53" s="136">
        <v>18833000</v>
      </c>
      <c r="E53" s="137">
        <f t="shared" si="5"/>
        <v>18608000</v>
      </c>
      <c r="F53" s="107">
        <v>225000</v>
      </c>
      <c r="G53" s="137">
        <v>6403000</v>
      </c>
      <c r="H53" s="137">
        <v>186000</v>
      </c>
      <c r="I53" s="138">
        <v>5327000</v>
      </c>
      <c r="J53" s="139">
        <v>58</v>
      </c>
      <c r="K53" s="27">
        <v>30398</v>
      </c>
      <c r="L53" s="7">
        <f t="shared" si="1"/>
        <v>6403220</v>
      </c>
      <c r="N53" s="28">
        <f t="shared" si="6"/>
        <v>-220</v>
      </c>
      <c r="O53" s="7">
        <f t="shared" si="2"/>
        <v>186080</v>
      </c>
      <c r="P53" s="28">
        <f t="shared" si="7"/>
        <v>-80</v>
      </c>
      <c r="Q53" s="7"/>
      <c r="R53" s="7"/>
      <c r="S53" s="39" t="s">
        <v>178</v>
      </c>
      <c r="T53" s="40" t="s">
        <v>180</v>
      </c>
      <c r="U53" s="41">
        <f t="shared" si="3"/>
        <v>30398</v>
      </c>
      <c r="V53" s="42">
        <f t="shared" si="4"/>
        <v>18321</v>
      </c>
      <c r="W53" s="43">
        <v>17971</v>
      </c>
      <c r="X53" s="43">
        <v>350</v>
      </c>
      <c r="Y53" s="43">
        <v>6229</v>
      </c>
      <c r="Z53" s="43">
        <v>180</v>
      </c>
      <c r="AA53" s="44">
        <v>5668</v>
      </c>
      <c r="AB53" s="45">
        <v>58</v>
      </c>
      <c r="AC53" s="36" t="e">
        <f>C53-K53-#REF!</f>
        <v>#REF!</v>
      </c>
      <c r="AD53" s="39" t="s">
        <v>178</v>
      </c>
      <c r="AE53" s="40" t="s">
        <v>180</v>
      </c>
      <c r="AF53" s="46"/>
      <c r="AG53" s="8"/>
    </row>
    <row r="54" spans="1:33" ht="14.1" customHeight="1" x14ac:dyDescent="0.25">
      <c r="A54" s="38" t="s">
        <v>181</v>
      </c>
      <c r="B54" s="134" t="s">
        <v>182</v>
      </c>
      <c r="C54" s="135">
        <f t="shared" si="0"/>
        <v>67226000</v>
      </c>
      <c r="D54" s="136">
        <v>46726000</v>
      </c>
      <c r="E54" s="137">
        <f t="shared" si="5"/>
        <v>46402000</v>
      </c>
      <c r="F54" s="107">
        <v>324000</v>
      </c>
      <c r="G54" s="137">
        <v>15887000</v>
      </c>
      <c r="H54" s="137">
        <v>464000</v>
      </c>
      <c r="I54" s="138">
        <v>4149000</v>
      </c>
      <c r="J54" s="139">
        <v>150</v>
      </c>
      <c r="K54" s="27">
        <v>65270</v>
      </c>
      <c r="L54" s="7">
        <f t="shared" si="1"/>
        <v>15886840.000000002</v>
      </c>
      <c r="N54" s="28">
        <f t="shared" si="6"/>
        <v>159.99999999813735</v>
      </c>
      <c r="O54" s="7">
        <f t="shared" si="2"/>
        <v>464020</v>
      </c>
      <c r="P54" s="28">
        <f t="shared" si="7"/>
        <v>-20</v>
      </c>
      <c r="Q54" s="7">
        <v>88</v>
      </c>
      <c r="R54" s="7"/>
      <c r="S54" s="39" t="s">
        <v>181</v>
      </c>
      <c r="T54" s="40" t="s">
        <v>182</v>
      </c>
      <c r="U54" s="41">
        <f t="shared" si="3"/>
        <v>65270</v>
      </c>
      <c r="V54" s="42">
        <f t="shared" si="4"/>
        <v>45146</v>
      </c>
      <c r="W54" s="43">
        <v>44822</v>
      </c>
      <c r="X54" s="43">
        <v>324</v>
      </c>
      <c r="Y54" s="43">
        <v>15350</v>
      </c>
      <c r="Z54" s="43">
        <v>360</v>
      </c>
      <c r="AA54" s="44">
        <v>4414</v>
      </c>
      <c r="AB54" s="45">
        <v>147</v>
      </c>
      <c r="AC54" s="36" t="e">
        <f>C54-K54-#REF!</f>
        <v>#REF!</v>
      </c>
      <c r="AD54" s="39" t="s">
        <v>181</v>
      </c>
      <c r="AE54" s="40" t="s">
        <v>182</v>
      </c>
      <c r="AF54" s="46"/>
      <c r="AG54" s="8"/>
    </row>
    <row r="55" spans="1:33" ht="14.1" customHeight="1" x14ac:dyDescent="0.25">
      <c r="A55" s="38" t="s">
        <v>183</v>
      </c>
      <c r="B55" s="134" t="s">
        <v>184</v>
      </c>
      <c r="C55" s="135">
        <f t="shared" si="0"/>
        <v>36196000</v>
      </c>
      <c r="D55" s="136">
        <v>25191000</v>
      </c>
      <c r="E55" s="137">
        <f t="shared" si="5"/>
        <v>24871000</v>
      </c>
      <c r="F55" s="107">
        <v>320000</v>
      </c>
      <c r="G55" s="137">
        <v>8565000</v>
      </c>
      <c r="H55" s="137">
        <v>249000</v>
      </c>
      <c r="I55" s="138">
        <v>2191000</v>
      </c>
      <c r="J55" s="139">
        <v>76.41</v>
      </c>
      <c r="K55" s="27">
        <v>30948</v>
      </c>
      <c r="L55" s="7">
        <f t="shared" si="1"/>
        <v>8564940</v>
      </c>
      <c r="M55" s="7">
        <v>4318</v>
      </c>
      <c r="N55" s="28">
        <f t="shared" si="6"/>
        <v>60</v>
      </c>
      <c r="O55" s="7">
        <f t="shared" si="2"/>
        <v>248710</v>
      </c>
      <c r="P55" s="28">
        <f t="shared" si="7"/>
        <v>290</v>
      </c>
      <c r="Q55" s="7">
        <v>127</v>
      </c>
      <c r="R55" s="7"/>
      <c r="S55" s="39" t="s">
        <v>183</v>
      </c>
      <c r="T55" s="40" t="s">
        <v>184</v>
      </c>
      <c r="U55" s="41">
        <f t="shared" si="3"/>
        <v>30948</v>
      </c>
      <c r="V55" s="42">
        <f t="shared" si="4"/>
        <v>24539</v>
      </c>
      <c r="W55" s="43">
        <v>24019</v>
      </c>
      <c r="X55" s="43">
        <v>520</v>
      </c>
      <c r="Y55" s="43">
        <v>4025</v>
      </c>
      <c r="Z55" s="43">
        <v>113</v>
      </c>
      <c r="AA55" s="44">
        <v>2271</v>
      </c>
      <c r="AB55" s="45">
        <v>76.41</v>
      </c>
      <c r="AC55" s="36" t="e">
        <f>C55-K55-#REF!</f>
        <v>#REF!</v>
      </c>
      <c r="AD55" s="39" t="s">
        <v>183</v>
      </c>
      <c r="AE55" s="40" t="s">
        <v>184</v>
      </c>
      <c r="AF55" s="46"/>
      <c r="AG55" s="8"/>
    </row>
    <row r="56" spans="1:33" ht="14.1" customHeight="1" x14ac:dyDescent="0.25">
      <c r="A56" s="38" t="s">
        <v>185</v>
      </c>
      <c r="B56" s="134" t="s">
        <v>186</v>
      </c>
      <c r="C56" s="135">
        <f t="shared" si="0"/>
        <v>19176000</v>
      </c>
      <c r="D56" s="136">
        <v>12455000</v>
      </c>
      <c r="E56" s="137">
        <f t="shared" si="5"/>
        <v>12452000</v>
      </c>
      <c r="F56" s="107">
        <v>3000</v>
      </c>
      <c r="G56" s="137">
        <v>4235000</v>
      </c>
      <c r="H56" s="137">
        <v>125000</v>
      </c>
      <c r="I56" s="138">
        <v>2361000</v>
      </c>
      <c r="J56" s="139">
        <v>38</v>
      </c>
      <c r="K56" s="27">
        <v>18751</v>
      </c>
      <c r="L56" s="7">
        <f t="shared" si="1"/>
        <v>4234700</v>
      </c>
      <c r="N56" s="28">
        <f t="shared" si="6"/>
        <v>300</v>
      </c>
      <c r="O56" s="7">
        <f t="shared" si="2"/>
        <v>124520</v>
      </c>
      <c r="P56" s="28">
        <f t="shared" si="7"/>
        <v>480</v>
      </c>
      <c r="Q56" s="7">
        <v>7</v>
      </c>
      <c r="R56" s="7"/>
      <c r="S56" s="39" t="s">
        <v>185</v>
      </c>
      <c r="T56" s="40" t="s">
        <v>187</v>
      </c>
      <c r="U56" s="41">
        <f t="shared" si="3"/>
        <v>18751</v>
      </c>
      <c r="V56" s="42">
        <f t="shared" si="4"/>
        <v>12034</v>
      </c>
      <c r="W56" s="43">
        <v>12031</v>
      </c>
      <c r="X56" s="43">
        <v>3</v>
      </c>
      <c r="Y56" s="43">
        <v>4092</v>
      </c>
      <c r="Z56" s="43">
        <v>113</v>
      </c>
      <c r="AA56" s="44">
        <v>2512</v>
      </c>
      <c r="AB56" s="45">
        <v>38</v>
      </c>
      <c r="AC56" s="36" t="e">
        <f>C56-K56-#REF!</f>
        <v>#REF!</v>
      </c>
      <c r="AD56" s="39" t="s">
        <v>185</v>
      </c>
      <c r="AE56" s="40" t="s">
        <v>187</v>
      </c>
      <c r="AF56" s="46"/>
      <c r="AG56" s="8"/>
    </row>
    <row r="57" spans="1:33" ht="14.1" customHeight="1" x14ac:dyDescent="0.25">
      <c r="A57" s="38" t="s">
        <v>188</v>
      </c>
      <c r="B57" s="134" t="s">
        <v>189</v>
      </c>
      <c r="C57" s="135">
        <f t="shared" si="0"/>
        <v>37857000</v>
      </c>
      <c r="D57" s="136">
        <v>24522000</v>
      </c>
      <c r="E57" s="137">
        <f t="shared" si="5"/>
        <v>24342000</v>
      </c>
      <c r="F57" s="107">
        <v>180000</v>
      </c>
      <c r="G57" s="137">
        <v>8337000</v>
      </c>
      <c r="H57" s="137">
        <v>243000</v>
      </c>
      <c r="I57" s="138">
        <v>4755000</v>
      </c>
      <c r="J57" s="139">
        <v>76.5</v>
      </c>
      <c r="K57" s="27">
        <v>37043</v>
      </c>
      <c r="L57" s="7">
        <f t="shared" si="1"/>
        <v>8337480.0000000009</v>
      </c>
      <c r="N57" s="28">
        <f t="shared" si="6"/>
        <v>-480.00000000093132</v>
      </c>
      <c r="O57" s="7">
        <f t="shared" si="2"/>
        <v>243420</v>
      </c>
      <c r="P57" s="28">
        <f t="shared" si="7"/>
        <v>-420</v>
      </c>
      <c r="Q57" s="7"/>
      <c r="R57" s="7"/>
      <c r="S57" s="39" t="s">
        <v>188</v>
      </c>
      <c r="T57" s="40" t="s">
        <v>190</v>
      </c>
      <c r="U57" s="41">
        <f t="shared" si="3"/>
        <v>37043</v>
      </c>
      <c r="V57" s="42">
        <f t="shared" si="4"/>
        <v>23693</v>
      </c>
      <c r="W57" s="43">
        <v>23513</v>
      </c>
      <c r="X57" s="43">
        <v>180</v>
      </c>
      <c r="Y57" s="43">
        <v>8056</v>
      </c>
      <c r="Z57" s="43">
        <v>235</v>
      </c>
      <c r="AA57" s="44">
        <v>5059</v>
      </c>
      <c r="AB57" s="45">
        <v>75.05</v>
      </c>
      <c r="AC57" s="36" t="e">
        <f>C57-K57-#REF!</f>
        <v>#REF!</v>
      </c>
      <c r="AD57" s="39" t="s">
        <v>188</v>
      </c>
      <c r="AE57" s="40" t="s">
        <v>190</v>
      </c>
      <c r="AF57" s="46"/>
      <c r="AG57" s="8"/>
    </row>
    <row r="58" spans="1:33" ht="14.1" customHeight="1" x14ac:dyDescent="0.25">
      <c r="A58" s="38" t="s">
        <v>191</v>
      </c>
      <c r="B58" s="134" t="s">
        <v>192</v>
      </c>
      <c r="C58" s="135">
        <f t="shared" si="0"/>
        <v>24692000</v>
      </c>
      <c r="D58" s="136">
        <v>13335000</v>
      </c>
      <c r="E58" s="137">
        <f t="shared" si="5"/>
        <v>13065000</v>
      </c>
      <c r="F58" s="107">
        <v>270000</v>
      </c>
      <c r="G58" s="137">
        <v>4534000</v>
      </c>
      <c r="H58" s="137">
        <v>131000</v>
      </c>
      <c r="I58" s="138">
        <v>6692000</v>
      </c>
      <c r="J58" s="139">
        <v>44</v>
      </c>
      <c r="K58" s="27">
        <v>24511</v>
      </c>
      <c r="L58" s="7">
        <f t="shared" si="1"/>
        <v>4533900</v>
      </c>
      <c r="N58" s="28">
        <f t="shared" si="6"/>
        <v>100</v>
      </c>
      <c r="O58" s="7">
        <f t="shared" si="2"/>
        <v>130650</v>
      </c>
      <c r="P58" s="28">
        <f t="shared" si="7"/>
        <v>350</v>
      </c>
      <c r="Q58" s="7"/>
      <c r="R58" s="7"/>
      <c r="S58" s="39" t="s">
        <v>191</v>
      </c>
      <c r="T58" s="40" t="s">
        <v>193</v>
      </c>
      <c r="U58" s="41">
        <f t="shared" si="3"/>
        <v>24511</v>
      </c>
      <c r="V58" s="42">
        <f t="shared" si="4"/>
        <v>12884</v>
      </c>
      <c r="W58" s="43">
        <v>12614</v>
      </c>
      <c r="X58" s="43">
        <v>270</v>
      </c>
      <c r="Y58" s="43">
        <v>4381</v>
      </c>
      <c r="Z58" s="43">
        <v>126</v>
      </c>
      <c r="AA58" s="44">
        <v>7120</v>
      </c>
      <c r="AB58" s="45">
        <v>44</v>
      </c>
      <c r="AC58" s="36" t="e">
        <f>C58-K58-#REF!</f>
        <v>#REF!</v>
      </c>
      <c r="AD58" s="39" t="s">
        <v>191</v>
      </c>
      <c r="AE58" s="40" t="s">
        <v>193</v>
      </c>
      <c r="AF58" s="46"/>
      <c r="AG58" s="8"/>
    </row>
    <row r="59" spans="1:33" ht="14.1" customHeight="1" x14ac:dyDescent="0.25">
      <c r="A59" s="38" t="s">
        <v>194</v>
      </c>
      <c r="B59" s="134" t="s">
        <v>195</v>
      </c>
      <c r="C59" s="135">
        <f t="shared" si="0"/>
        <v>34896000</v>
      </c>
      <c r="D59" s="136">
        <v>20978000</v>
      </c>
      <c r="E59" s="137">
        <f t="shared" si="5"/>
        <v>20728000</v>
      </c>
      <c r="F59" s="107">
        <v>250000</v>
      </c>
      <c r="G59" s="137">
        <v>7133000</v>
      </c>
      <c r="H59" s="137">
        <v>207000</v>
      </c>
      <c r="I59" s="138">
        <v>6578000</v>
      </c>
      <c r="J59" s="139">
        <v>70.86</v>
      </c>
      <c r="K59" s="27">
        <v>33644</v>
      </c>
      <c r="L59" s="7">
        <f t="shared" si="1"/>
        <v>7132520.0000000009</v>
      </c>
      <c r="N59" s="28">
        <f t="shared" si="6"/>
        <v>479.99999999906868</v>
      </c>
      <c r="O59" s="7">
        <f t="shared" si="2"/>
        <v>207280</v>
      </c>
      <c r="P59" s="28">
        <f t="shared" si="7"/>
        <v>-280</v>
      </c>
      <c r="Q59" s="7"/>
      <c r="R59" s="7"/>
      <c r="S59" s="39" t="s">
        <v>194</v>
      </c>
      <c r="T59" s="40" t="s">
        <v>196</v>
      </c>
      <c r="U59" s="41">
        <f t="shared" si="3"/>
        <v>33644</v>
      </c>
      <c r="V59" s="42">
        <f t="shared" si="4"/>
        <v>19962</v>
      </c>
      <c r="W59" s="43">
        <v>19712</v>
      </c>
      <c r="X59" s="43">
        <v>250</v>
      </c>
      <c r="Y59" s="43">
        <v>6787</v>
      </c>
      <c r="Z59" s="43">
        <v>197</v>
      </c>
      <c r="AA59" s="44">
        <v>6698</v>
      </c>
      <c r="AB59" s="45">
        <v>69.36</v>
      </c>
      <c r="AC59" s="36" t="e">
        <f>C59-K59-#REF!</f>
        <v>#REF!</v>
      </c>
      <c r="AD59" s="39" t="s">
        <v>194</v>
      </c>
      <c r="AE59" s="40" t="s">
        <v>196</v>
      </c>
      <c r="AF59" s="46"/>
      <c r="AG59" s="8"/>
    </row>
    <row r="60" spans="1:33" s="50" customFormat="1" ht="14.1" customHeight="1" x14ac:dyDescent="0.25">
      <c r="A60" s="38" t="s">
        <v>197</v>
      </c>
      <c r="B60" s="134" t="s">
        <v>198</v>
      </c>
      <c r="C60" s="135">
        <f t="shared" si="0"/>
        <v>20600000</v>
      </c>
      <c r="D60" s="136">
        <v>13717000</v>
      </c>
      <c r="E60" s="137">
        <f t="shared" si="5"/>
        <v>13586000</v>
      </c>
      <c r="F60" s="107">
        <v>131000</v>
      </c>
      <c r="G60" s="137">
        <v>4664000</v>
      </c>
      <c r="H60" s="137">
        <v>136000</v>
      </c>
      <c r="I60" s="138">
        <v>2083000</v>
      </c>
      <c r="J60" s="139">
        <v>44.92</v>
      </c>
      <c r="K60" s="27">
        <v>20119</v>
      </c>
      <c r="L60" s="7">
        <f t="shared" si="1"/>
        <v>4663780</v>
      </c>
      <c r="M60" s="7"/>
      <c r="N60" s="28">
        <f t="shared" si="6"/>
        <v>220</v>
      </c>
      <c r="O60" s="7">
        <f t="shared" si="2"/>
        <v>135860</v>
      </c>
      <c r="P60" s="28">
        <f t="shared" si="7"/>
        <v>140</v>
      </c>
      <c r="Q60" s="7"/>
      <c r="R60" s="7"/>
      <c r="S60" s="39" t="s">
        <v>197</v>
      </c>
      <c r="T60" s="40" t="s">
        <v>199</v>
      </c>
      <c r="U60" s="41">
        <f t="shared" si="3"/>
        <v>20119</v>
      </c>
      <c r="V60" s="42">
        <f t="shared" si="4"/>
        <v>13262</v>
      </c>
      <c r="W60" s="43">
        <v>13122</v>
      </c>
      <c r="X60" s="43">
        <v>140</v>
      </c>
      <c r="Y60" s="43">
        <v>4509</v>
      </c>
      <c r="Z60" s="43">
        <v>131</v>
      </c>
      <c r="AA60" s="44">
        <v>2217</v>
      </c>
      <c r="AB60" s="45">
        <v>44.92</v>
      </c>
      <c r="AC60" s="36" t="e">
        <f>C60-K60-#REF!</f>
        <v>#REF!</v>
      </c>
      <c r="AD60" s="39" t="s">
        <v>197</v>
      </c>
      <c r="AE60" s="40" t="s">
        <v>199</v>
      </c>
      <c r="AF60" s="46"/>
      <c r="AG60" s="8"/>
    </row>
    <row r="61" spans="1:33" s="50" customFormat="1" ht="14.1" customHeight="1" x14ac:dyDescent="0.25">
      <c r="A61" s="38" t="s">
        <v>200</v>
      </c>
      <c r="B61" s="134" t="s">
        <v>201</v>
      </c>
      <c r="C61" s="135">
        <f t="shared" si="0"/>
        <v>36639000</v>
      </c>
      <c r="D61" s="136">
        <v>24101000</v>
      </c>
      <c r="E61" s="137">
        <f t="shared" si="5"/>
        <v>23759000</v>
      </c>
      <c r="F61" s="107">
        <v>342000</v>
      </c>
      <c r="G61" s="137">
        <v>8194000</v>
      </c>
      <c r="H61" s="137">
        <v>238000</v>
      </c>
      <c r="I61" s="138">
        <v>4106000</v>
      </c>
      <c r="J61" s="139">
        <v>68.5</v>
      </c>
      <c r="K61" s="27">
        <v>35761</v>
      </c>
      <c r="L61" s="7">
        <f t="shared" si="1"/>
        <v>8194340.0000000009</v>
      </c>
      <c r="M61" s="7"/>
      <c r="N61" s="28">
        <f t="shared" si="6"/>
        <v>-340.00000000093132</v>
      </c>
      <c r="O61" s="7">
        <f t="shared" si="2"/>
        <v>237590</v>
      </c>
      <c r="P61" s="28">
        <f t="shared" si="7"/>
        <v>410</v>
      </c>
      <c r="Q61" s="7"/>
      <c r="R61" s="7"/>
      <c r="S61" s="39" t="s">
        <v>200</v>
      </c>
      <c r="T61" s="40" t="s">
        <v>202</v>
      </c>
      <c r="U61" s="41">
        <f t="shared" si="3"/>
        <v>35761</v>
      </c>
      <c r="V61" s="42">
        <f t="shared" si="4"/>
        <v>23256</v>
      </c>
      <c r="W61" s="43">
        <v>22944</v>
      </c>
      <c r="X61" s="43">
        <v>312</v>
      </c>
      <c r="Y61" s="43">
        <v>7907</v>
      </c>
      <c r="Z61" s="43">
        <v>229</v>
      </c>
      <c r="AA61" s="44">
        <v>4369</v>
      </c>
      <c r="AB61" s="45">
        <v>68.5</v>
      </c>
      <c r="AC61" s="36" t="e">
        <f>C61-K61-#REF!</f>
        <v>#REF!</v>
      </c>
      <c r="AD61" s="39" t="s">
        <v>200</v>
      </c>
      <c r="AE61" s="40" t="s">
        <v>202</v>
      </c>
      <c r="AF61" s="46"/>
      <c r="AG61" s="8"/>
    </row>
    <row r="62" spans="1:33" s="50" customFormat="1" ht="14.1" customHeight="1" x14ac:dyDescent="0.25">
      <c r="A62" s="38" t="s">
        <v>203</v>
      </c>
      <c r="B62" s="134" t="s">
        <v>204</v>
      </c>
      <c r="C62" s="135">
        <f t="shared" si="0"/>
        <v>31693000</v>
      </c>
      <c r="D62" s="136">
        <v>20769000</v>
      </c>
      <c r="E62" s="137">
        <f t="shared" si="5"/>
        <v>20727000</v>
      </c>
      <c r="F62" s="107">
        <v>42000</v>
      </c>
      <c r="G62" s="137">
        <v>7061000</v>
      </c>
      <c r="H62" s="137">
        <v>207000</v>
      </c>
      <c r="I62" s="138">
        <v>3656000</v>
      </c>
      <c r="J62" s="139">
        <v>65.7</v>
      </c>
      <c r="K62" s="27">
        <v>31098</v>
      </c>
      <c r="L62" s="7">
        <f t="shared" si="1"/>
        <v>7061460.0000000009</v>
      </c>
      <c r="M62" s="7"/>
      <c r="N62" s="28">
        <f t="shared" si="6"/>
        <v>-460.00000000093132</v>
      </c>
      <c r="O62" s="7">
        <f t="shared" si="2"/>
        <v>207270</v>
      </c>
      <c r="P62" s="28">
        <f t="shared" si="7"/>
        <v>-270</v>
      </c>
      <c r="Q62" s="7"/>
      <c r="R62" s="7"/>
      <c r="S62" s="39" t="s">
        <v>203</v>
      </c>
      <c r="T62" s="40" t="s">
        <v>204</v>
      </c>
      <c r="U62" s="41">
        <f t="shared" si="3"/>
        <v>31098</v>
      </c>
      <c r="V62" s="42">
        <f t="shared" si="4"/>
        <v>20155</v>
      </c>
      <c r="W62" s="43">
        <v>20025</v>
      </c>
      <c r="X62" s="43">
        <v>130</v>
      </c>
      <c r="Y62" s="43">
        <v>6853</v>
      </c>
      <c r="Z62" s="43">
        <v>200</v>
      </c>
      <c r="AA62" s="44">
        <v>3890</v>
      </c>
      <c r="AB62" s="45">
        <v>65.7</v>
      </c>
      <c r="AC62" s="36" t="e">
        <f>C62-K62-#REF!</f>
        <v>#REF!</v>
      </c>
      <c r="AD62" s="39" t="s">
        <v>203</v>
      </c>
      <c r="AE62" s="40" t="s">
        <v>204</v>
      </c>
      <c r="AF62" s="46"/>
      <c r="AG62" s="8"/>
    </row>
    <row r="63" spans="1:33" s="50" customFormat="1" ht="14.1" customHeight="1" x14ac:dyDescent="0.25">
      <c r="A63" s="38" t="s">
        <v>205</v>
      </c>
      <c r="B63" s="134" t="s">
        <v>206</v>
      </c>
      <c r="C63" s="135">
        <f t="shared" si="0"/>
        <v>20548000</v>
      </c>
      <c r="D63" s="136">
        <v>12314000</v>
      </c>
      <c r="E63" s="137">
        <f t="shared" si="5"/>
        <v>12199000</v>
      </c>
      <c r="F63" s="107">
        <v>115000</v>
      </c>
      <c r="G63" s="137">
        <v>4187000</v>
      </c>
      <c r="H63" s="137">
        <v>122000</v>
      </c>
      <c r="I63" s="138">
        <v>3925000</v>
      </c>
      <c r="J63" s="139">
        <v>40.26</v>
      </c>
      <c r="K63" s="27">
        <v>21155</v>
      </c>
      <c r="L63" s="7">
        <f t="shared" si="1"/>
        <v>4186760.0000000005</v>
      </c>
      <c r="M63" s="7"/>
      <c r="N63" s="28">
        <f t="shared" si="6"/>
        <v>239.99999999953434</v>
      </c>
      <c r="O63" s="7">
        <f t="shared" si="2"/>
        <v>121990</v>
      </c>
      <c r="P63" s="28">
        <f t="shared" si="7"/>
        <v>10</v>
      </c>
      <c r="Q63" s="7"/>
      <c r="R63" s="7"/>
      <c r="S63" s="39" t="s">
        <v>205</v>
      </c>
      <c r="T63" s="40" t="s">
        <v>207</v>
      </c>
      <c r="U63" s="41">
        <f t="shared" si="3"/>
        <v>23045</v>
      </c>
      <c r="V63" s="42">
        <f t="shared" si="4"/>
        <v>13580</v>
      </c>
      <c r="W63" s="43">
        <v>13465</v>
      </c>
      <c r="X63" s="43">
        <v>115</v>
      </c>
      <c r="Y63" s="43">
        <v>4617</v>
      </c>
      <c r="Z63" s="43">
        <v>135</v>
      </c>
      <c r="AA63" s="44">
        <v>4713</v>
      </c>
      <c r="AB63" s="45">
        <v>45.949999999999996</v>
      </c>
      <c r="AC63" s="36" t="e">
        <f>C63-K63-#REF!</f>
        <v>#REF!</v>
      </c>
      <c r="AD63" s="39" t="s">
        <v>205</v>
      </c>
      <c r="AE63" s="40" t="s">
        <v>207</v>
      </c>
      <c r="AF63" s="46"/>
      <c r="AG63" s="8"/>
    </row>
    <row r="64" spans="1:33" s="50" customFormat="1" ht="14.1" customHeight="1" x14ac:dyDescent="0.25">
      <c r="A64" s="38" t="s">
        <v>208</v>
      </c>
      <c r="B64" s="134" t="s">
        <v>209</v>
      </c>
      <c r="C64" s="135">
        <f t="shared" si="0"/>
        <v>17655000</v>
      </c>
      <c r="D64" s="136">
        <v>11331000</v>
      </c>
      <c r="E64" s="137">
        <f t="shared" si="5"/>
        <v>11216000</v>
      </c>
      <c r="F64" s="107">
        <v>115000</v>
      </c>
      <c r="G64" s="137">
        <v>3853000</v>
      </c>
      <c r="H64" s="137">
        <v>112000</v>
      </c>
      <c r="I64" s="138">
        <v>2359000</v>
      </c>
      <c r="J64" s="139">
        <v>34</v>
      </c>
      <c r="K64" s="27">
        <v>17188</v>
      </c>
      <c r="L64" s="7">
        <f t="shared" si="1"/>
        <v>3852540.0000000005</v>
      </c>
      <c r="M64" s="7"/>
      <c r="N64" s="28">
        <f t="shared" si="6"/>
        <v>459.99999999953434</v>
      </c>
      <c r="O64" s="7">
        <f t="shared" si="2"/>
        <v>112160</v>
      </c>
      <c r="P64" s="28">
        <f t="shared" si="7"/>
        <v>-160</v>
      </c>
      <c r="Q64" s="7"/>
      <c r="R64" s="7"/>
      <c r="S64" s="39" t="s">
        <v>208</v>
      </c>
      <c r="T64" s="40" t="s">
        <v>210</v>
      </c>
      <c r="U64" s="41">
        <f t="shared" si="3"/>
        <v>17188</v>
      </c>
      <c r="V64" s="42">
        <f t="shared" si="4"/>
        <v>10873</v>
      </c>
      <c r="W64" s="43">
        <v>10833</v>
      </c>
      <c r="X64" s="43">
        <v>40</v>
      </c>
      <c r="Y64" s="43">
        <v>3697</v>
      </c>
      <c r="Z64" s="43">
        <v>108</v>
      </c>
      <c r="AA64" s="44">
        <v>2510</v>
      </c>
      <c r="AB64" s="45">
        <v>34</v>
      </c>
      <c r="AC64" s="36" t="e">
        <f>C64-K64-#REF!</f>
        <v>#REF!</v>
      </c>
      <c r="AD64" s="39" t="s">
        <v>208</v>
      </c>
      <c r="AE64" s="40" t="s">
        <v>210</v>
      </c>
      <c r="AF64" s="46"/>
      <c r="AG64" s="8"/>
    </row>
    <row r="65" spans="1:33" s="50" customFormat="1" ht="14.1" customHeight="1" x14ac:dyDescent="0.25">
      <c r="A65" s="38" t="s">
        <v>211</v>
      </c>
      <c r="B65" s="134" t="s">
        <v>212</v>
      </c>
      <c r="C65" s="135">
        <f t="shared" si="0"/>
        <v>26034000</v>
      </c>
      <c r="D65" s="136">
        <v>16260000</v>
      </c>
      <c r="E65" s="137">
        <f t="shared" si="5"/>
        <v>16260000</v>
      </c>
      <c r="F65" s="107">
        <v>0</v>
      </c>
      <c r="G65" s="137">
        <v>5528000</v>
      </c>
      <c r="H65" s="137">
        <v>163000</v>
      </c>
      <c r="I65" s="138">
        <v>4083000</v>
      </c>
      <c r="J65" s="139">
        <v>48.06</v>
      </c>
      <c r="K65" s="27">
        <v>25552</v>
      </c>
      <c r="L65" s="7">
        <f t="shared" si="1"/>
        <v>5528400</v>
      </c>
      <c r="M65" s="7"/>
      <c r="N65" s="28">
        <f t="shared" si="6"/>
        <v>-400</v>
      </c>
      <c r="O65" s="7">
        <f t="shared" si="2"/>
        <v>162600</v>
      </c>
      <c r="P65" s="28">
        <f t="shared" si="7"/>
        <v>400</v>
      </c>
      <c r="Q65" s="7"/>
      <c r="R65" s="7"/>
      <c r="S65" s="39" t="s">
        <v>211</v>
      </c>
      <c r="T65" s="40" t="s">
        <v>213</v>
      </c>
      <c r="U65" s="41">
        <f t="shared" si="3"/>
        <v>25552</v>
      </c>
      <c r="V65" s="42">
        <f t="shared" si="4"/>
        <v>15710</v>
      </c>
      <c r="W65" s="43">
        <v>15710</v>
      </c>
      <c r="X65" s="43">
        <v>0</v>
      </c>
      <c r="Y65" s="43">
        <v>5341</v>
      </c>
      <c r="Z65" s="43">
        <v>157</v>
      </c>
      <c r="AA65" s="44">
        <v>4344</v>
      </c>
      <c r="AB65" s="45">
        <v>48.06</v>
      </c>
      <c r="AC65" s="36" t="e">
        <f>C65-K65-#REF!</f>
        <v>#REF!</v>
      </c>
      <c r="AD65" s="39" t="s">
        <v>211</v>
      </c>
      <c r="AE65" s="40" t="s">
        <v>213</v>
      </c>
      <c r="AF65" s="46"/>
      <c r="AG65" s="8"/>
    </row>
    <row r="66" spans="1:33" ht="14.1" customHeight="1" x14ac:dyDescent="0.25">
      <c r="A66" s="38" t="s">
        <v>214</v>
      </c>
      <c r="B66" s="134" t="s">
        <v>215</v>
      </c>
      <c r="C66" s="135">
        <f t="shared" si="0"/>
        <v>27192000</v>
      </c>
      <c r="D66" s="136">
        <v>17555000</v>
      </c>
      <c r="E66" s="137">
        <f t="shared" si="5"/>
        <v>17465000</v>
      </c>
      <c r="F66" s="107">
        <v>90000</v>
      </c>
      <c r="G66" s="137">
        <v>5969000</v>
      </c>
      <c r="H66" s="137">
        <v>175000</v>
      </c>
      <c r="I66" s="138">
        <v>3493000</v>
      </c>
      <c r="J66" s="139">
        <v>58.5</v>
      </c>
      <c r="K66" s="27">
        <v>26586</v>
      </c>
      <c r="L66" s="7">
        <f t="shared" si="1"/>
        <v>5968700</v>
      </c>
      <c r="N66" s="28">
        <f t="shared" si="6"/>
        <v>300</v>
      </c>
      <c r="O66" s="7">
        <f t="shared" si="2"/>
        <v>174650</v>
      </c>
      <c r="P66" s="28">
        <f t="shared" si="7"/>
        <v>350</v>
      </c>
      <c r="Q66" s="7"/>
      <c r="R66" s="7"/>
      <c r="S66" s="39" t="s">
        <v>214</v>
      </c>
      <c r="T66" s="40" t="s">
        <v>216</v>
      </c>
      <c r="U66" s="41">
        <f t="shared" si="3"/>
        <v>26586</v>
      </c>
      <c r="V66" s="42">
        <f t="shared" si="4"/>
        <v>16941</v>
      </c>
      <c r="W66" s="43">
        <v>16871</v>
      </c>
      <c r="X66" s="43">
        <v>70</v>
      </c>
      <c r="Y66" s="43">
        <v>5760</v>
      </c>
      <c r="Z66" s="43">
        <v>169</v>
      </c>
      <c r="AA66" s="44">
        <v>3716</v>
      </c>
      <c r="AB66" s="45">
        <v>58.5</v>
      </c>
      <c r="AC66" s="36" t="e">
        <f>C66-K66-#REF!</f>
        <v>#REF!</v>
      </c>
      <c r="AD66" s="39" t="s">
        <v>214</v>
      </c>
      <c r="AE66" s="40" t="s">
        <v>216</v>
      </c>
      <c r="AF66" s="46"/>
      <c r="AG66" s="8"/>
    </row>
    <row r="67" spans="1:33" ht="14.1" customHeight="1" x14ac:dyDescent="0.25">
      <c r="A67" s="38" t="s">
        <v>217</v>
      </c>
      <c r="B67" s="134" t="s">
        <v>218</v>
      </c>
      <c r="C67" s="135">
        <f t="shared" si="0"/>
        <v>18030000</v>
      </c>
      <c r="D67" s="136">
        <v>11278000</v>
      </c>
      <c r="E67" s="137">
        <f t="shared" si="5"/>
        <v>11221000</v>
      </c>
      <c r="F67" s="107">
        <v>57000</v>
      </c>
      <c r="G67" s="137">
        <v>3835000</v>
      </c>
      <c r="H67" s="137">
        <v>112000</v>
      </c>
      <c r="I67" s="138">
        <v>2805000</v>
      </c>
      <c r="J67" s="139">
        <v>34.049999999999997</v>
      </c>
      <c r="K67" s="27">
        <v>17696</v>
      </c>
      <c r="L67" s="7">
        <f t="shared" si="1"/>
        <v>3834520.0000000005</v>
      </c>
      <c r="N67" s="28">
        <f t="shared" si="6"/>
        <v>479.99999999953434</v>
      </c>
      <c r="O67" s="7">
        <f t="shared" si="2"/>
        <v>112210</v>
      </c>
      <c r="P67" s="28">
        <f t="shared" si="7"/>
        <v>-210</v>
      </c>
      <c r="Q67" s="7"/>
      <c r="R67" s="7"/>
      <c r="S67" s="39" t="s">
        <v>217</v>
      </c>
      <c r="T67" s="40" t="s">
        <v>218</v>
      </c>
      <c r="U67" s="41">
        <f t="shared" si="3"/>
        <v>17696</v>
      </c>
      <c r="V67" s="42">
        <f t="shared" si="4"/>
        <v>10898</v>
      </c>
      <c r="W67" s="43">
        <v>10840</v>
      </c>
      <c r="X67" s="43">
        <v>58</v>
      </c>
      <c r="Y67" s="43">
        <v>3705</v>
      </c>
      <c r="Z67" s="43">
        <v>108</v>
      </c>
      <c r="AA67" s="44">
        <v>2985</v>
      </c>
      <c r="AB67" s="45">
        <v>34.049999999999997</v>
      </c>
      <c r="AC67" s="36" t="e">
        <f>C67-K67-#REF!</f>
        <v>#REF!</v>
      </c>
      <c r="AD67" s="39" t="s">
        <v>217</v>
      </c>
      <c r="AE67" s="40" t="s">
        <v>218</v>
      </c>
      <c r="AF67" s="46"/>
      <c r="AG67" s="8"/>
    </row>
    <row r="68" spans="1:33" ht="14.1" customHeight="1" x14ac:dyDescent="0.25">
      <c r="A68" s="38" t="s">
        <v>219</v>
      </c>
      <c r="B68" s="134" t="s">
        <v>220</v>
      </c>
      <c r="C68" s="135">
        <f t="shared" si="0"/>
        <v>30949000</v>
      </c>
      <c r="D68" s="136">
        <v>18725000</v>
      </c>
      <c r="E68" s="137">
        <f t="shared" si="5"/>
        <v>18475000</v>
      </c>
      <c r="F68" s="107">
        <v>250000</v>
      </c>
      <c r="G68" s="137">
        <v>6367000</v>
      </c>
      <c r="H68" s="137">
        <v>185000</v>
      </c>
      <c r="I68" s="138">
        <v>5672000</v>
      </c>
      <c r="J68" s="139">
        <v>61</v>
      </c>
      <c r="K68" s="27">
        <v>30456</v>
      </c>
      <c r="L68" s="7">
        <f t="shared" si="1"/>
        <v>6366500</v>
      </c>
      <c r="N68" s="28">
        <f t="shared" si="6"/>
        <v>500</v>
      </c>
      <c r="O68" s="7">
        <f t="shared" si="2"/>
        <v>184750</v>
      </c>
      <c r="P68" s="28">
        <f t="shared" si="7"/>
        <v>250</v>
      </c>
      <c r="Q68" s="7"/>
      <c r="R68" s="7"/>
      <c r="S68" s="39" t="s">
        <v>219</v>
      </c>
      <c r="T68" s="40" t="s">
        <v>221</v>
      </c>
      <c r="U68" s="41">
        <f t="shared" si="3"/>
        <v>30456</v>
      </c>
      <c r="V68" s="42">
        <f t="shared" si="4"/>
        <v>18092</v>
      </c>
      <c r="W68" s="43">
        <v>17842</v>
      </c>
      <c r="X68" s="43">
        <v>250</v>
      </c>
      <c r="Y68" s="43">
        <v>6151</v>
      </c>
      <c r="Z68" s="43">
        <v>178</v>
      </c>
      <c r="AA68" s="44">
        <v>6035</v>
      </c>
      <c r="AB68" s="45">
        <v>61</v>
      </c>
      <c r="AC68" s="36" t="e">
        <f>C68-K68-#REF!</f>
        <v>#REF!</v>
      </c>
      <c r="AD68" s="39" t="s">
        <v>219</v>
      </c>
      <c r="AE68" s="40" t="s">
        <v>221</v>
      </c>
      <c r="AF68" s="46"/>
      <c r="AG68" s="8"/>
    </row>
    <row r="69" spans="1:33" ht="14.1" customHeight="1" x14ac:dyDescent="0.25">
      <c r="A69" s="38" t="s">
        <v>222</v>
      </c>
      <c r="B69" s="134" t="s">
        <v>223</v>
      </c>
      <c r="C69" s="135">
        <f t="shared" si="0"/>
        <v>13453000</v>
      </c>
      <c r="D69" s="136">
        <v>8296000</v>
      </c>
      <c r="E69" s="137">
        <f t="shared" si="5"/>
        <v>8263000</v>
      </c>
      <c r="F69" s="107">
        <v>33000</v>
      </c>
      <c r="G69" s="137">
        <v>2821000</v>
      </c>
      <c r="H69" s="137">
        <v>83000</v>
      </c>
      <c r="I69" s="138">
        <v>2253000</v>
      </c>
      <c r="J69" s="139">
        <v>28.25</v>
      </c>
      <c r="K69" s="7">
        <v>13213</v>
      </c>
      <c r="L69" s="7">
        <f t="shared" si="1"/>
        <v>2820640</v>
      </c>
      <c r="N69" s="28">
        <f t="shared" si="6"/>
        <v>360</v>
      </c>
      <c r="O69" s="7">
        <f t="shared" si="2"/>
        <v>82630</v>
      </c>
      <c r="P69" s="28">
        <f t="shared" si="7"/>
        <v>370</v>
      </c>
      <c r="Q69" s="7"/>
      <c r="R69" s="7"/>
      <c r="S69" s="39" t="s">
        <v>222</v>
      </c>
      <c r="T69" s="40" t="s">
        <v>223</v>
      </c>
      <c r="U69" s="41">
        <f t="shared" si="3"/>
        <v>13213</v>
      </c>
      <c r="V69" s="42">
        <f t="shared" si="4"/>
        <v>8012</v>
      </c>
      <c r="W69" s="43">
        <v>7982</v>
      </c>
      <c r="X69" s="43">
        <v>30</v>
      </c>
      <c r="Y69" s="43">
        <v>2724</v>
      </c>
      <c r="Z69" s="43">
        <v>80</v>
      </c>
      <c r="AA69" s="44">
        <v>2397</v>
      </c>
      <c r="AB69" s="45">
        <v>28.25</v>
      </c>
      <c r="AC69" s="36" t="e">
        <f>C69-K69-#REF!</f>
        <v>#REF!</v>
      </c>
      <c r="AD69" s="39" t="s">
        <v>222</v>
      </c>
      <c r="AE69" s="40" t="s">
        <v>223</v>
      </c>
      <c r="AF69" s="46"/>
      <c r="AG69" s="8"/>
    </row>
    <row r="70" spans="1:33" ht="14.1" customHeight="1" x14ac:dyDescent="0.25">
      <c r="A70" s="38" t="s">
        <v>224</v>
      </c>
      <c r="B70" s="134" t="s">
        <v>225</v>
      </c>
      <c r="C70" s="135">
        <f t="shared" ref="C70:C76" si="8">D70+G70+H70+I70</f>
        <v>47226000</v>
      </c>
      <c r="D70" s="142">
        <v>32260000</v>
      </c>
      <c r="E70" s="137">
        <f t="shared" si="5"/>
        <v>31930000</v>
      </c>
      <c r="F70" s="107">
        <v>330000</v>
      </c>
      <c r="G70" s="137">
        <v>10968000</v>
      </c>
      <c r="H70" s="137">
        <v>319000</v>
      </c>
      <c r="I70" s="138">
        <v>3679000</v>
      </c>
      <c r="J70" s="139">
        <v>103</v>
      </c>
      <c r="K70" s="27">
        <v>42060</v>
      </c>
      <c r="L70" s="7">
        <f t="shared" ref="L70:L76" si="9">PRODUCT(D70,0.34)</f>
        <v>10968400</v>
      </c>
      <c r="N70" s="28">
        <f t="shared" si="6"/>
        <v>-400</v>
      </c>
      <c r="O70" s="7">
        <f t="shared" ref="O70:O76" si="10">PRODUCT(E70,0.01)</f>
        <v>319300</v>
      </c>
      <c r="P70" s="28">
        <f t="shared" si="7"/>
        <v>-300</v>
      </c>
      <c r="Q70" s="7">
        <v>11</v>
      </c>
      <c r="R70" s="7"/>
      <c r="S70" s="39" t="s">
        <v>224</v>
      </c>
      <c r="T70" s="40" t="s">
        <v>226</v>
      </c>
      <c r="U70" s="41">
        <f t="shared" ref="U70:U76" si="11">V70+Y70+Z70+AA70</f>
        <v>46004</v>
      </c>
      <c r="V70" s="51">
        <f t="shared" ref="V70:V76" si="12">W70+X70</f>
        <v>31189</v>
      </c>
      <c r="W70" s="43">
        <v>30839</v>
      </c>
      <c r="X70" s="43">
        <v>350</v>
      </c>
      <c r="Y70" s="43">
        <v>10604</v>
      </c>
      <c r="Z70" s="43">
        <v>297</v>
      </c>
      <c r="AA70" s="44">
        <v>3914</v>
      </c>
      <c r="AB70" s="45">
        <v>103</v>
      </c>
      <c r="AC70" s="36" t="e">
        <f>C70-K70-#REF!</f>
        <v>#REF!</v>
      </c>
      <c r="AD70" s="39" t="s">
        <v>224</v>
      </c>
      <c r="AE70" s="40" t="s">
        <v>226</v>
      </c>
      <c r="AF70" s="46"/>
      <c r="AG70" s="8"/>
    </row>
    <row r="71" spans="1:33" ht="14.1" customHeight="1" x14ac:dyDescent="0.25">
      <c r="A71" s="38" t="s">
        <v>227</v>
      </c>
      <c r="B71" s="134" t="s">
        <v>228</v>
      </c>
      <c r="C71" s="135">
        <f t="shared" si="8"/>
        <v>44902000</v>
      </c>
      <c r="D71" s="136">
        <v>28204000</v>
      </c>
      <c r="E71" s="137">
        <f t="shared" ref="E71:E76" si="13">D71-F71</f>
        <v>27879000</v>
      </c>
      <c r="F71" s="107">
        <v>325000</v>
      </c>
      <c r="G71" s="137">
        <v>9589000</v>
      </c>
      <c r="H71" s="137">
        <v>279000</v>
      </c>
      <c r="I71" s="138">
        <v>6830000</v>
      </c>
      <c r="J71" s="139">
        <v>99</v>
      </c>
      <c r="K71" s="27">
        <v>43916</v>
      </c>
      <c r="L71" s="7">
        <f t="shared" si="9"/>
        <v>9589360</v>
      </c>
      <c r="N71" s="28">
        <f t="shared" ref="N71:N76" si="14">G71-L71</f>
        <v>-360</v>
      </c>
      <c r="O71" s="7">
        <f t="shared" si="10"/>
        <v>278790</v>
      </c>
      <c r="P71" s="28">
        <f t="shared" ref="P71:P76" si="15">H71-O71</f>
        <v>210</v>
      </c>
      <c r="Q71" s="7"/>
      <c r="R71" s="7"/>
      <c r="S71" s="39" t="s">
        <v>227</v>
      </c>
      <c r="T71" s="40" t="s">
        <v>229</v>
      </c>
      <c r="U71" s="41">
        <f t="shared" si="11"/>
        <v>43916</v>
      </c>
      <c r="V71" s="42">
        <f t="shared" si="12"/>
        <v>27150</v>
      </c>
      <c r="W71" s="43">
        <v>26925</v>
      </c>
      <c r="X71" s="43">
        <v>225</v>
      </c>
      <c r="Y71" s="43">
        <v>9231</v>
      </c>
      <c r="Z71" s="43">
        <v>269</v>
      </c>
      <c r="AA71" s="44">
        <v>7266</v>
      </c>
      <c r="AB71" s="45">
        <v>99</v>
      </c>
      <c r="AC71" s="36" t="e">
        <f>C71-K71-#REF!</f>
        <v>#REF!</v>
      </c>
      <c r="AD71" s="39" t="s">
        <v>227</v>
      </c>
      <c r="AE71" s="40" t="s">
        <v>229</v>
      </c>
      <c r="AF71" s="46"/>
      <c r="AG71" s="8"/>
    </row>
    <row r="72" spans="1:33" ht="14.1" customHeight="1" x14ac:dyDescent="0.25">
      <c r="A72" s="38" t="s">
        <v>230</v>
      </c>
      <c r="B72" s="134" t="s">
        <v>231</v>
      </c>
      <c r="C72" s="135">
        <f t="shared" si="8"/>
        <v>20367000</v>
      </c>
      <c r="D72" s="136">
        <v>14188000</v>
      </c>
      <c r="E72" s="137">
        <f t="shared" si="13"/>
        <v>14038000</v>
      </c>
      <c r="F72" s="107">
        <v>150000</v>
      </c>
      <c r="G72" s="137">
        <v>4824000</v>
      </c>
      <c r="H72" s="137">
        <v>140000</v>
      </c>
      <c r="I72" s="138">
        <v>1215000</v>
      </c>
      <c r="J72" s="139">
        <v>43</v>
      </c>
      <c r="K72" s="27">
        <v>19798</v>
      </c>
      <c r="L72" s="7">
        <f t="shared" si="9"/>
        <v>4823920</v>
      </c>
      <c r="N72" s="28">
        <f t="shared" si="14"/>
        <v>80</v>
      </c>
      <c r="O72" s="7">
        <f t="shared" si="10"/>
        <v>140380</v>
      </c>
      <c r="P72" s="28">
        <f t="shared" si="15"/>
        <v>-380</v>
      </c>
      <c r="Q72" s="7"/>
      <c r="R72" s="7"/>
      <c r="S72" s="39" t="s">
        <v>230</v>
      </c>
      <c r="T72" s="40" t="s">
        <v>232</v>
      </c>
      <c r="U72" s="41">
        <f t="shared" si="11"/>
        <v>19798</v>
      </c>
      <c r="V72" s="42">
        <f t="shared" si="12"/>
        <v>13708</v>
      </c>
      <c r="W72" s="43">
        <v>13558</v>
      </c>
      <c r="X72" s="43">
        <v>150</v>
      </c>
      <c r="Y72" s="43">
        <v>4661</v>
      </c>
      <c r="Z72" s="43">
        <v>136</v>
      </c>
      <c r="AA72" s="44">
        <v>1293</v>
      </c>
      <c r="AB72" s="45">
        <v>43</v>
      </c>
      <c r="AC72" s="36" t="e">
        <f>C72-K72-#REF!</f>
        <v>#REF!</v>
      </c>
      <c r="AD72" s="39" t="s">
        <v>230</v>
      </c>
      <c r="AE72" s="40" t="s">
        <v>232</v>
      </c>
      <c r="AF72" s="46"/>
      <c r="AG72" s="8"/>
    </row>
    <row r="73" spans="1:33" ht="14.1" customHeight="1" x14ac:dyDescent="0.25">
      <c r="A73" s="38" t="s">
        <v>233</v>
      </c>
      <c r="B73" s="134" t="s">
        <v>234</v>
      </c>
      <c r="C73" s="135">
        <f t="shared" si="8"/>
        <v>23102000</v>
      </c>
      <c r="D73" s="136">
        <v>14219000</v>
      </c>
      <c r="E73" s="137">
        <f t="shared" si="13"/>
        <v>14163000</v>
      </c>
      <c r="F73" s="107">
        <v>56000</v>
      </c>
      <c r="G73" s="137">
        <v>4834000</v>
      </c>
      <c r="H73" s="137">
        <v>142000</v>
      </c>
      <c r="I73" s="138">
        <v>3907000</v>
      </c>
      <c r="J73" s="139">
        <v>44.3</v>
      </c>
      <c r="K73" s="27">
        <v>22688</v>
      </c>
      <c r="L73" s="7">
        <f t="shared" si="9"/>
        <v>4834460</v>
      </c>
      <c r="N73" s="28">
        <f t="shared" si="14"/>
        <v>-460</v>
      </c>
      <c r="O73" s="7">
        <f t="shared" si="10"/>
        <v>141630</v>
      </c>
      <c r="P73" s="28">
        <f t="shared" si="15"/>
        <v>370</v>
      </c>
      <c r="Q73" s="7"/>
      <c r="R73" s="7"/>
      <c r="S73" s="39" t="s">
        <v>233</v>
      </c>
      <c r="T73" s="40" t="s">
        <v>235</v>
      </c>
      <c r="U73" s="41">
        <f t="shared" si="11"/>
        <v>22688</v>
      </c>
      <c r="V73" s="42">
        <f t="shared" si="12"/>
        <v>13727</v>
      </c>
      <c r="W73" s="43">
        <v>13682</v>
      </c>
      <c r="X73" s="43">
        <v>45</v>
      </c>
      <c r="Y73" s="43">
        <v>4667</v>
      </c>
      <c r="Z73" s="43">
        <v>137</v>
      </c>
      <c r="AA73" s="44">
        <v>4157</v>
      </c>
      <c r="AB73" s="45">
        <v>44.3</v>
      </c>
      <c r="AC73" s="36" t="e">
        <f>C73-K73-#REF!</f>
        <v>#REF!</v>
      </c>
      <c r="AD73" s="39" t="s">
        <v>233</v>
      </c>
      <c r="AE73" s="40" t="s">
        <v>235</v>
      </c>
      <c r="AF73" s="46"/>
      <c r="AG73" s="8"/>
    </row>
    <row r="74" spans="1:33" ht="14.1" customHeight="1" x14ac:dyDescent="0.25">
      <c r="A74" s="38" t="s">
        <v>236</v>
      </c>
      <c r="B74" s="134" t="s">
        <v>237</v>
      </c>
      <c r="C74" s="135">
        <f t="shared" si="8"/>
        <v>0</v>
      </c>
      <c r="D74" s="136">
        <v>0</v>
      </c>
      <c r="E74" s="137">
        <f t="shared" si="13"/>
        <v>0</v>
      </c>
      <c r="F74" s="107">
        <v>0</v>
      </c>
      <c r="G74" s="137">
        <v>0</v>
      </c>
      <c r="H74" s="137">
        <v>0</v>
      </c>
      <c r="I74" s="138">
        <v>0</v>
      </c>
      <c r="J74" s="139">
        <v>0</v>
      </c>
      <c r="K74" s="7">
        <v>3122</v>
      </c>
      <c r="L74" s="7">
        <f t="shared" si="9"/>
        <v>0</v>
      </c>
      <c r="N74" s="28">
        <f t="shared" si="14"/>
        <v>0</v>
      </c>
      <c r="O74" s="7">
        <f t="shared" si="10"/>
        <v>0</v>
      </c>
      <c r="P74" s="28">
        <f t="shared" si="15"/>
        <v>0</v>
      </c>
      <c r="Q74" s="7"/>
      <c r="R74" s="7"/>
      <c r="S74" s="39" t="s">
        <v>236</v>
      </c>
      <c r="T74" s="40" t="s">
        <v>238</v>
      </c>
      <c r="U74" s="41">
        <f t="shared" si="11"/>
        <v>3122</v>
      </c>
      <c r="V74" s="42">
        <f t="shared" si="12"/>
        <v>2429</v>
      </c>
      <c r="W74" s="43">
        <v>1366</v>
      </c>
      <c r="X74" s="43">
        <v>1063</v>
      </c>
      <c r="Y74" s="43">
        <v>673</v>
      </c>
      <c r="Z74" s="43">
        <v>20</v>
      </c>
      <c r="AA74" s="44">
        <v>0</v>
      </c>
      <c r="AB74" s="45">
        <v>21</v>
      </c>
      <c r="AC74" s="36" t="e">
        <f>C74-K74-#REF!</f>
        <v>#REF!</v>
      </c>
      <c r="AD74" s="39" t="s">
        <v>236</v>
      </c>
      <c r="AE74" s="40" t="s">
        <v>238</v>
      </c>
      <c r="AF74" s="46"/>
      <c r="AG74" s="8"/>
    </row>
    <row r="75" spans="1:33" ht="14.1" customHeight="1" x14ac:dyDescent="0.25">
      <c r="A75" s="38" t="s">
        <v>239</v>
      </c>
      <c r="B75" s="134" t="s">
        <v>240</v>
      </c>
      <c r="C75" s="135">
        <f t="shared" si="8"/>
        <v>34301000</v>
      </c>
      <c r="D75" s="136">
        <v>21079000</v>
      </c>
      <c r="E75" s="137">
        <f t="shared" si="13"/>
        <v>20764000</v>
      </c>
      <c r="F75" s="107">
        <v>315000</v>
      </c>
      <c r="G75" s="137">
        <v>7167000</v>
      </c>
      <c r="H75" s="137">
        <v>208000</v>
      </c>
      <c r="I75" s="138">
        <v>5847000</v>
      </c>
      <c r="J75" s="139">
        <v>60.07</v>
      </c>
      <c r="K75" s="27">
        <v>33675</v>
      </c>
      <c r="L75" s="7">
        <f t="shared" si="9"/>
        <v>7166860.0000000009</v>
      </c>
      <c r="M75" s="7">
        <v>179</v>
      </c>
      <c r="N75" s="28">
        <f t="shared" si="14"/>
        <v>139.99999999906868</v>
      </c>
      <c r="O75" s="7">
        <f t="shared" si="10"/>
        <v>207640</v>
      </c>
      <c r="P75" s="28">
        <f t="shared" si="15"/>
        <v>360</v>
      </c>
      <c r="Q75" s="7"/>
      <c r="R75" s="7"/>
      <c r="S75" s="39" t="s">
        <v>239</v>
      </c>
      <c r="T75" s="40" t="s">
        <v>241</v>
      </c>
      <c r="U75" s="41">
        <f t="shared" si="11"/>
        <v>33675</v>
      </c>
      <c r="V75" s="42">
        <f t="shared" si="12"/>
        <v>20623</v>
      </c>
      <c r="W75" s="43">
        <v>19781</v>
      </c>
      <c r="X75" s="43">
        <v>842</v>
      </c>
      <c r="Y75" s="43">
        <v>6833</v>
      </c>
      <c r="Z75" s="43">
        <v>198</v>
      </c>
      <c r="AA75" s="44">
        <v>6021</v>
      </c>
      <c r="AB75" s="45">
        <v>60.07</v>
      </c>
      <c r="AC75" s="36" t="e">
        <f>C75-K75-#REF!</f>
        <v>#REF!</v>
      </c>
      <c r="AD75" s="39" t="s">
        <v>239</v>
      </c>
      <c r="AE75" s="40" t="s">
        <v>241</v>
      </c>
      <c r="AF75" s="46"/>
      <c r="AG75" s="8"/>
    </row>
    <row r="76" spans="1:33" ht="14.1" customHeight="1" thickBot="1" x14ac:dyDescent="0.3">
      <c r="A76" s="52" t="s">
        <v>242</v>
      </c>
      <c r="B76" s="143" t="s">
        <v>243</v>
      </c>
      <c r="C76" s="144">
        <f t="shared" si="8"/>
        <v>51951000</v>
      </c>
      <c r="D76" s="145">
        <v>35308000</v>
      </c>
      <c r="E76" s="146">
        <f t="shared" si="13"/>
        <v>35043000</v>
      </c>
      <c r="F76" s="147">
        <v>265000</v>
      </c>
      <c r="G76" s="146">
        <v>12005000</v>
      </c>
      <c r="H76" s="146">
        <v>350000</v>
      </c>
      <c r="I76" s="148">
        <v>4288000</v>
      </c>
      <c r="J76" s="149">
        <v>109.53</v>
      </c>
      <c r="K76" s="27">
        <v>49642</v>
      </c>
      <c r="L76" s="7">
        <f t="shared" si="9"/>
        <v>12004720</v>
      </c>
      <c r="N76" s="28">
        <f t="shared" si="14"/>
        <v>280</v>
      </c>
      <c r="O76" s="7">
        <f t="shared" si="10"/>
        <v>350430</v>
      </c>
      <c r="P76" s="28">
        <f t="shared" si="15"/>
        <v>-430</v>
      </c>
      <c r="Q76" s="7"/>
      <c r="R76" s="7"/>
      <c r="S76" s="53" t="s">
        <v>242</v>
      </c>
      <c r="T76" s="54" t="s">
        <v>243</v>
      </c>
      <c r="U76" s="55">
        <f t="shared" si="11"/>
        <v>49642</v>
      </c>
      <c r="V76" s="56">
        <f t="shared" si="12"/>
        <v>33714</v>
      </c>
      <c r="W76" s="57">
        <v>33449</v>
      </c>
      <c r="X76" s="57">
        <v>265</v>
      </c>
      <c r="Y76" s="57">
        <v>11463</v>
      </c>
      <c r="Z76" s="57">
        <v>334</v>
      </c>
      <c r="AA76" s="58">
        <v>4131</v>
      </c>
      <c r="AB76" s="59">
        <v>109.53</v>
      </c>
      <c r="AC76" s="36" t="e">
        <f>C76-K76-#REF!</f>
        <v>#REF!</v>
      </c>
      <c r="AD76" s="53" t="s">
        <v>242</v>
      </c>
      <c r="AE76" s="54" t="s">
        <v>243</v>
      </c>
      <c r="AF76" s="60"/>
      <c r="AG76" s="8"/>
    </row>
    <row r="77" spans="1:33" ht="15.75" thickBot="1" x14ac:dyDescent="0.3">
      <c r="A77" s="61"/>
      <c r="B77" s="150" t="s">
        <v>244</v>
      </c>
      <c r="C77" s="151">
        <f t="shared" ref="C77:J77" si="16">SUM(C6:C76)</f>
        <v>2090309000</v>
      </c>
      <c r="D77" s="152">
        <f t="shared" si="16"/>
        <v>1326582000</v>
      </c>
      <c r="E77" s="153">
        <f t="shared" si="16"/>
        <v>1313945000</v>
      </c>
      <c r="F77" s="154">
        <f t="shared" si="16"/>
        <v>12637000</v>
      </c>
      <c r="G77" s="154">
        <f t="shared" si="16"/>
        <v>451041000</v>
      </c>
      <c r="H77" s="154">
        <f t="shared" si="16"/>
        <v>13143000</v>
      </c>
      <c r="I77" s="155">
        <f t="shared" si="16"/>
        <v>299543000</v>
      </c>
      <c r="J77" s="156">
        <f t="shared" si="16"/>
        <v>4118.3900000000003</v>
      </c>
      <c r="Q77" s="7"/>
      <c r="R77" s="7"/>
      <c r="S77" s="22"/>
      <c r="T77" s="62" t="s">
        <v>244</v>
      </c>
      <c r="U77" s="63">
        <f t="shared" ref="U77:AB77" si="17">SUM(U6:U76)</f>
        <v>2100165</v>
      </c>
      <c r="V77" s="64">
        <f t="shared" si="17"/>
        <v>1322475</v>
      </c>
      <c r="W77" s="65">
        <f t="shared" si="17"/>
        <v>1301356</v>
      </c>
      <c r="X77" s="66">
        <f t="shared" si="17"/>
        <v>21119</v>
      </c>
      <c r="Y77" s="66">
        <f t="shared" si="17"/>
        <v>444295</v>
      </c>
      <c r="Z77" s="66">
        <f t="shared" si="17"/>
        <v>12797</v>
      </c>
      <c r="AA77" s="67">
        <f t="shared" si="17"/>
        <v>320598</v>
      </c>
      <c r="AB77" s="68">
        <f t="shared" si="17"/>
        <v>4255.07</v>
      </c>
      <c r="AC77" s="7"/>
      <c r="AD77" s="22"/>
      <c r="AE77" s="62" t="s">
        <v>244</v>
      </c>
      <c r="AF77" s="69"/>
      <c r="AG77" s="70"/>
    </row>
    <row r="78" spans="1:33" x14ac:dyDescent="0.25">
      <c r="A78" s="8"/>
      <c r="B78" s="8"/>
      <c r="C78" s="8"/>
      <c r="D78" s="8"/>
      <c r="E78" s="8"/>
      <c r="F78" s="8"/>
      <c r="G78" s="71"/>
      <c r="H78" s="71"/>
      <c r="I78" s="71"/>
      <c r="J78" s="8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25"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25"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25"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</sheetData>
  <mergeCells count="9">
    <mergeCell ref="H4:H5"/>
    <mergeCell ref="I4:I5"/>
    <mergeCell ref="J4:J5"/>
    <mergeCell ref="A4:A5"/>
    <mergeCell ref="B4:B5"/>
    <mergeCell ref="C4:C5"/>
    <mergeCell ref="D4:D5"/>
    <mergeCell ref="E4:F4"/>
    <mergeCell ref="G4:G5"/>
  </mergeCells>
  <printOptions horizontalCentered="1"/>
  <pageMargins left="0.78740157480314965" right="0.23622047244094491" top="0.76" bottom="0.59055118110236227" header="0.43" footer="0.51181102362204722"/>
  <pageSetup paperSize="9" scale="67" orientation="portrait" r:id="rId1"/>
  <headerFooter alignWithMargins="0">
    <oddHeader>&amp;RKapitola C.II.3
&amp;"-,Tučné"Tabulka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Palivcová Markéta</dc:creator>
  <cp:lastModifiedBy>Jurková Tereza</cp:lastModifiedBy>
  <cp:lastPrinted>2015-03-11T07:12:59Z</cp:lastPrinted>
  <dcterms:created xsi:type="dcterms:W3CDTF">2015-03-03T07:48:10Z</dcterms:created>
  <dcterms:modified xsi:type="dcterms:W3CDTF">2015-03-11T07:13:09Z</dcterms:modified>
</cp:coreProperties>
</file>