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<sst xmlns="http://schemas.openxmlformats.org/spreadsheetml/2006/main" count="30" uniqueCount="29">
  <si>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CENA</t>
  </si>
  <si>
    <t xml:space="preserve">Termín předání </t>
  </si>
  <si>
    <t>CELKOVÉ HODNOCENÍ</t>
  </si>
  <si>
    <t>Název uchazeče</t>
  </si>
  <si>
    <t>Nejvýhodnější cena</t>
  </si>
  <si>
    <t>Nabídková cena</t>
  </si>
  <si>
    <t>Výpočet bodů za cenu (0 - 100)</t>
  </si>
  <si>
    <t>Nabídnutý termín</t>
  </si>
  <si>
    <t>Výpočet bodů za termín předání       (0 - 100)</t>
  </si>
  <si>
    <t>Celkový počet bodů</t>
  </si>
  <si>
    <t xml:space="preserve">Zaokrouhlení </t>
  </si>
  <si>
    <t>Zaokrouhlení celkového počtu bodů</t>
  </si>
  <si>
    <t>Konečné pořadí</t>
  </si>
  <si>
    <r>
      <t xml:space="preserve">Příloha č. 1                 </t>
    </r>
    <r>
      <rPr>
        <b/>
        <sz val="12"/>
        <rFont val="Arial"/>
        <family val="2"/>
      </rPr>
      <t>Tabulka celkového hodnocení nabídek</t>
    </r>
  </si>
  <si>
    <t>Nejvýhodnější termín</t>
  </si>
  <si>
    <t>PP servis Plzeň</t>
  </si>
  <si>
    <t>Credostav s.r.o.</t>
  </si>
  <si>
    <t>Energie České Budějovice</t>
  </si>
  <si>
    <t>Petr Jandák</t>
  </si>
  <si>
    <t>PROFITHERM CZ s.r.o.</t>
  </si>
  <si>
    <t>VIGIS s.r.o.</t>
  </si>
  <si>
    <t>S.V.A.</t>
  </si>
  <si>
    <t>Výpočet bodů za kritérium cena (max. 55)</t>
  </si>
  <si>
    <t>Výpočet bodů za kritérium termín předání (max. 20)</t>
  </si>
  <si>
    <t>Kvalita nabízeného řešení</t>
  </si>
  <si>
    <t>Nejkvalitnější řešení</t>
  </si>
  <si>
    <t>Nabídka řešení</t>
  </si>
  <si>
    <t>Výpočet bodů za kritérium termín kvalita řešení (max. 25)</t>
  </si>
  <si>
    <t>Výpočet bodů za cenu, termín předání a kvalitu nabízeného řešení.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</si>
</sst>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="92" zoomScaleNormal="92" workbookViewId="0" topLeftCell="A1">
      <selection activeCell="U4" sqref="U4"/>
    </sheetView>
  </sheetViews>
  <sheetFormatPr defaultColWidth="9.140625" defaultRowHeight="12.75"/>
  <cols>
    <col min="1" max="1" width="7.00390625" style="0" customWidth="1"/>
    <col min="2" max="2" width="23.140625" style="0" customWidth="1"/>
    <col min="3" max="3" width="13.57421875" style="0" customWidth="1"/>
    <col min="7" max="7" width="13.28125" style="0" customWidth="1"/>
    <col min="11" max="15" width="0" style="0" hidden="1" customWidth="1"/>
    <col min="16" max="16" width="13.57421875" style="0" customWidth="1"/>
  </cols>
  <sheetData>
    <row r="1" spans="1:23" ht="63" customHeight="1" thickBot="1">
      <c r="A1" s="56" t="s">
        <v>13</v>
      </c>
      <c r="B1" s="57"/>
      <c r="C1" s="57"/>
      <c r="D1" s="57"/>
      <c r="E1" s="57"/>
      <c r="F1" s="57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4" ht="24.75" customHeight="1" thickBot="1">
      <c r="A2" s="60" t="s">
        <v>28</v>
      </c>
      <c r="B2" s="61"/>
      <c r="C2" s="61"/>
      <c r="D2" s="61"/>
      <c r="E2" s="61"/>
      <c r="F2" s="61"/>
      <c r="G2" s="61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</row>
    <row r="3" spans="1:23" ht="37.5" customHeight="1" thickBot="1" thickTop="1">
      <c r="A3" s="63"/>
      <c r="B3" s="64"/>
      <c r="C3" s="65" t="s">
        <v>0</v>
      </c>
      <c r="D3" s="66"/>
      <c r="E3" s="66"/>
      <c r="F3" s="67"/>
      <c r="G3" s="68" t="s">
        <v>1</v>
      </c>
      <c r="H3" s="69"/>
      <c r="I3" s="70"/>
      <c r="J3" s="71"/>
      <c r="K3" s="72"/>
      <c r="L3" s="70"/>
      <c r="M3" s="70"/>
      <c r="N3" s="70"/>
      <c r="O3" s="70"/>
      <c r="P3" s="68" t="s">
        <v>24</v>
      </c>
      <c r="Q3" s="69"/>
      <c r="R3" s="69"/>
      <c r="S3" s="75"/>
      <c r="T3" s="73" t="s">
        <v>2</v>
      </c>
      <c r="U3" s="73"/>
      <c r="V3" s="73"/>
      <c r="W3" s="74"/>
    </row>
    <row r="4" spans="1:23" ht="127.5" customHeight="1" thickBot="1" thickTop="1">
      <c r="A4" s="40"/>
      <c r="B4" s="41" t="s">
        <v>3</v>
      </c>
      <c r="C4" s="42" t="s">
        <v>4</v>
      </c>
      <c r="D4" s="43" t="s">
        <v>5</v>
      </c>
      <c r="E4" s="43" t="s">
        <v>6</v>
      </c>
      <c r="F4" s="46" t="s">
        <v>22</v>
      </c>
      <c r="G4" s="44" t="s">
        <v>14</v>
      </c>
      <c r="H4" s="44" t="s">
        <v>7</v>
      </c>
      <c r="I4" s="44" t="s">
        <v>8</v>
      </c>
      <c r="J4" s="45" t="s">
        <v>23</v>
      </c>
      <c r="K4" s="4"/>
      <c r="L4" s="4"/>
      <c r="M4" s="4"/>
      <c r="N4" s="2"/>
      <c r="O4" s="3"/>
      <c r="P4" s="49" t="s">
        <v>25</v>
      </c>
      <c r="Q4" s="44" t="s">
        <v>26</v>
      </c>
      <c r="R4" s="44" t="s">
        <v>8</v>
      </c>
      <c r="S4" s="45" t="s">
        <v>27</v>
      </c>
      <c r="T4" s="5" t="s">
        <v>9</v>
      </c>
      <c r="U4" s="6" t="s">
        <v>10</v>
      </c>
      <c r="V4" s="5" t="s">
        <v>11</v>
      </c>
      <c r="W4" s="6" t="s">
        <v>12</v>
      </c>
    </row>
    <row r="5" spans="1:23" ht="14.25" thickBot="1" thickTop="1">
      <c r="A5" s="35">
        <v>1</v>
      </c>
      <c r="B5" s="36" t="s">
        <v>15</v>
      </c>
      <c r="C5" s="53">
        <v>336440</v>
      </c>
      <c r="D5" s="37">
        <v>455850</v>
      </c>
      <c r="E5" s="38">
        <f>100*C5/D5</f>
        <v>73.80497970823735</v>
      </c>
      <c r="F5" s="39">
        <f>E5*0.55</f>
        <v>40.59273883953055</v>
      </c>
      <c r="G5" s="51">
        <v>3</v>
      </c>
      <c r="H5" s="35">
        <v>10</v>
      </c>
      <c r="I5" s="38">
        <f>100*G5/H5</f>
        <v>30</v>
      </c>
      <c r="J5" s="39">
        <f aca="true" t="shared" si="0" ref="J5:J11">I5*0.2</f>
        <v>6</v>
      </c>
      <c r="K5" s="10"/>
      <c r="L5" s="10"/>
      <c r="M5" s="10"/>
      <c r="N5" s="9"/>
      <c r="O5" s="8"/>
      <c r="P5" s="50">
        <v>25</v>
      </c>
      <c r="Q5" s="47">
        <v>16</v>
      </c>
      <c r="R5" s="7">
        <f aca="true" t="shared" si="1" ref="R5:R11">100*Q5/$P$5</f>
        <v>64</v>
      </c>
      <c r="S5" s="47">
        <f aca="true" t="shared" si="2" ref="S5:S11">R5*0.25</f>
        <v>16</v>
      </c>
      <c r="T5" s="11">
        <f aca="true" t="shared" si="3" ref="T5:T11">SUM(J5,F5,S5)</f>
        <v>62.59273883953055</v>
      </c>
      <c r="U5" s="12">
        <f aca="true" t="shared" si="4" ref="U5:U11">ROUND(T5,0.1)</f>
        <v>63</v>
      </c>
      <c r="V5" s="11">
        <f aca="true" t="shared" si="5" ref="V5:V11">ROUND(T5,0.1)</f>
        <v>63</v>
      </c>
      <c r="W5" s="13">
        <v>4</v>
      </c>
    </row>
    <row r="6" spans="1:23" ht="14.25" thickBot="1" thickTop="1">
      <c r="A6" s="7">
        <v>2</v>
      </c>
      <c r="B6" s="23" t="s">
        <v>16</v>
      </c>
      <c r="C6" s="54"/>
      <c r="D6" s="32">
        <v>559084</v>
      </c>
      <c r="E6" s="26">
        <f>100*C5/D6</f>
        <v>60.17700381338046</v>
      </c>
      <c r="F6" s="8">
        <f>E6*0.55</f>
        <v>33.097352097359256</v>
      </c>
      <c r="G6" s="51"/>
      <c r="H6" s="7">
        <v>25</v>
      </c>
      <c r="I6" s="26">
        <f>100*G5/H6</f>
        <v>12</v>
      </c>
      <c r="J6" s="8">
        <f t="shared" si="0"/>
        <v>2.4000000000000004</v>
      </c>
      <c r="K6" s="10"/>
      <c r="L6" s="10"/>
      <c r="M6" s="10"/>
      <c r="N6" s="9"/>
      <c r="O6" s="8"/>
      <c r="P6" s="51"/>
      <c r="Q6" s="7">
        <v>8</v>
      </c>
      <c r="R6" s="7">
        <f t="shared" si="1"/>
        <v>32</v>
      </c>
      <c r="S6" s="7">
        <f t="shared" si="2"/>
        <v>8</v>
      </c>
      <c r="T6" s="11">
        <f t="shared" si="3"/>
        <v>43.497352097359254</v>
      </c>
      <c r="U6" s="12">
        <f t="shared" si="4"/>
        <v>43</v>
      </c>
      <c r="V6" s="11">
        <f t="shared" si="5"/>
        <v>43</v>
      </c>
      <c r="W6" s="13">
        <v>6</v>
      </c>
    </row>
    <row r="7" spans="1:23" ht="14.25" thickBot="1" thickTop="1">
      <c r="A7" s="7">
        <v>3</v>
      </c>
      <c r="B7" s="23" t="s">
        <v>17</v>
      </c>
      <c r="C7" s="54"/>
      <c r="D7" s="31">
        <v>336440</v>
      </c>
      <c r="E7" s="26">
        <f>100*C5/D7</f>
        <v>100</v>
      </c>
      <c r="F7" s="8">
        <f>E7*0.55</f>
        <v>55.00000000000001</v>
      </c>
      <c r="G7" s="51"/>
      <c r="H7" s="7">
        <v>3</v>
      </c>
      <c r="I7" s="26">
        <f>100*G5/H7</f>
        <v>100</v>
      </c>
      <c r="J7" s="8">
        <f t="shared" si="0"/>
        <v>20</v>
      </c>
      <c r="K7" s="10"/>
      <c r="L7" s="10"/>
      <c r="M7" s="10"/>
      <c r="N7" s="9"/>
      <c r="O7" s="8"/>
      <c r="P7" s="51"/>
      <c r="Q7" s="47">
        <v>16</v>
      </c>
      <c r="R7" s="7">
        <f t="shared" si="1"/>
        <v>64</v>
      </c>
      <c r="S7" s="47">
        <f t="shared" si="2"/>
        <v>16</v>
      </c>
      <c r="T7" s="11">
        <f t="shared" si="3"/>
        <v>91</v>
      </c>
      <c r="U7" s="12">
        <f t="shared" si="4"/>
        <v>91</v>
      </c>
      <c r="V7" s="11">
        <f t="shared" si="5"/>
        <v>91</v>
      </c>
      <c r="W7" s="13">
        <v>1</v>
      </c>
    </row>
    <row r="8" spans="1:23" ht="14.25" thickBot="1" thickTop="1">
      <c r="A8" s="7">
        <v>4</v>
      </c>
      <c r="B8" s="23" t="s">
        <v>18</v>
      </c>
      <c r="C8" s="54"/>
      <c r="D8" s="32">
        <v>563625</v>
      </c>
      <c r="E8" s="26">
        <f>100*C5/D8</f>
        <v>59.6921712131293</v>
      </c>
      <c r="F8" s="8">
        <f>E8*0.6</f>
        <v>35.81530272787758</v>
      </c>
      <c r="G8" s="51"/>
      <c r="H8" s="7">
        <v>15</v>
      </c>
      <c r="I8" s="26">
        <f>100*G5/H8</f>
        <v>20</v>
      </c>
      <c r="J8" s="8">
        <f t="shared" si="0"/>
        <v>4</v>
      </c>
      <c r="K8" s="10"/>
      <c r="L8" s="10"/>
      <c r="M8" s="10"/>
      <c r="N8" s="9"/>
      <c r="O8" s="8"/>
      <c r="P8" s="51"/>
      <c r="Q8" s="7">
        <v>0</v>
      </c>
      <c r="R8" s="7">
        <f t="shared" si="1"/>
        <v>0</v>
      </c>
      <c r="S8" s="7">
        <f t="shared" si="2"/>
        <v>0</v>
      </c>
      <c r="T8" s="11">
        <f t="shared" si="3"/>
        <v>39.81530272787758</v>
      </c>
      <c r="U8" s="12">
        <f t="shared" si="4"/>
        <v>40</v>
      </c>
      <c r="V8" s="11">
        <f t="shared" si="5"/>
        <v>40</v>
      </c>
      <c r="W8" s="13">
        <v>7</v>
      </c>
    </row>
    <row r="9" spans="1:23" ht="14.25" thickBot="1" thickTop="1">
      <c r="A9" s="7">
        <v>5</v>
      </c>
      <c r="B9" s="23" t="s">
        <v>19</v>
      </c>
      <c r="C9" s="54"/>
      <c r="D9" s="32">
        <v>338643</v>
      </c>
      <c r="E9" s="26">
        <f>100*C5/D9</f>
        <v>99.34946241321983</v>
      </c>
      <c r="F9" s="8">
        <f>E9*0.6</f>
        <v>59.609677447931894</v>
      </c>
      <c r="G9" s="51"/>
      <c r="H9" s="7">
        <v>7</v>
      </c>
      <c r="I9" s="26">
        <f>100*G5/H9</f>
        <v>42.857142857142854</v>
      </c>
      <c r="J9" s="8">
        <f t="shared" si="0"/>
        <v>8.571428571428571</v>
      </c>
      <c r="K9" s="10"/>
      <c r="L9" s="10"/>
      <c r="M9" s="10"/>
      <c r="N9" s="9"/>
      <c r="O9" s="8"/>
      <c r="P9" s="51"/>
      <c r="Q9" s="47">
        <v>8</v>
      </c>
      <c r="R9" s="7">
        <f t="shared" si="1"/>
        <v>32</v>
      </c>
      <c r="S9" s="47">
        <f t="shared" si="2"/>
        <v>8</v>
      </c>
      <c r="T9" s="11">
        <f t="shared" si="3"/>
        <v>76.18110601936047</v>
      </c>
      <c r="U9" s="12">
        <f t="shared" si="4"/>
        <v>76</v>
      </c>
      <c r="V9" s="11">
        <f t="shared" si="5"/>
        <v>76</v>
      </c>
      <c r="W9" s="13">
        <v>2</v>
      </c>
    </row>
    <row r="10" spans="1:23" s="22" customFormat="1" ht="14.25" thickBot="1" thickTop="1">
      <c r="A10" s="17">
        <v>6</v>
      </c>
      <c r="B10" s="24" t="s">
        <v>20</v>
      </c>
      <c r="C10" s="54"/>
      <c r="D10" s="33">
        <v>527805</v>
      </c>
      <c r="E10" s="26">
        <f>100*C5/D10</f>
        <v>63.74323850664545</v>
      </c>
      <c r="F10" s="8">
        <f>E10*0.6</f>
        <v>38.245943103987265</v>
      </c>
      <c r="G10" s="51"/>
      <c r="H10" s="7">
        <v>10</v>
      </c>
      <c r="I10" s="26">
        <f>100*G5/H10</f>
        <v>30</v>
      </c>
      <c r="J10" s="8">
        <f t="shared" si="0"/>
        <v>6</v>
      </c>
      <c r="K10" s="20"/>
      <c r="L10" s="20"/>
      <c r="M10" s="20"/>
      <c r="N10" s="19"/>
      <c r="O10" s="18"/>
      <c r="P10" s="51"/>
      <c r="Q10" s="17">
        <v>4</v>
      </c>
      <c r="R10" s="7">
        <f t="shared" si="1"/>
        <v>16</v>
      </c>
      <c r="S10" s="7">
        <f t="shared" si="2"/>
        <v>4</v>
      </c>
      <c r="T10" s="11">
        <f t="shared" si="3"/>
        <v>48.245943103987265</v>
      </c>
      <c r="U10" s="12">
        <f t="shared" si="4"/>
        <v>48</v>
      </c>
      <c r="V10" s="11">
        <f t="shared" si="5"/>
        <v>48</v>
      </c>
      <c r="W10" s="21">
        <v>5</v>
      </c>
    </row>
    <row r="11" spans="1:23" ht="14.25" thickBot="1" thickTop="1">
      <c r="A11" s="14">
        <v>7</v>
      </c>
      <c r="B11" s="25" t="s">
        <v>21</v>
      </c>
      <c r="C11" s="55"/>
      <c r="D11" s="34">
        <v>475000</v>
      </c>
      <c r="E11" s="30">
        <f>100*C5/D11</f>
        <v>70.82947368421053</v>
      </c>
      <c r="F11" s="15">
        <f>E11*0.6</f>
        <v>42.497684210526316</v>
      </c>
      <c r="G11" s="52"/>
      <c r="H11" s="14">
        <v>10</v>
      </c>
      <c r="I11" s="30">
        <f>100*G5/H11</f>
        <v>30</v>
      </c>
      <c r="J11" s="15">
        <f t="shared" si="0"/>
        <v>6</v>
      </c>
      <c r="K11" s="27"/>
      <c r="L11" s="27"/>
      <c r="M11" s="27"/>
      <c r="N11" s="16"/>
      <c r="O11" s="15"/>
      <c r="P11" s="52"/>
      <c r="Q11" s="48">
        <v>25</v>
      </c>
      <c r="R11" s="7">
        <f t="shared" si="1"/>
        <v>100</v>
      </c>
      <c r="S11" s="14">
        <f t="shared" si="2"/>
        <v>25</v>
      </c>
      <c r="T11" s="28">
        <f t="shared" si="3"/>
        <v>73.49768421052632</v>
      </c>
      <c r="U11" s="29">
        <f t="shared" si="4"/>
        <v>73</v>
      </c>
      <c r="V11" s="28">
        <f t="shared" si="5"/>
        <v>73</v>
      </c>
      <c r="W11" s="21">
        <v>3</v>
      </c>
    </row>
  </sheetData>
  <sheetProtection/>
  <protectedRanges>
    <protectedRange sqref="W5:W11" name="Oblast2"/>
    <protectedRange sqref="C5:C11" name="Oblast1"/>
  </protectedRanges>
  <mergeCells count="11">
    <mergeCell ref="P3:S3"/>
    <mergeCell ref="P5:P11"/>
    <mergeCell ref="C5:C11"/>
    <mergeCell ref="G5:G11"/>
    <mergeCell ref="A1:W1"/>
    <mergeCell ref="A2:W2"/>
    <mergeCell ref="A3:B3"/>
    <mergeCell ref="C3:F3"/>
    <mergeCell ref="G3:J3"/>
    <mergeCell ref="K3:O3"/>
    <mergeCell ref="T3:W3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trso</cp:lastModifiedBy>
  <cp:lastPrinted>2010-12-20T09:54:01Z</cp:lastPrinted>
  <dcterms:created xsi:type="dcterms:W3CDTF">1997-01-24T11:07:25Z</dcterms:created>
  <dcterms:modified xsi:type="dcterms:W3CDTF">2010-12-20T10:13:39Z</dcterms:modified>
  <cp:category/>
  <cp:version/>
  <cp:contentType/>
  <cp:contentStatus/>
</cp:coreProperties>
</file>