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500" activeTab="0"/>
  </bookViews>
  <sheets>
    <sheet name="Zaokrouhleno (na Kč)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<sst xmlns="http://schemas.openxmlformats.org/spreadsheetml/2006/main" count="51" uniqueCount="45">
  <si>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Žadatel</t>
  </si>
  <si>
    <t>Jihočeský kraj</t>
  </si>
  <si>
    <t>Jihomoravský kraj</t>
  </si>
  <si>
    <t>Královéhradecký kraj</t>
  </si>
  <si>
    <t>Liberecký kraj</t>
  </si>
  <si>
    <t>Moravskoslezský kraj</t>
  </si>
  <si>
    <t>Pardubický kraj</t>
  </si>
  <si>
    <t>Plzeňský kraj</t>
  </si>
  <si>
    <t>Magistrát hl. m. |Prahy</t>
  </si>
  <si>
    <t>Středočeský kraj</t>
  </si>
  <si>
    <t>Ústecký kraj</t>
  </si>
  <si>
    <t>Kraj Vysočina</t>
  </si>
  <si>
    <t>Karlovarský kraj</t>
  </si>
  <si>
    <t>Zlínský kraj</t>
  </si>
  <si>
    <t>Olomoucký kraj</t>
  </si>
  <si>
    <t>CELKEM</t>
  </si>
  <si>
    <t>Církevní a soukromé školy</t>
  </si>
  <si>
    <r>
      <t xml:space="preserve">Krajské, obecní školy a </t>
    </r>
    <r>
      <rPr>
        <b/>
        <sz val="12"/>
        <rFont val="Calibri"/>
        <family val="2"/>
      </rPr>
      <t>PŘO</t>
    </r>
  </si>
  <si>
    <t>v Kč</t>
  </si>
  <si>
    <t xml:space="preserve"> </t>
  </si>
  <si>
    <t>CELKEM na RP  (Kč)</t>
  </si>
  <si>
    <t>Waldorfská základní škola a mateřská škola Olomouc, s.r.o.</t>
  </si>
  <si>
    <t>SOU Vinařice</t>
  </si>
  <si>
    <t>SOU Sedlčany, o.p.s.</t>
  </si>
  <si>
    <t>Křesťanská základní škola Jihlava</t>
  </si>
  <si>
    <t>Mateřská škola základní škola sv. Augustina</t>
  </si>
  <si>
    <t>Dětský diagnostický ústav, základní škola a školní jídelna Bohumín</t>
  </si>
  <si>
    <t>Církevní mateřská škola Č. Budějovice</t>
  </si>
  <si>
    <t>Dívčí katolická střední škola Praha</t>
  </si>
  <si>
    <t>Církevní ZŠ a MŠ Přemysla Pittra</t>
  </si>
  <si>
    <t>DDŠ, ZŠ a Šj Býchory</t>
  </si>
  <si>
    <t>Dětský domov se školou, ZŠ a školní jídelna, Sedlec-Prčice</t>
  </si>
  <si>
    <t>Navržená dotace na rok 2013      (NIV celkem)</t>
  </si>
  <si>
    <t xml:space="preserve">Z toho:  platy </t>
  </si>
  <si>
    <t xml:space="preserve"> Z toho: pojistné  </t>
  </si>
  <si>
    <t xml:space="preserve"> Z toho: FKSP </t>
  </si>
  <si>
    <t xml:space="preserve">Schválený požadavek na rok 2013 celkem </t>
  </si>
  <si>
    <t>Schválený požadavek fyz. osob AP v roce 2013</t>
  </si>
  <si>
    <t xml:space="preserve">Schválený požadavek  přepočtených AP pro rok 2013 </t>
  </si>
  <si>
    <t>Schválený požadavek přepočtených AP pro rok 2013</t>
  </si>
  <si>
    <t>Navržená dotace na rok 2013 (NIV celkem)</t>
  </si>
  <si>
    <t>Rozvojový program na financování asistentů pedagoga pro děti, žáky a studenty se sociálním znevýhodněním na rok 2013</t>
  </si>
  <si>
    <t>III. Výsledek výběrového řízení</t>
  </si>
  <si>
    <t>Strana 2/2</t>
  </si>
  <si>
    <t>Strana 1/2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</si>
</sst>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00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rgb="FF0070C0"/>
      <name val="Calibri"/>
      <family val="2"/>
    </font>
    <font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wrapText="1" shrinkToFit="1"/>
    </xf>
    <xf numFmtId="0" fontId="46" fillId="0" borderId="0" xfId="0" applyFont="1" applyAlignment="1">
      <alignment/>
    </xf>
    <xf numFmtId="4" fontId="0" fillId="0" borderId="0" xfId="0" applyNumberFormat="1" applyAlignment="1">
      <alignment shrinkToFit="1"/>
    </xf>
    <xf numFmtId="4" fontId="0" fillId="0" borderId="0" xfId="0" applyNumberFormat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7" fillId="0" borderId="12" xfId="0" applyFont="1" applyFill="1" applyBorder="1" applyAlignment="1">
      <alignment horizontal="center" wrapText="1"/>
    </xf>
    <xf numFmtId="0" fontId="47" fillId="0" borderId="15" xfId="0" applyFont="1" applyFill="1" applyBorder="1" applyAlignment="1">
      <alignment horizontal="center" wrapText="1"/>
    </xf>
    <xf numFmtId="4" fontId="28" fillId="0" borderId="16" xfId="0" applyNumberFormat="1" applyFont="1" applyBorder="1" applyAlignment="1">
      <alignment/>
    </xf>
    <xf numFmtId="0" fontId="47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wrapText="1" shrinkToFit="1"/>
    </xf>
    <xf numFmtId="164" fontId="28" fillId="0" borderId="16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3" fillId="0" borderId="19" xfId="0" applyFont="1" applyBorder="1" applyAlignment="1">
      <alignment wrapText="1"/>
    </xf>
    <xf numFmtId="0" fontId="47" fillId="0" borderId="20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47" fillId="0" borderId="17" xfId="0" applyFont="1" applyFill="1" applyBorder="1" applyAlignment="1">
      <alignment horizontal="center" wrapText="1"/>
    </xf>
    <xf numFmtId="0" fontId="47" fillId="0" borderId="21" xfId="0" applyFont="1" applyFill="1" applyBorder="1" applyAlignment="1">
      <alignment horizontal="center" wrapText="1"/>
    </xf>
    <xf numFmtId="0" fontId="48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28" fillId="0" borderId="22" xfId="0" applyFont="1" applyBorder="1" applyAlignment="1">
      <alignment horizontal="right"/>
    </xf>
    <xf numFmtId="4" fontId="28" fillId="0" borderId="0" xfId="0" applyNumberFormat="1" applyFont="1" applyBorder="1" applyAlignment="1">
      <alignment shrinkToFit="1"/>
    </xf>
    <xf numFmtId="0" fontId="49" fillId="0" borderId="0" xfId="0" applyFont="1" applyBorder="1" applyAlignment="1">
      <alignment wrapText="1" shrinkToFit="1"/>
    </xf>
    <xf numFmtId="4" fontId="28" fillId="0" borderId="20" xfId="0" applyNumberFormat="1" applyFont="1" applyBorder="1" applyAlignment="1">
      <alignment shrinkToFit="1"/>
    </xf>
    <xf numFmtId="0" fontId="23" fillId="0" borderId="23" xfId="0" applyFont="1" applyBorder="1" applyAlignment="1">
      <alignment wrapText="1" shrinkToFit="1"/>
    </xf>
    <xf numFmtId="4" fontId="28" fillId="0" borderId="0" xfId="0" applyNumberFormat="1" applyFont="1" applyAlignment="1">
      <alignment horizontal="right" shrinkToFit="1"/>
    </xf>
    <xf numFmtId="4" fontId="0" fillId="33" borderId="24" xfId="0" applyNumberFormat="1" applyFill="1" applyBorder="1" applyAlignment="1">
      <alignment shrinkToFit="1"/>
    </xf>
    <xf numFmtId="4" fontId="0" fillId="33" borderId="24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0" fontId="0" fillId="34" borderId="0" xfId="0" applyFill="1" applyAlignment="1">
      <alignment/>
    </xf>
    <xf numFmtId="0" fontId="49" fillId="34" borderId="0" xfId="0" applyFont="1" applyFill="1" applyBorder="1" applyAlignment="1">
      <alignment wrapText="1" shrinkToFit="1"/>
    </xf>
    <xf numFmtId="4" fontId="28" fillId="34" borderId="0" xfId="0" applyNumberFormat="1" applyFont="1" applyFill="1" applyBorder="1" applyAlignment="1">
      <alignment shrinkToFit="1"/>
    </xf>
    <xf numFmtId="0" fontId="49" fillId="3" borderId="24" xfId="0" applyFont="1" applyFill="1" applyBorder="1" applyAlignment="1">
      <alignment wrapText="1" shrinkToFit="1"/>
    </xf>
    <xf numFmtId="4" fontId="28" fillId="3" borderId="24" xfId="0" applyNumberFormat="1" applyFont="1" applyFill="1" applyBorder="1" applyAlignment="1">
      <alignment shrinkToFit="1"/>
    </xf>
    <xf numFmtId="0" fontId="26" fillId="35" borderId="26" xfId="0" applyFont="1" applyFill="1" applyBorder="1" applyAlignment="1">
      <alignment wrapText="1"/>
    </xf>
    <xf numFmtId="4" fontId="0" fillId="35" borderId="24" xfId="0" applyNumberFormat="1" applyFill="1" applyBorder="1" applyAlignment="1">
      <alignment shrinkToFit="1"/>
    </xf>
    <xf numFmtId="4" fontId="0" fillId="35" borderId="24" xfId="0" applyNumberFormat="1" applyFill="1" applyBorder="1" applyAlignment="1">
      <alignment/>
    </xf>
    <xf numFmtId="0" fontId="26" fillId="35" borderId="27" xfId="0" applyFont="1" applyFill="1" applyBorder="1" applyAlignment="1">
      <alignment wrapText="1"/>
    </xf>
    <xf numFmtId="4" fontId="0" fillId="35" borderId="28" xfId="0" applyNumberFormat="1" applyFill="1" applyBorder="1" applyAlignment="1">
      <alignment shrinkToFit="1"/>
    </xf>
    <xf numFmtId="4" fontId="0" fillId="35" borderId="28" xfId="0" applyNumberFormat="1" applyFill="1" applyBorder="1" applyAlignment="1">
      <alignment/>
    </xf>
    <xf numFmtId="0" fontId="26" fillId="36" borderId="29" xfId="0" applyFont="1" applyFill="1" applyBorder="1" applyAlignment="1">
      <alignment shrinkToFit="1"/>
    </xf>
    <xf numFmtId="4" fontId="0" fillId="36" borderId="30" xfId="0" applyNumberFormat="1" applyFill="1" applyBorder="1" applyAlignment="1">
      <alignment shrinkToFit="1"/>
    </xf>
    <xf numFmtId="0" fontId="26" fillId="36" borderId="26" xfId="0" applyFont="1" applyFill="1" applyBorder="1" applyAlignment="1">
      <alignment wrapText="1"/>
    </xf>
    <xf numFmtId="4" fontId="0" fillId="36" borderId="24" xfId="0" applyNumberFormat="1" applyFill="1" applyBorder="1" applyAlignment="1">
      <alignment shrinkToFit="1"/>
    </xf>
    <xf numFmtId="0" fontId="26" fillId="36" borderId="26" xfId="0" applyFont="1" applyFill="1" applyBorder="1" applyAlignment="1">
      <alignment wrapText="1" shrinkToFit="1"/>
    </xf>
    <xf numFmtId="165" fontId="0" fillId="36" borderId="24" xfId="0" applyNumberFormat="1" applyFill="1" applyBorder="1" applyAlignment="1">
      <alignment shrinkToFit="1"/>
    </xf>
    <xf numFmtId="0" fontId="49" fillId="3" borderId="31" xfId="0" applyFont="1" applyFill="1" applyBorder="1" applyAlignment="1">
      <alignment wrapText="1" shrinkToFit="1"/>
    </xf>
    <xf numFmtId="4" fontId="28" fillId="3" borderId="31" xfId="0" applyNumberFormat="1" applyFont="1" applyFill="1" applyBorder="1" applyAlignment="1">
      <alignment shrinkToFit="1"/>
    </xf>
    <xf numFmtId="0" fontId="49" fillId="0" borderId="11" xfId="0" applyFont="1" applyBorder="1" applyAlignment="1">
      <alignment wrapText="1" shrinkToFit="1"/>
    </xf>
    <xf numFmtId="4" fontId="28" fillId="0" borderId="12" xfId="0" applyNumberFormat="1" applyFont="1" applyBorder="1" applyAlignment="1">
      <alignment shrinkToFit="1"/>
    </xf>
    <xf numFmtId="0" fontId="0" fillId="37" borderId="26" xfId="0" applyFill="1" applyBorder="1" applyAlignment="1">
      <alignment shrinkToFit="1"/>
    </xf>
    <xf numFmtId="4" fontId="0" fillId="37" borderId="24" xfId="0" applyNumberFormat="1" applyFill="1" applyBorder="1" applyAlignment="1">
      <alignment shrinkToFit="1"/>
    </xf>
    <xf numFmtId="4" fontId="0" fillId="34" borderId="0" xfId="0" applyNumberFormat="1" applyFill="1" applyAlignment="1">
      <alignment/>
    </xf>
    <xf numFmtId="4" fontId="28" fillId="33" borderId="24" xfId="0" applyNumberFormat="1" applyFont="1" applyFill="1" applyBorder="1" applyAlignment="1">
      <alignment shrinkToFit="1"/>
    </xf>
    <xf numFmtId="0" fontId="0" fillId="37" borderId="29" xfId="0" applyFill="1" applyBorder="1" applyAlignment="1">
      <alignment shrinkToFit="1"/>
    </xf>
    <xf numFmtId="4" fontId="28" fillId="33" borderId="31" xfId="0" applyNumberFormat="1" applyFont="1" applyFill="1" applyBorder="1" applyAlignment="1">
      <alignment shrinkToFit="1"/>
    </xf>
    <xf numFmtId="0" fontId="26" fillId="0" borderId="32" xfId="0" applyFont="1" applyFill="1" applyBorder="1" applyAlignment="1">
      <alignment wrapText="1"/>
    </xf>
    <xf numFmtId="0" fontId="0" fillId="0" borderId="14" xfId="0" applyBorder="1" applyAlignment="1">
      <alignment horizontal="right"/>
    </xf>
    <xf numFmtId="4" fontId="28" fillId="0" borderId="15" xfId="0" applyNumberFormat="1" applyFont="1" applyBorder="1" applyAlignment="1">
      <alignment shrinkToFit="1"/>
    </xf>
    <xf numFmtId="166" fontId="0" fillId="37" borderId="24" xfId="0" applyNumberFormat="1" applyFill="1" applyBorder="1" applyAlignment="1">
      <alignment shrinkToFit="1"/>
    </xf>
    <xf numFmtId="166" fontId="26" fillId="37" borderId="24" xfId="0" applyNumberFormat="1" applyFont="1" applyFill="1" applyBorder="1" applyAlignment="1">
      <alignment shrinkToFit="1"/>
    </xf>
    <xf numFmtId="4" fontId="0" fillId="34" borderId="0" xfId="0" applyNumberFormat="1" applyFill="1" applyBorder="1" applyAlignment="1">
      <alignment/>
    </xf>
    <xf numFmtId="4" fontId="0" fillId="34" borderId="0" xfId="0" applyNumberFormat="1" applyFill="1" applyBorder="1" applyAlignment="1">
      <alignment shrinkToFit="1"/>
    </xf>
    <xf numFmtId="0" fontId="0" fillId="34" borderId="0" xfId="0" applyFill="1" applyBorder="1" applyAlignment="1">
      <alignment/>
    </xf>
    <xf numFmtId="3" fontId="46" fillId="34" borderId="0" xfId="0" applyNumberFormat="1" applyFont="1" applyFill="1" applyAlignment="1">
      <alignment/>
    </xf>
    <xf numFmtId="0" fontId="46" fillId="34" borderId="0" xfId="0" applyFont="1" applyFill="1" applyAlignment="1">
      <alignment/>
    </xf>
    <xf numFmtId="0" fontId="48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8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F28" sqref="F28"/>
    </sheetView>
  </sheetViews>
  <sheetFormatPr defaultColWidth="9.140625" defaultRowHeight="15"/>
  <cols>
    <col min="1" max="1" width="30.00390625" style="0" customWidth="1"/>
    <col min="2" max="2" width="12.8515625" style="0" customWidth="1"/>
    <col min="3" max="3" width="15.140625" style="0" customWidth="1"/>
    <col min="4" max="4" width="16.8515625" style="0" customWidth="1"/>
    <col min="5" max="5" width="15.8515625" style="0" customWidth="1"/>
    <col min="6" max="6" width="13.57421875" style="0" customWidth="1"/>
    <col min="7" max="7" width="0.42578125" style="0" hidden="1" customWidth="1"/>
    <col min="8" max="8" width="20.421875" style="0" hidden="1" customWidth="1"/>
    <col min="9" max="9" width="14.57421875" style="0" customWidth="1"/>
    <col min="10" max="10" width="21.00390625" style="0" customWidth="1"/>
    <col min="11" max="11" width="14.28125" style="0" customWidth="1"/>
  </cols>
  <sheetData>
    <row r="1" spans="1:10" ht="15">
      <c r="A1" s="78" t="s">
        <v>42</v>
      </c>
      <c r="B1" s="78"/>
      <c r="C1" s="78"/>
      <c r="D1" s="78"/>
      <c r="E1" s="78"/>
      <c r="F1" s="2"/>
      <c r="G1" s="2"/>
      <c r="H1" s="3"/>
      <c r="J1" t="s">
        <v>44</v>
      </c>
    </row>
    <row r="2" spans="1:8" ht="15">
      <c r="A2" s="2"/>
      <c r="B2" s="2"/>
      <c r="C2" s="2"/>
      <c r="D2" s="2"/>
      <c r="E2" s="2"/>
      <c r="F2" s="2"/>
      <c r="G2" s="2"/>
      <c r="H2" s="2"/>
    </row>
    <row r="3" spans="1:10" ht="19.5" thickBot="1">
      <c r="A3" s="74" t="s">
        <v>41</v>
      </c>
      <c r="B3" s="75"/>
      <c r="C3" s="75"/>
      <c r="D3" s="75"/>
      <c r="E3" s="75"/>
      <c r="F3" s="75"/>
      <c r="G3" s="75"/>
      <c r="H3" s="75"/>
      <c r="I3" s="76"/>
      <c r="J3" s="77"/>
    </row>
    <row r="4" spans="1:10" ht="19.5" thickBot="1">
      <c r="A4" s="25"/>
      <c r="B4" s="26"/>
      <c r="C4" s="26"/>
      <c r="D4" s="26"/>
      <c r="E4" s="26"/>
      <c r="F4" s="26"/>
      <c r="G4" s="26"/>
      <c r="H4" s="26"/>
      <c r="I4" s="27"/>
      <c r="J4" s="28" t="s">
        <v>18</v>
      </c>
    </row>
    <row r="5" spans="1:10" ht="79.5" thickBot="1">
      <c r="A5" s="8" t="s">
        <v>0</v>
      </c>
      <c r="B5" s="9" t="s">
        <v>37</v>
      </c>
      <c r="C5" s="9" t="s">
        <v>39</v>
      </c>
      <c r="D5" s="9" t="s">
        <v>36</v>
      </c>
      <c r="E5" s="9" t="s">
        <v>32</v>
      </c>
      <c r="F5" s="10" t="s">
        <v>33</v>
      </c>
      <c r="G5" s="11"/>
      <c r="H5" s="12"/>
      <c r="I5" s="13" t="s">
        <v>34</v>
      </c>
      <c r="J5" s="14" t="s">
        <v>35</v>
      </c>
    </row>
    <row r="6" spans="1:10" ht="16.5" thickBot="1">
      <c r="A6" s="19" t="s">
        <v>17</v>
      </c>
      <c r="B6" s="16"/>
      <c r="C6" s="16"/>
      <c r="D6" s="16"/>
      <c r="E6" s="16"/>
      <c r="F6" s="16"/>
      <c r="G6" s="22"/>
      <c r="H6" s="22"/>
      <c r="I6" s="23"/>
      <c r="J6" s="24"/>
    </row>
    <row r="7" spans="1:11" ht="15">
      <c r="A7" s="62" t="s">
        <v>1</v>
      </c>
      <c r="B7" s="59">
        <v>24</v>
      </c>
      <c r="C7" s="67">
        <v>21.39</v>
      </c>
      <c r="D7" s="59">
        <v>5579340</v>
      </c>
      <c r="E7" s="34">
        <f aca="true" t="shared" si="0" ref="E7:E23">ROUND(D7*0.9,0)</f>
        <v>5021406</v>
      </c>
      <c r="F7" s="34">
        <f>ROUND($E7/1.35,0)</f>
        <v>3719560</v>
      </c>
      <c r="G7" s="35"/>
      <c r="H7" s="35"/>
      <c r="I7" s="35">
        <f>ROUND($F7*0.34,0)</f>
        <v>1264650</v>
      </c>
      <c r="J7" s="36">
        <f>ROUND($F7*0.01,0)</f>
        <v>37196</v>
      </c>
      <c r="K7" s="7"/>
    </row>
    <row r="8" spans="1:11" ht="15">
      <c r="A8" s="58" t="s">
        <v>2</v>
      </c>
      <c r="B8" s="59">
        <v>33</v>
      </c>
      <c r="C8" s="67">
        <v>26.5</v>
      </c>
      <c r="D8" s="59">
        <v>5952216</v>
      </c>
      <c r="E8" s="34">
        <f t="shared" si="0"/>
        <v>5356994</v>
      </c>
      <c r="F8" s="34">
        <f aca="true" t="shared" si="1" ref="F8:F22">ROUND($E8/1.35,0)</f>
        <v>3968144</v>
      </c>
      <c r="G8" s="35"/>
      <c r="H8" s="35"/>
      <c r="I8" s="35">
        <f aca="true" t="shared" si="2" ref="I8:I19">ROUND($F8*0.34,0)</f>
        <v>1349169</v>
      </c>
      <c r="J8" s="36">
        <f aca="true" t="shared" si="3" ref="J8:J22">ROUND($F8*0.01,0)</f>
        <v>39681</v>
      </c>
      <c r="K8" s="7"/>
    </row>
    <row r="9" spans="1:11" ht="15">
      <c r="A9" s="58" t="s">
        <v>3</v>
      </c>
      <c r="B9" s="59">
        <v>41</v>
      </c>
      <c r="C9" s="67">
        <v>28.225</v>
      </c>
      <c r="D9" s="59">
        <v>6659014</v>
      </c>
      <c r="E9" s="34">
        <f t="shared" si="0"/>
        <v>5993113</v>
      </c>
      <c r="F9" s="34">
        <f t="shared" si="1"/>
        <v>4439343</v>
      </c>
      <c r="G9" s="35"/>
      <c r="H9" s="35"/>
      <c r="I9" s="35">
        <f t="shared" si="2"/>
        <v>1509377</v>
      </c>
      <c r="J9" s="36">
        <f t="shared" si="3"/>
        <v>44393</v>
      </c>
      <c r="K9" s="7"/>
    </row>
    <row r="10" spans="1:11" ht="15">
      <c r="A10" s="58" t="s">
        <v>4</v>
      </c>
      <c r="B10" s="59">
        <v>34</v>
      </c>
      <c r="C10" s="67">
        <v>23.39</v>
      </c>
      <c r="D10" s="59">
        <v>5928858</v>
      </c>
      <c r="E10" s="34">
        <f t="shared" si="0"/>
        <v>5335972</v>
      </c>
      <c r="F10" s="34">
        <f t="shared" si="1"/>
        <v>3952572</v>
      </c>
      <c r="G10" s="35"/>
      <c r="H10" s="35"/>
      <c r="I10" s="35">
        <f t="shared" si="2"/>
        <v>1343874</v>
      </c>
      <c r="J10" s="36">
        <f t="shared" si="3"/>
        <v>39526</v>
      </c>
      <c r="K10" s="7"/>
    </row>
    <row r="11" spans="1:12" ht="15">
      <c r="A11" s="58" t="s">
        <v>5</v>
      </c>
      <c r="B11" s="59">
        <v>72</v>
      </c>
      <c r="C11" s="67">
        <v>66.127</v>
      </c>
      <c r="D11" s="59">
        <v>15840980</v>
      </c>
      <c r="E11" s="34">
        <f t="shared" si="0"/>
        <v>14256882</v>
      </c>
      <c r="F11" s="34">
        <f t="shared" si="1"/>
        <v>10560653</v>
      </c>
      <c r="G11" s="35"/>
      <c r="H11" s="35"/>
      <c r="I11" s="35">
        <f t="shared" si="2"/>
        <v>3590622</v>
      </c>
      <c r="J11" s="36">
        <f t="shared" si="3"/>
        <v>105607</v>
      </c>
      <c r="K11" s="7"/>
      <c r="L11" s="2"/>
    </row>
    <row r="12" spans="1:11" ht="15">
      <c r="A12" s="58" t="s">
        <v>6</v>
      </c>
      <c r="B12" s="59">
        <v>18</v>
      </c>
      <c r="C12" s="67">
        <v>13.23</v>
      </c>
      <c r="D12" s="59">
        <v>3545757</v>
      </c>
      <c r="E12" s="34">
        <f t="shared" si="0"/>
        <v>3191181</v>
      </c>
      <c r="F12" s="34">
        <f t="shared" si="1"/>
        <v>2363838</v>
      </c>
      <c r="G12" s="35"/>
      <c r="H12" s="35"/>
      <c r="I12" s="35">
        <f>ROUND($F12*0.34,0)</f>
        <v>803705</v>
      </c>
      <c r="J12" s="36">
        <f t="shared" si="3"/>
        <v>23638</v>
      </c>
      <c r="K12" s="7"/>
    </row>
    <row r="13" spans="1:11" ht="15">
      <c r="A13" s="58" t="s">
        <v>7</v>
      </c>
      <c r="B13" s="59">
        <v>15</v>
      </c>
      <c r="C13" s="67">
        <v>8.85</v>
      </c>
      <c r="D13" s="59">
        <v>2330688</v>
      </c>
      <c r="E13" s="34">
        <f t="shared" si="0"/>
        <v>2097619</v>
      </c>
      <c r="F13" s="34">
        <f t="shared" si="1"/>
        <v>1553792</v>
      </c>
      <c r="G13" s="35"/>
      <c r="H13" s="35"/>
      <c r="I13" s="35">
        <f t="shared" si="2"/>
        <v>528289</v>
      </c>
      <c r="J13" s="36">
        <f t="shared" si="3"/>
        <v>15538</v>
      </c>
      <c r="K13" s="7"/>
    </row>
    <row r="14" spans="1:11" ht="15">
      <c r="A14" s="58" t="s">
        <v>8</v>
      </c>
      <c r="B14" s="59">
        <v>37</v>
      </c>
      <c r="C14" s="67">
        <v>26.98</v>
      </c>
      <c r="D14" s="59">
        <v>6816940</v>
      </c>
      <c r="E14" s="34">
        <f t="shared" si="0"/>
        <v>6135246</v>
      </c>
      <c r="F14" s="34">
        <f t="shared" si="1"/>
        <v>4544627</v>
      </c>
      <c r="G14" s="35"/>
      <c r="H14" s="35"/>
      <c r="I14" s="35">
        <f t="shared" si="2"/>
        <v>1545173</v>
      </c>
      <c r="J14" s="36">
        <f t="shared" si="3"/>
        <v>45446</v>
      </c>
      <c r="K14" s="7"/>
    </row>
    <row r="15" spans="1:11" ht="15">
      <c r="A15" s="58" t="s">
        <v>9</v>
      </c>
      <c r="B15" s="59">
        <v>47</v>
      </c>
      <c r="C15" s="67">
        <v>38.07</v>
      </c>
      <c r="D15" s="59">
        <v>9259416</v>
      </c>
      <c r="E15" s="34">
        <f t="shared" si="0"/>
        <v>8333474</v>
      </c>
      <c r="F15" s="34">
        <f t="shared" si="1"/>
        <v>6172944</v>
      </c>
      <c r="G15" s="35"/>
      <c r="H15" s="35"/>
      <c r="I15" s="35">
        <f t="shared" si="2"/>
        <v>2098801</v>
      </c>
      <c r="J15" s="36">
        <f t="shared" si="3"/>
        <v>61729</v>
      </c>
      <c r="K15" s="7"/>
    </row>
    <row r="16" spans="1:11" ht="15">
      <c r="A16" s="58" t="s">
        <v>10</v>
      </c>
      <c r="B16" s="59">
        <v>86</v>
      </c>
      <c r="C16" s="67">
        <v>79.34</v>
      </c>
      <c r="D16" s="59">
        <v>19328148</v>
      </c>
      <c r="E16" s="34">
        <f t="shared" si="0"/>
        <v>17395333</v>
      </c>
      <c r="F16" s="34">
        <f t="shared" si="1"/>
        <v>12885432</v>
      </c>
      <c r="G16" s="35"/>
      <c r="H16" s="35"/>
      <c r="I16" s="35">
        <f t="shared" si="2"/>
        <v>4381047</v>
      </c>
      <c r="J16" s="36">
        <f t="shared" si="3"/>
        <v>128854</v>
      </c>
      <c r="K16" s="7"/>
    </row>
    <row r="17" spans="1:11" ht="15">
      <c r="A17" s="58" t="s">
        <v>11</v>
      </c>
      <c r="B17" s="59">
        <v>9</v>
      </c>
      <c r="C17" s="67">
        <v>9</v>
      </c>
      <c r="D17" s="59">
        <v>2302836</v>
      </c>
      <c r="E17" s="34">
        <f t="shared" si="0"/>
        <v>2072552</v>
      </c>
      <c r="F17" s="34">
        <f t="shared" si="1"/>
        <v>1535224</v>
      </c>
      <c r="G17" s="35"/>
      <c r="H17" s="35"/>
      <c r="I17" s="35">
        <f t="shared" si="2"/>
        <v>521976</v>
      </c>
      <c r="J17" s="36">
        <f t="shared" si="3"/>
        <v>15352</v>
      </c>
      <c r="K17" s="7"/>
    </row>
    <row r="18" spans="1:11" ht="15">
      <c r="A18" s="58" t="s">
        <v>12</v>
      </c>
      <c r="B18" s="59">
        <v>28</v>
      </c>
      <c r="C18" s="68">
        <v>23.85</v>
      </c>
      <c r="D18" s="59">
        <v>5262704</v>
      </c>
      <c r="E18" s="34">
        <f t="shared" si="0"/>
        <v>4736434</v>
      </c>
      <c r="F18" s="34">
        <f t="shared" si="1"/>
        <v>3508470</v>
      </c>
      <c r="G18" s="35"/>
      <c r="H18" s="35"/>
      <c r="I18" s="35">
        <f>ROUND($F18*0.34,0)-1</f>
        <v>1192879</v>
      </c>
      <c r="J18" s="36">
        <f t="shared" si="3"/>
        <v>35085</v>
      </c>
      <c r="K18" s="7"/>
    </row>
    <row r="19" spans="1:11" ht="15">
      <c r="A19" s="58" t="s">
        <v>13</v>
      </c>
      <c r="B19" s="59">
        <v>18</v>
      </c>
      <c r="C19" s="67">
        <v>17</v>
      </c>
      <c r="D19" s="59">
        <v>3407540</v>
      </c>
      <c r="E19" s="34">
        <f t="shared" si="0"/>
        <v>3066786</v>
      </c>
      <c r="F19" s="34">
        <f t="shared" si="1"/>
        <v>2271693</v>
      </c>
      <c r="G19" s="35"/>
      <c r="H19" s="35"/>
      <c r="I19" s="35">
        <f t="shared" si="2"/>
        <v>772376</v>
      </c>
      <c r="J19" s="36">
        <f t="shared" si="3"/>
        <v>22717</v>
      </c>
      <c r="K19" s="7"/>
    </row>
    <row r="20" spans="1:11" ht="15">
      <c r="A20" s="58" t="s">
        <v>14</v>
      </c>
      <c r="B20" s="59">
        <v>52</v>
      </c>
      <c r="C20" s="67">
        <v>36.8</v>
      </c>
      <c r="D20" s="59">
        <v>8878492</v>
      </c>
      <c r="E20" s="34">
        <f t="shared" si="0"/>
        <v>7990643</v>
      </c>
      <c r="F20" s="34">
        <f t="shared" si="1"/>
        <v>5918995</v>
      </c>
      <c r="G20" s="35"/>
      <c r="H20" s="35"/>
      <c r="I20" s="35">
        <f>ROUND($F20*0.34,0)</f>
        <v>2012458</v>
      </c>
      <c r="J20" s="36">
        <f t="shared" si="3"/>
        <v>59190</v>
      </c>
      <c r="K20" s="7"/>
    </row>
    <row r="21" spans="1:11" ht="45">
      <c r="A21" s="40" t="s">
        <v>26</v>
      </c>
      <c r="B21" s="41">
        <v>1</v>
      </c>
      <c r="C21" s="41">
        <v>1</v>
      </c>
      <c r="D21" s="41">
        <v>301320</v>
      </c>
      <c r="E21" s="34">
        <f t="shared" si="0"/>
        <v>271188</v>
      </c>
      <c r="F21" s="34">
        <f t="shared" si="1"/>
        <v>200880</v>
      </c>
      <c r="G21" s="61"/>
      <c r="H21" s="61"/>
      <c r="I21" s="35">
        <f>ROUND($F21*0.34,0)</f>
        <v>68299</v>
      </c>
      <c r="J21" s="36">
        <f t="shared" si="3"/>
        <v>2009</v>
      </c>
      <c r="K21" s="7"/>
    </row>
    <row r="22" spans="1:13" ht="33" customHeight="1">
      <c r="A22" s="40" t="s">
        <v>31</v>
      </c>
      <c r="B22" s="41">
        <v>1</v>
      </c>
      <c r="C22" s="41">
        <v>1</v>
      </c>
      <c r="D22" s="41">
        <v>259000</v>
      </c>
      <c r="E22" s="34">
        <f t="shared" si="0"/>
        <v>233100</v>
      </c>
      <c r="F22" s="34">
        <f t="shared" si="1"/>
        <v>172667</v>
      </c>
      <c r="G22" s="61"/>
      <c r="H22" s="61"/>
      <c r="I22" s="35">
        <f>ROUND($F22*0.34,0)-1</f>
        <v>58706</v>
      </c>
      <c r="J22" s="36">
        <f t="shared" si="3"/>
        <v>1727</v>
      </c>
      <c r="K22" s="60"/>
      <c r="L22" s="5"/>
      <c r="M22" s="5"/>
    </row>
    <row r="23" spans="1:11" ht="24" customHeight="1" thickBot="1">
      <c r="A23" s="54" t="s">
        <v>30</v>
      </c>
      <c r="B23" s="55">
        <v>1</v>
      </c>
      <c r="C23" s="55">
        <v>1</v>
      </c>
      <c r="D23" s="55">
        <v>275400</v>
      </c>
      <c r="E23" s="34">
        <f t="shared" si="0"/>
        <v>247860</v>
      </c>
      <c r="F23" s="34">
        <f>ROUND($E23/1.35,0)</f>
        <v>183600</v>
      </c>
      <c r="G23" s="63"/>
      <c r="H23" s="63"/>
      <c r="I23" s="35">
        <f>ROUND($F23*0.34,0)</f>
        <v>62424</v>
      </c>
      <c r="J23" s="36">
        <f>ROUND($F23*0.01,0)</f>
        <v>1836</v>
      </c>
      <c r="K23" s="60"/>
    </row>
    <row r="24" spans="1:11" ht="15.75" thickBot="1">
      <c r="A24" s="56" t="s">
        <v>15</v>
      </c>
      <c r="B24" s="57">
        <f>SUM(B7:B23)</f>
        <v>517</v>
      </c>
      <c r="C24" s="57">
        <f>SUM(C7:C23)</f>
        <v>421.752</v>
      </c>
      <c r="D24" s="57">
        <f>SUM(D7:D23)</f>
        <v>101928649</v>
      </c>
      <c r="E24" s="57">
        <f aca="true" t="shared" si="4" ref="E24:J24">SUM(E7:E23)</f>
        <v>91735783</v>
      </c>
      <c r="F24" s="57">
        <f t="shared" si="4"/>
        <v>67952434</v>
      </c>
      <c r="G24" s="57">
        <f t="shared" si="4"/>
        <v>0</v>
      </c>
      <c r="H24" s="57">
        <f t="shared" si="4"/>
        <v>0</v>
      </c>
      <c r="I24" s="57">
        <f t="shared" si="4"/>
        <v>23103825</v>
      </c>
      <c r="J24" s="31">
        <f t="shared" si="4"/>
        <v>679524</v>
      </c>
      <c r="K24" s="7"/>
    </row>
    <row r="25" spans="1:11" ht="12" customHeight="1">
      <c r="A25" s="30"/>
      <c r="B25" s="29"/>
      <c r="C25" s="29"/>
      <c r="D25" s="29"/>
      <c r="E25" s="29"/>
      <c r="F25" s="29"/>
      <c r="G25" s="29"/>
      <c r="H25" s="29"/>
      <c r="I25" s="29"/>
      <c r="J25" s="29"/>
      <c r="K25" s="7"/>
    </row>
    <row r="26" spans="1:11" ht="48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7"/>
    </row>
    <row r="27" spans="1:11" ht="36.7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7"/>
    </row>
    <row r="28" spans="1:11" ht="25.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7"/>
    </row>
    <row r="29" spans="1:11" ht="12" customHeight="1">
      <c r="A29" s="30"/>
      <c r="B29" s="29"/>
      <c r="C29" s="29"/>
      <c r="D29" s="29"/>
      <c r="E29" s="29"/>
      <c r="F29" s="29"/>
      <c r="G29" s="29"/>
      <c r="H29" s="29"/>
      <c r="I29" s="29"/>
      <c r="J29" s="29"/>
      <c r="K29" s="7"/>
    </row>
    <row r="30" spans="1:11" ht="1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7"/>
    </row>
    <row r="31" spans="1:11" ht="15">
      <c r="A31" s="78" t="s">
        <v>42</v>
      </c>
      <c r="B31" s="78"/>
      <c r="C31" s="78"/>
      <c r="D31" s="78"/>
      <c r="E31" s="78"/>
      <c r="F31" s="29"/>
      <c r="G31" s="29"/>
      <c r="H31" s="29"/>
      <c r="I31" s="29"/>
      <c r="J31" s="39" t="s">
        <v>43</v>
      </c>
      <c r="K31" s="7"/>
    </row>
    <row r="32" spans="1:10" ht="15.75" thickBot="1">
      <c r="A32" s="4"/>
      <c r="B32" s="6"/>
      <c r="C32" s="6"/>
      <c r="D32" s="6"/>
      <c r="E32" s="33" t="s">
        <v>18</v>
      </c>
      <c r="F32" s="6"/>
      <c r="G32" s="6"/>
      <c r="H32" s="6"/>
      <c r="I32" s="6"/>
      <c r="J32" s="6"/>
    </row>
    <row r="33" spans="1:10" ht="79.5" thickBot="1">
      <c r="A33" s="17" t="s">
        <v>0</v>
      </c>
      <c r="B33" s="10" t="s">
        <v>37</v>
      </c>
      <c r="C33" s="9" t="s">
        <v>38</v>
      </c>
      <c r="D33" s="9" t="s">
        <v>36</v>
      </c>
      <c r="E33" s="21" t="s">
        <v>40</v>
      </c>
      <c r="F33" s="6"/>
      <c r="G33" s="7"/>
      <c r="H33" s="7"/>
      <c r="I33" s="7"/>
      <c r="J33" s="7"/>
    </row>
    <row r="34" spans="1:10" ht="16.5" thickBot="1">
      <c r="A34" s="32" t="s">
        <v>16</v>
      </c>
      <c r="B34" s="16"/>
      <c r="C34" s="16"/>
      <c r="D34" s="16"/>
      <c r="E34" s="16"/>
      <c r="F34" s="6"/>
      <c r="G34" s="7"/>
      <c r="H34" s="7"/>
      <c r="I34" s="7"/>
      <c r="J34" s="69"/>
    </row>
    <row r="35" spans="1:10" ht="15">
      <c r="A35" s="48" t="s">
        <v>24</v>
      </c>
      <c r="B35" s="49">
        <v>1</v>
      </c>
      <c r="C35" s="49">
        <v>1</v>
      </c>
      <c r="D35" s="49">
        <v>194568</v>
      </c>
      <c r="E35" s="34">
        <f aca="true" t="shared" si="5" ref="E35:E42">ROUND(D35*0.9,0)</f>
        <v>175111</v>
      </c>
      <c r="J35" s="70"/>
    </row>
    <row r="36" spans="1:10" ht="30" customHeight="1">
      <c r="A36" s="50" t="s">
        <v>25</v>
      </c>
      <c r="B36" s="51">
        <v>1</v>
      </c>
      <c r="C36" s="51">
        <v>0.5</v>
      </c>
      <c r="D36" s="51">
        <v>100428</v>
      </c>
      <c r="E36" s="34">
        <f t="shared" si="5"/>
        <v>90385</v>
      </c>
      <c r="F36" s="72"/>
      <c r="G36" s="73"/>
      <c r="H36" s="37"/>
      <c r="I36" s="37"/>
      <c r="J36" s="70"/>
    </row>
    <row r="37" spans="1:10" ht="15.75" customHeight="1">
      <c r="A37" s="52" t="s">
        <v>28</v>
      </c>
      <c r="B37" s="51">
        <v>2</v>
      </c>
      <c r="C37" s="51">
        <v>1</v>
      </c>
      <c r="D37" s="51">
        <v>176880</v>
      </c>
      <c r="E37" s="34">
        <f t="shared" si="5"/>
        <v>159192</v>
      </c>
      <c r="F37" s="37"/>
      <c r="G37" s="37"/>
      <c r="H37" s="37"/>
      <c r="I37" s="37"/>
      <c r="J37" s="70"/>
    </row>
    <row r="38" spans="1:10" ht="29.25" customHeight="1">
      <c r="A38" s="52" t="s">
        <v>27</v>
      </c>
      <c r="B38" s="51">
        <v>3</v>
      </c>
      <c r="C38" s="53">
        <v>0.875</v>
      </c>
      <c r="D38" s="51">
        <v>165228</v>
      </c>
      <c r="E38" s="34">
        <f t="shared" si="5"/>
        <v>148705</v>
      </c>
      <c r="F38" s="37"/>
      <c r="G38" s="37"/>
      <c r="H38" s="37"/>
      <c r="I38" s="37"/>
      <c r="J38" s="70"/>
    </row>
    <row r="39" spans="1:10" ht="15.75" customHeight="1">
      <c r="A39" s="52" t="s">
        <v>29</v>
      </c>
      <c r="B39" s="51">
        <v>7</v>
      </c>
      <c r="C39" s="51">
        <v>7</v>
      </c>
      <c r="D39" s="51">
        <v>1714932</v>
      </c>
      <c r="E39" s="34">
        <f t="shared" si="5"/>
        <v>1543439</v>
      </c>
      <c r="F39" s="37"/>
      <c r="G39" s="37"/>
      <c r="H39" s="37"/>
      <c r="I39" s="37"/>
      <c r="J39" s="70"/>
    </row>
    <row r="40" spans="1:10" ht="30">
      <c r="A40" s="42" t="s">
        <v>21</v>
      </c>
      <c r="B40" s="43">
        <v>1</v>
      </c>
      <c r="C40" s="44">
        <v>0.42</v>
      </c>
      <c r="D40" s="43">
        <v>107200</v>
      </c>
      <c r="E40" s="34">
        <f t="shared" si="5"/>
        <v>96480</v>
      </c>
      <c r="F40" s="37"/>
      <c r="G40" s="37"/>
      <c r="H40" s="37"/>
      <c r="I40" s="37"/>
      <c r="J40" s="70"/>
    </row>
    <row r="41" spans="1:10" ht="15">
      <c r="A41" s="42" t="s">
        <v>22</v>
      </c>
      <c r="B41" s="43">
        <v>1</v>
      </c>
      <c r="C41" s="44">
        <v>1</v>
      </c>
      <c r="D41" s="43">
        <v>222000</v>
      </c>
      <c r="E41" s="34">
        <f t="shared" si="5"/>
        <v>199800</v>
      </c>
      <c r="F41" s="37"/>
      <c r="G41" s="37"/>
      <c r="H41" s="37"/>
      <c r="I41" s="37"/>
      <c r="J41" s="70"/>
    </row>
    <row r="42" spans="1:10" ht="15.75" thickBot="1">
      <c r="A42" s="45" t="s">
        <v>23</v>
      </c>
      <c r="B42" s="46">
        <v>1</v>
      </c>
      <c r="C42" s="47">
        <v>0.5</v>
      </c>
      <c r="D42" s="46">
        <v>112560</v>
      </c>
      <c r="E42" s="34">
        <f t="shared" si="5"/>
        <v>101304</v>
      </c>
      <c r="F42" s="37"/>
      <c r="G42" s="37"/>
      <c r="H42" s="37"/>
      <c r="I42" s="37"/>
      <c r="J42" s="70"/>
    </row>
    <row r="43" spans="1:10" ht="15.75" thickBot="1">
      <c r="A43" s="20" t="s">
        <v>15</v>
      </c>
      <c r="B43" s="15">
        <f>SUM(B35:B42)</f>
        <v>17</v>
      </c>
      <c r="C43" s="18">
        <f>SUM(C35:C42)</f>
        <v>12.295</v>
      </c>
      <c r="D43" s="15">
        <f>SUM(D35:D42)</f>
        <v>2793796</v>
      </c>
      <c r="E43" s="31">
        <f>SUM(E35:E42)</f>
        <v>2514416</v>
      </c>
      <c r="J43" s="71"/>
    </row>
    <row r="44" spans="1:6" ht="15.75" thickBot="1">
      <c r="A44" s="1"/>
      <c r="B44" s="1"/>
      <c r="C44" s="1"/>
      <c r="D44" s="1"/>
      <c r="E44" s="1"/>
      <c r="F44" s="1"/>
    </row>
    <row r="45" spans="1:6" ht="15.75" thickBot="1">
      <c r="A45" s="64" t="s">
        <v>20</v>
      </c>
      <c r="B45" s="11"/>
      <c r="C45" s="11"/>
      <c r="D45" s="65"/>
      <c r="E45" s="66">
        <f>E43+E24</f>
        <v>94250199</v>
      </c>
      <c r="F45" s="2"/>
    </row>
    <row r="48" ht="15">
      <c r="I48" t="s">
        <v>19</v>
      </c>
    </row>
  </sheetData>
  <sheetProtection/>
  <mergeCells count="3">
    <mergeCell ref="A3:J3"/>
    <mergeCell ref="A1:E1"/>
    <mergeCell ref="A31:E31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gerdovam</dc:creator>
  <cp:keywords/>
  <dc:description/>
  <cp:lastModifiedBy>chytilp</cp:lastModifiedBy>
  <cp:lastPrinted>2013-01-09T12:16:23Z</cp:lastPrinted>
  <dcterms:created xsi:type="dcterms:W3CDTF">2012-02-06T18:15:44Z</dcterms:created>
  <dcterms:modified xsi:type="dcterms:W3CDTF">2013-01-16T16:05:06Z</dcterms:modified>
  <cp:category/>
  <cp:version/>
  <cp:contentType/>
  <cp:contentStatus/>
</cp:coreProperties>
</file>