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30" activeTab="5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>
    <definedName name="_xlnm.Print_Titles" localSheetId="0">'T1'!$A:$A</definedName>
    <definedName name="_xlnm.Print_Titles" localSheetId="6">'T7'!$3:$3</definedName>
  </definedNames>
  <calcPr fullCalcOnLoad="1"/>
</workbook>
</file>

<file path=xl/sharedStrings.xml><?xml version="1.0" encoding="utf-8"?>
<sst xmlns="http://schemas.openxmlformats.org/spreadsheetml/2006/main" count="722" uniqueCount="467">
  <si>
    <t>(údaje v tis. Kč mimo počtu zaměstnanců)</t>
  </si>
  <si>
    <t>vlivy</t>
  </si>
  <si>
    <t>S O U H R N N É    U K A Z A T E L E</t>
  </si>
  <si>
    <t>SPECIFICKÉ UKAZATELE -  VÝDAJE CELKEM</t>
  </si>
  <si>
    <t>PRŮŘEZOVÉ UKAZATELE</t>
  </si>
  <si>
    <t xml:space="preserve">    Limit mzdových nákladů PO - RGŠ ÚSC</t>
  </si>
  <si>
    <t xml:space="preserve">        v tom: prostředky na platy PO- RGŠ ÚSC</t>
  </si>
  <si>
    <t xml:space="preserve">                   ostatní osobní náklady PO - RGŠ ÚSC</t>
  </si>
  <si>
    <t xml:space="preserve">    Zákonné odvody pojistného PO - RGŠ ÚSC</t>
  </si>
  <si>
    <t xml:space="preserve">    Příděl FKSP PO - RGŠ ÚSC</t>
  </si>
  <si>
    <t xml:space="preserve">    Počet zaměstnanců PO - RGŠ ÚSC</t>
  </si>
  <si>
    <t>CELKEM</t>
  </si>
  <si>
    <t xml:space="preserve">pro </t>
  </si>
  <si>
    <t xml:space="preserve">    Limit mzdových nákladů PO (vč. RGŠ ÚSC)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</si>
  <si>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</si>
  <si>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</si>
  <si>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</si>
  <si>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Příděl FKSP PO (vč. RGŠ ÚSC)</t>
  </si>
  <si>
    <t xml:space="preserve">    Ostatní běžné výdaje PO (vč. RGŠ ÚSC)</t>
  </si>
  <si>
    <t xml:space="preserve">    Počet zaměstnanců PO (vč. RGŠ ÚSC)</t>
  </si>
  <si>
    <t xml:space="preserve">    Ostatní běžné výdaje PO - RGŠ ÚSC</t>
  </si>
  <si>
    <t>Kapitola 333 - MŠMT</t>
  </si>
  <si>
    <t xml:space="preserve">    Ostatní běžné výdaje mimo ost.běžné výdaje OSS a PO</t>
  </si>
  <si>
    <t>Schválený</t>
  </si>
  <si>
    <t>rozpočet</t>
  </si>
  <si>
    <t>Schv. rozpočet</t>
  </si>
  <si>
    <t>Vlivy</t>
  </si>
  <si>
    <t>2.</t>
  </si>
  <si>
    <t>3.</t>
  </si>
  <si>
    <t>v tis. Kč</t>
  </si>
  <si>
    <t>č.j. 12 428/2005-46</t>
  </si>
  <si>
    <t>Srovnatelná</t>
  </si>
  <si>
    <t>základna</t>
  </si>
  <si>
    <t>roku</t>
  </si>
  <si>
    <t>základnu</t>
  </si>
  <si>
    <t xml:space="preserve">Rozpočet církevních škol a školských zařízení </t>
  </si>
  <si>
    <t>4.</t>
  </si>
  <si>
    <t>Rozpočet regionálního školství na rok 2014 - ÚSC, soukromé a církevní školy, bez přímo řízených organizací</t>
  </si>
  <si>
    <t>úpravy trvalého charakteru (převod agendy)</t>
  </si>
  <si>
    <t xml:space="preserve">přesun ve prospěch Pirny </t>
  </si>
  <si>
    <t>dorovnání do směrných čísel dle MF</t>
  </si>
  <si>
    <t>přesun na PISA,TIMSS do ČŠI</t>
  </si>
  <si>
    <t>přesun ve prospěch OP Vpk</t>
  </si>
  <si>
    <t>navýšení MP a pojistného o 2 %</t>
  </si>
  <si>
    <t>přesun ve prospěch soukromých a církevních škol</t>
  </si>
  <si>
    <t>snížení počtu zam.</t>
  </si>
  <si>
    <t>k 1.1.2013</t>
  </si>
  <si>
    <t xml:space="preserve">1. </t>
  </si>
  <si>
    <t>5.</t>
  </si>
  <si>
    <t>6.</t>
  </si>
  <si>
    <t>7.</t>
  </si>
  <si>
    <t>8.</t>
  </si>
  <si>
    <t>oproti r. 2013</t>
  </si>
  <si>
    <t xml:space="preserve">  Výdaje celkem</t>
  </si>
  <si>
    <t xml:space="preserve">  Výdaje regionálního školství</t>
  </si>
  <si>
    <t>změny podle PSP: posílení RgŠ ÚSC</t>
  </si>
  <si>
    <t>9.</t>
  </si>
  <si>
    <t>Porovnání výkonů krajských a obecních škol v jednotlivých věkových kategoriích v letech 2001/02 – 2013/14</t>
  </si>
  <si>
    <t>Výkony</t>
  </si>
  <si>
    <t>Výkony vč.*NS</t>
  </si>
  <si>
    <t>Změna 12/13 oproti 11/12</t>
  </si>
  <si>
    <t>Změna 13/14 oproti 12/13</t>
  </si>
  <si>
    <t>Kraj</t>
  </si>
  <si>
    <t>bez *NS</t>
  </si>
  <si>
    <t>1.ročníky</t>
  </si>
  <si>
    <t>1.-2.ročníky</t>
  </si>
  <si>
    <t>vč. *NS 1.-2.ročníky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</si>
  <si>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</si>
  <si>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</si>
  <si>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</si>
  <si>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</si>
  <si>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</si>
  <si>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</si>
  <si>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</si>
  <si>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</si>
  <si>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</si>
  <si>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</si>
  <si>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</si>
  <si>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</si>
  <si>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</si>
  <si>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absolutní</t>
  </si>
  <si>
    <t>relativní</t>
  </si>
  <si>
    <t>3 - 5 let</t>
  </si>
  <si>
    <t>6 - 14 let</t>
  </si>
  <si>
    <t>15 - 18 let</t>
  </si>
  <si>
    <t>19 - 21 let</t>
  </si>
  <si>
    <t>3 - 18 let v KZÚV</t>
  </si>
  <si>
    <t xml:space="preserve">Hl.m.Praha </t>
  </si>
  <si>
    <t>Středočeský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</si>
  <si>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</si>
  <si>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</si>
  <si>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</si>
  <si>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</si>
  <si>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</si>
  <si>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Královéhradecký</t>
  </si>
  <si>
    <t xml:space="preserve">Pardubický </t>
  </si>
  <si>
    <t>Vysočina</t>
  </si>
  <si>
    <t>Jihomoravský</t>
  </si>
  <si>
    <t xml:space="preserve">Olomoucký </t>
  </si>
  <si>
    <t>Zlínský</t>
  </si>
  <si>
    <t>Moravskoslezský</t>
  </si>
  <si>
    <t>RgŠ celkem</t>
  </si>
  <si>
    <t>* Jedná se o nástavbové studium</t>
  </si>
  <si>
    <t>Normativní rozpis výdajů RgŠ ÚSC pomocí republikových normativů pro rok 2014</t>
  </si>
  <si>
    <t>Republikové normativy 2014</t>
  </si>
  <si>
    <t>Normativní rozpis rozpočtu 2014</t>
  </si>
  <si>
    <t>2013/14</t>
  </si>
  <si>
    <t>NIV</t>
  </si>
  <si>
    <t>MP + odvody</t>
  </si>
  <si>
    <t>ONIV</t>
  </si>
  <si>
    <t>Zam.</t>
  </si>
  <si>
    <t>vč. nástaveb</t>
  </si>
  <si>
    <t>celkem</t>
  </si>
  <si>
    <t xml:space="preserve"> 1.-2.ročníky</t>
  </si>
  <si>
    <t>Kč/žáka</t>
  </si>
  <si>
    <t>Z./1000ž</t>
  </si>
  <si>
    <t>tis. Kč</t>
  </si>
  <si>
    <t xml:space="preserve">Hl. m. Praha </t>
  </si>
  <si>
    <t>RgŠ celkem:</t>
  </si>
  <si>
    <t>Záv. uk.</t>
  </si>
  <si>
    <t xml:space="preserve">MP </t>
  </si>
  <si>
    <t>z toho:</t>
  </si>
  <si>
    <t xml:space="preserve">Odvody </t>
  </si>
  <si>
    <t>Odvody</t>
  </si>
  <si>
    <t xml:space="preserve">Počet </t>
  </si>
  <si>
    <t>platy</t>
  </si>
  <si>
    <t>OON</t>
  </si>
  <si>
    <t>pojistné</t>
  </si>
  <si>
    <t>FKSP</t>
  </si>
  <si>
    <t>zam.</t>
  </si>
  <si>
    <t xml:space="preserve">Středočeský </t>
  </si>
  <si>
    <t>Jihomor.</t>
  </si>
  <si>
    <t xml:space="preserve">Zlínský kraj </t>
  </si>
  <si>
    <t xml:space="preserve">                           Závazné ukazatele </t>
  </si>
  <si>
    <t xml:space="preserve">                 Orientační ukazatele</t>
  </si>
  <si>
    <t>Normativy neinvestičních výdajů pro rok 2014 v Kč pro CŠ</t>
  </si>
  <si>
    <t xml:space="preserve">Normativní rozpis rozpočtu RgŠ územně samosprávných </t>
  </si>
  <si>
    <t>celků na rok 2014</t>
  </si>
  <si>
    <t>v Kč</t>
  </si>
  <si>
    <t>Název programu</t>
  </si>
  <si>
    <t xml:space="preserve">účelový znak </t>
  </si>
  <si>
    <t>vyhlašuje odbor</t>
  </si>
  <si>
    <t>NIV celkem</t>
  </si>
  <si>
    <t>Prostředky na platy</t>
  </si>
  <si>
    <t>Ostatní osobní náklady (OON)</t>
  </si>
  <si>
    <t xml:space="preserve">Zajištění bezplatné přípravy k začlenění do základního vzdělávání dětí osob se státní příslušností jiného členského státu Evropské unie </t>
  </si>
  <si>
    <t>Vybavení školských poradenských zařízení diagnostickými nástroji v roce 2014</t>
  </si>
  <si>
    <t>Financování asistentů pedag. pro děti, žáky a studenty se zdravotním postižením a pro děti, žáky a studenty se soc. znevýhoděním  na r. 2014 - modul A</t>
  </si>
  <si>
    <t>Financování asistentů pedag. pro děti, žáky a studenty se zdravotním postižením a pro děti, žáky a studenty se soc. znevýhoděním  na r. 2014 - modul B</t>
  </si>
  <si>
    <t>Podpora implementace Etické výchovy do vzdělávání v základních školách a v nižších ročnících víceletých gymnázií v roce 2014</t>
  </si>
  <si>
    <t>Rozvojový program na podporu odborného vzdělávání v roce 2014</t>
  </si>
  <si>
    <t>Převod do skupiny V:</t>
  </si>
  <si>
    <t xml:space="preserve">Podpora přípravy sportovních talentů na školách s oborem gymnázium a gymnázium se sportovní přípravou </t>
  </si>
  <si>
    <t>Celkem za rozvojové programy</t>
  </si>
  <si>
    <t>Schválený rozpočet rozvojových programů sk. II pro rok 2014</t>
  </si>
  <si>
    <t>rezerva (deficit) neinvestičních prostředků *</t>
  </si>
  <si>
    <t>Rozvojový program, jehož financování bude realizováno z nespotřebovaných neprofilujících výdajů minulých let:**</t>
  </si>
  <si>
    <t xml:space="preserve">Rozvojový program Podpora výuky vzdělávacího oboru další cizí jazyk rámcového </t>
  </si>
  <si>
    <t>Struktura jednotlivých ukazatelů není prozatím známa.</t>
  </si>
  <si>
    <t>* deficit prostředků ONIV je řešen prostřednictvím Ministerstva financí přesunem z mzdových prostředků vč. odvodů</t>
  </si>
  <si>
    <t>**  o tyto prostředky již bylo požádáno</t>
  </si>
  <si>
    <r>
      <t>Bezplatná výuka českého jazyka přizpůsobená potřebám žáků-</t>
    </r>
    <r>
      <rPr>
        <sz val="7"/>
        <color indexed="8"/>
        <rFont val="Arial"/>
        <family val="2"/>
      </rPr>
      <t>cizinců z třetích zemí na rok 2014</t>
    </r>
  </si>
  <si>
    <r>
      <rPr>
        <sz val="7"/>
        <color indexed="8"/>
        <rFont val="Arial"/>
        <family val="2"/>
      </rPr>
      <t xml:space="preserve">Kompenzační učební  pomůcky </t>
    </r>
    <r>
      <rPr>
        <sz val="7"/>
        <rFont val="Arial"/>
        <family val="2"/>
      </rPr>
      <t>pro žáky se zdravotním postižením v roce 2014</t>
    </r>
  </si>
  <si>
    <r>
      <t xml:space="preserve">Rozvojový program na  podporu  škol, které realizují </t>
    </r>
    <r>
      <rPr>
        <sz val="7"/>
        <color indexed="8"/>
        <rFont val="Arial"/>
        <family val="2"/>
      </rPr>
      <t xml:space="preserve">inkluzívní vzdělávání </t>
    </r>
    <r>
      <rPr>
        <sz val="7"/>
        <rFont val="Arial"/>
        <family val="2"/>
      </rPr>
      <t>a vzdělávání  dětí a žáků se znevýhodněním na rok 2014</t>
    </r>
  </si>
  <si>
    <t xml:space="preserve">Rozvojové programy v roce  2014 - včetně členění </t>
  </si>
  <si>
    <t xml:space="preserve">Zajištění podmínek základního vzdělávání nezletilých azylantů, osob požívajících doplňkové ochrany, žadatelů o udělení mezinárodní ochrany na území České republiky a dětí cizinců umístěných v zařízení pro zajištění cizinců </t>
  </si>
  <si>
    <t>Podpora logopedické prevence v předškolním vzdělávání v roce 2014</t>
  </si>
  <si>
    <r>
      <t xml:space="preserve">Podpora organizace a ukončování středního vzdělávání </t>
    </r>
    <r>
      <rPr>
        <sz val="7"/>
        <color indexed="8"/>
        <rFont val="Arial"/>
        <family val="2"/>
      </rPr>
      <t>maturitní</t>
    </r>
    <r>
      <rPr>
        <sz val="7"/>
        <rFont val="Arial"/>
        <family val="2"/>
      </rPr>
      <t xml:space="preserve"> zkouškou ve vybraných školách v </t>
    </r>
    <r>
      <rPr>
        <sz val="7"/>
        <color indexed="8"/>
        <rFont val="Arial"/>
        <family val="2"/>
      </rPr>
      <t xml:space="preserve">podzimním </t>
    </r>
    <r>
      <rPr>
        <sz val="7"/>
        <rFont val="Arial"/>
        <family val="2"/>
      </rPr>
      <t>zkušebním období v roce 2014</t>
    </r>
  </si>
  <si>
    <t>Hodnocení žáků a škol podle výsledků v soutěžích v r. 2014 - Excelence středních škol 2014</t>
  </si>
  <si>
    <t>vzdělávacího programu pro základní vzdělávání v r. 2014</t>
  </si>
  <si>
    <t>Škola, zařízení</t>
  </si>
  <si>
    <t>ROK 2013</t>
  </si>
  <si>
    <t>ROK 2014</t>
  </si>
  <si>
    <t>Č.</t>
  </si>
  <si>
    <t>SR 2013</t>
  </si>
  <si>
    <t>SR 2014</t>
  </si>
  <si>
    <t>Rozdíl (UR 2013 -SR 2014)</t>
  </si>
  <si>
    <t>Hl.m.Praha</t>
  </si>
  <si>
    <t>Katolický domov studujících- DM, Praha 1</t>
  </si>
  <si>
    <t>VOŠ publicistiky, Praha 1</t>
  </si>
  <si>
    <t>MŠ sv. Voršily, Praha 1</t>
  </si>
  <si>
    <t>ZŠ sv. Voršily, Praha 1</t>
  </si>
  <si>
    <t>Dívčí katolická střední škola, Praha 1</t>
  </si>
  <si>
    <t>Veselá škola - ZŠ a ZUŠ, Praha 1</t>
  </si>
  <si>
    <t>Křesťanský domov u sv. Ludmily, Praha 2</t>
  </si>
  <si>
    <t>Lauderova MŠ, ZŠ a gymnázium, Praha 2</t>
  </si>
  <si>
    <t>Církevní SZŠ Jana Pavla II, Praha 2</t>
  </si>
  <si>
    <t>SOŠ sociální sv. Zdislavy, Praha 2</t>
  </si>
  <si>
    <t>VZŠ maltézských rytířů, Praha 2</t>
  </si>
  <si>
    <t>Arcibiskupské gymnázium, Praha 2</t>
  </si>
  <si>
    <t>JABOK - VOŠ sociálně ped.a teol., Praha 2</t>
  </si>
  <si>
    <t>MŠ a ZŠ speciální Diakonie ČCE, Praha 4</t>
  </si>
  <si>
    <t>CMŠ Studánka, Praha 4</t>
  </si>
  <si>
    <t>EA-VOŠ a SOŠ, Praha 4</t>
  </si>
  <si>
    <t>Církevní MŠ Srdíčko, Praha 5</t>
  </si>
  <si>
    <t>MŠ a ZŠ speciální Diakonie ČCE, Praha 5</t>
  </si>
  <si>
    <t>Církevní ZUŠ Harmonie,Praha 6</t>
  </si>
  <si>
    <t>VOŠ HITS Praha 6</t>
  </si>
  <si>
    <t>Katolická MŠ sv. Klimenta, Praha 7</t>
  </si>
  <si>
    <t>Bratrská ZŠ, Praha 7</t>
  </si>
  <si>
    <t>Církevní MŠ Laura, Praha 8</t>
  </si>
  <si>
    <t>Dvouletá katolická SŠ, Praha 8</t>
  </si>
  <si>
    <t>CZŠ logoped.Don Bosko a MŠ log.,Praha 8</t>
  </si>
  <si>
    <t>Křesťanská PPP, Praha 8</t>
  </si>
  <si>
    <t>Evang.sem.-VOŠ teolog.a sociální,Praha 9</t>
  </si>
  <si>
    <t>Křesťanské gymnázium, Praha 10</t>
  </si>
  <si>
    <t>ZŠ speciální Diakonie ČCE, Praha 10</t>
  </si>
  <si>
    <t>STČ</t>
  </si>
  <si>
    <t>Církevní ZŠ a MŠ Archa, Benešov</t>
  </si>
  <si>
    <t>Katolická MŠ, Beroun</t>
  </si>
  <si>
    <t>Svatojánská kolejVOŠ ped.,Sv.Jan p.Skalou</t>
  </si>
  <si>
    <t>Církevní MŠ Radost, Kladno</t>
  </si>
  <si>
    <t>ZŠ Maltézských rytířů, Kladno</t>
  </si>
  <si>
    <t>VOŠ misijní a teolog., Kolín</t>
  </si>
  <si>
    <t>Dívčí katolická SŠ a MŠ, Kolín</t>
  </si>
  <si>
    <t>ZŠspec.a prakt.škola Diakonie ČCE,Čáslav</t>
  </si>
  <si>
    <t>Církevní gymnázium, Kutná Hora</t>
  </si>
  <si>
    <t>Teolog.seminář CASD Radvanice, Sázava</t>
  </si>
  <si>
    <t>Jihočeský</t>
  </si>
  <si>
    <t>Salesiánské stř.mládeže, Č.Budějovice</t>
  </si>
  <si>
    <t>Biskup.gymn. a Církevní ZŠ, Č.Budějovice</t>
  </si>
  <si>
    <t>Církevní MŠ,  Č.Budějovice</t>
  </si>
  <si>
    <t>Církevní MŠ "U sv.Josefa", Č.Budějovice</t>
  </si>
  <si>
    <t>Církevní MŠ, Tábor</t>
  </si>
  <si>
    <t>Církevní ZŠ Orbis Pictus, s.r.o. Tábor</t>
  </si>
  <si>
    <t>Spec.školy Diakonie Rolnička,Soběslav</t>
  </si>
  <si>
    <t>Plzeňský</t>
  </si>
  <si>
    <t>Církevní gymnázium, Plzeň</t>
  </si>
  <si>
    <t>Salesiánské středisko mládeže, Plzeň</t>
  </si>
  <si>
    <t>ZŠ speciální Diakonie ČCE, Merklín</t>
  </si>
  <si>
    <t>Církevní SOŠ Splálené Poříčí</t>
  </si>
  <si>
    <t>Biskupské gymnázium Varnsdorf</t>
  </si>
  <si>
    <t>Biskup.gymn. a ZŠ Bohosudov</t>
  </si>
  <si>
    <t>Sales.stř.Štěpána Trochty - DDM, Teplice</t>
  </si>
  <si>
    <t>Liberecký</t>
  </si>
  <si>
    <t>Katolická ZŠ, Jablonec n.Nisou</t>
  </si>
  <si>
    <t>Křesťanská ZŠ a MŠ, Liberec</t>
  </si>
  <si>
    <t>Církev.domov mládeže a ŠJ, H.Králové</t>
  </si>
  <si>
    <t>ZŠ SION H.Králové</t>
  </si>
  <si>
    <t>MŠ SION H.Králové</t>
  </si>
  <si>
    <t>Biskup.gymn.a ZŠ a MŠ H.Králové</t>
  </si>
  <si>
    <t>SOŠ sociální - EA Náchod</t>
  </si>
  <si>
    <t>Církevní ZŠ Borohrádek</t>
  </si>
  <si>
    <t>ZŠ speciální Diakonie ČCE, Vrchlabí</t>
  </si>
  <si>
    <t>Pardubický</t>
  </si>
  <si>
    <t>Gymn.Suverén.řádu maltéz. rytířů, Skuteč</t>
  </si>
  <si>
    <t>SOŠ sociální u Matky Boží, Jihlava</t>
  </si>
  <si>
    <t>Křesťanská ZŠ Jihlava</t>
  </si>
  <si>
    <t>Církevní MŠ Pacov</t>
  </si>
  <si>
    <t>Katolické gymnázium, Třebíč</t>
  </si>
  <si>
    <t>Biskupské gymnázium, Žďár nad Sázavou</t>
  </si>
  <si>
    <t>Stř. šk. gastronomická A.Kolpinga, Žďár n/S</t>
  </si>
  <si>
    <t>Biskupské gymnázium, Letovice</t>
  </si>
  <si>
    <t>Sales.stř.ml. - DDM, Brno-Žabovřesky</t>
  </si>
  <si>
    <t>Biskupské gymnázium, Brno</t>
  </si>
  <si>
    <t>Církevní DM Sv.Rodiny a ŠJ,s.r.o. Brno</t>
  </si>
  <si>
    <t>Cyrilomet.gymnázium a SOŠ pedag., Brno</t>
  </si>
  <si>
    <t>Cyrilomet.církevní  ZŠ, Brno</t>
  </si>
  <si>
    <t>SZŠ Evang. akademie Brno,Šimáčkova</t>
  </si>
  <si>
    <t>EA, VOŠ sociálně právní, Brno</t>
  </si>
  <si>
    <t>Církev.DM Petrinum, Veveří</t>
  </si>
  <si>
    <t>Církev.SZŠ s.r.o, Brno, Grohova</t>
  </si>
  <si>
    <t>Olomoucký</t>
  </si>
  <si>
    <t>ZŠ sv. Voršily Olomouc</t>
  </si>
  <si>
    <t>VOŠ sociál.a teolog.Dorkas,Olomouc</t>
  </si>
  <si>
    <t>CARITAS - VOŠ sociální, Olomouc</t>
  </si>
  <si>
    <t>Cyrilomet.gymnázium a MŠ, Prostějov</t>
  </si>
  <si>
    <t>Teologický konvikt - DM a ŠJ, Olomouc</t>
  </si>
  <si>
    <t>Církevní DD Emanuel,Stará Ves</t>
  </si>
  <si>
    <t>Církev ZŠ a MŠ, Krnov</t>
  </si>
  <si>
    <t>ZUŠ duchovní hudby, Frýdek Místek</t>
  </si>
  <si>
    <t>Dětský domov Řepiště</t>
  </si>
  <si>
    <t>Církev.MŠ, ZŠ a SŠ, Český Těšín</t>
  </si>
  <si>
    <t>Církevní stř.ml. Jana Boska Havířov</t>
  </si>
  <si>
    <t>ZŠ svaté Zdislavy, Kopřivnice</t>
  </si>
  <si>
    <t>SPgŠ a SZŠ sv.Anežky České, Odry</t>
  </si>
  <si>
    <t>Církev. ZŠ sv.Ludmily, Hradec nad Moravicí</t>
  </si>
  <si>
    <t>Církevní MŠ Ludgeřovice</t>
  </si>
  <si>
    <t>Církevní konzervatoř, Opava</t>
  </si>
  <si>
    <t xml:space="preserve">Círk.ZŠ a MŠ Přemysla Pittra, Ostrava </t>
  </si>
  <si>
    <t>ZŠ speciální Diakonie ČCE, Ostrava</t>
  </si>
  <si>
    <t>Biskupské gymnázium Ostrava</t>
  </si>
  <si>
    <t>Sales.stř.volného času Don Bosco,Ostrava</t>
  </si>
  <si>
    <t>Církevní ZŠ a MŠ Třinec</t>
  </si>
  <si>
    <t>Arcibiskupské gymnázium, Kroměříž</t>
  </si>
  <si>
    <t>Konzervatoř Evang. Akademie,Olomouc</t>
  </si>
  <si>
    <t>Církevní ZŠ Kroměříž</t>
  </si>
  <si>
    <t>Církevní SOŠ Bojkovice</t>
  </si>
  <si>
    <t>Stojanovo gymnázium Velehrad</t>
  </si>
  <si>
    <t>Základní škola Salvátor Valašské Meziříčí</t>
  </si>
  <si>
    <t>Církevní ZŠ Zlín</t>
  </si>
  <si>
    <t>Dětský domov HUSITA, o.p.s. Příbram</t>
  </si>
  <si>
    <t>Katolická ZŠ Uherský Brod</t>
  </si>
  <si>
    <t>Sales.stř.ml.- DDM, Brno-Líšeň</t>
  </si>
  <si>
    <t>CíGY Německého řádu s.r.o.Olomouc</t>
  </si>
  <si>
    <t>BRÁNA, ZŠ a MŠ, Nová Paka</t>
  </si>
  <si>
    <t>Křesť. ZŠ Nativity, Děčín</t>
  </si>
  <si>
    <t>Křesťanská ZŠ a MŠ Elijáš, Praha 4</t>
  </si>
  <si>
    <t>Církevní ZŠ Veselí nad Moravou</t>
  </si>
  <si>
    <t>MŠ sv.Josefa Kojetín</t>
  </si>
  <si>
    <t>Církevní MŠ Přerov</t>
  </si>
  <si>
    <t>Církevní MŠ Svatojánek v Litovli</t>
  </si>
  <si>
    <t>CMŠ Ovečka Olomouc</t>
  </si>
  <si>
    <t xml:space="preserve">MŠ Karolínka Slavkov u Brna </t>
  </si>
  <si>
    <t>ZŠ a MŠ NOE Pardubice</t>
  </si>
  <si>
    <t>MŠ Plzeň</t>
  </si>
  <si>
    <t>ZŠ sv.Augistina Praha 4</t>
  </si>
  <si>
    <t>DDM Nová generace Hradec Králové</t>
  </si>
  <si>
    <t>SION High School Hradec Králové</t>
  </si>
  <si>
    <t>CMŠ Sv.Jakuba, Kutná Hora</t>
  </si>
  <si>
    <t>Schrodingerův institut Varnsdorf</t>
  </si>
  <si>
    <t>SVČ Narnie, Liberec</t>
  </si>
  <si>
    <t>KMŠ Klubíčko Litoměřice</t>
  </si>
  <si>
    <t>CMŠ Klíček Rumburk</t>
  </si>
  <si>
    <t>SVČ Pacov</t>
  </si>
  <si>
    <t>DDM Německého řádu s.r.o., Olomouc</t>
  </si>
  <si>
    <t>MŠ Bouda Turnov</t>
  </si>
  <si>
    <t>ČR celkem</t>
  </si>
  <si>
    <t>DM Petrinum, Písek - neaktivní</t>
  </si>
  <si>
    <t>Biskup.gymn. Krupka - sloučeno se ZŠ</t>
  </si>
  <si>
    <t>NIV 
celkem</t>
  </si>
  <si>
    <t>část I.</t>
  </si>
  <si>
    <t>Normativ neinvestičních výdajů ze státního rozpočtu v roce 2014</t>
  </si>
  <si>
    <t xml:space="preserve">jako roční objem neinvestičních výdajů na jednotku výkonu, </t>
  </si>
  <si>
    <t>tj. dítě, žáka, studenta apod. v (ve)</t>
  </si>
  <si>
    <t>Mateřské škole nebo třídě s celodenním provozem do 15 dětí včetně</t>
  </si>
  <si>
    <t>Mateřské škole nebo třídě s celodenním provozem od 16 do 50 dětí (včetně)</t>
  </si>
  <si>
    <t>Mateřské škole nebo třídě s celodenním provozem od 51 do 75 dětí (včetně)</t>
  </si>
  <si>
    <t>Mateřské škole nebo třídě s celodenním provozem nad 75 dětí</t>
  </si>
  <si>
    <t>Mateřské škole nebo třídě s polodenním provozem, mateřské škole nebo třídě 
s celodenním nebo polodenním provozem, jde-li o dítě docházející do MŠ na dobu nepřevyšující 4 hodiny denně nebo 5 dnů v měsíci:</t>
  </si>
  <si>
    <t xml:space="preserve">                     - do 15 dětí včetně</t>
  </si>
  <si>
    <t xml:space="preserve">                     - od 16 do 50 dětí (včetně)</t>
  </si>
  <si>
    <t xml:space="preserve">                     - od 51 do 75 dětí (včetně)</t>
  </si>
  <si>
    <t xml:space="preserve">                     - nad 75 dětí</t>
  </si>
  <si>
    <t>Mateřské škole samostatně zřízené pro děti se zdravotním postižením s polodenním provozem, mateřské škole samostatně zřízené pro děti se zdravotním postižením s celodenním nebo polodenním provozem, jde-li o dítě docházející do MŠ na dobu nepřevyšující 4 hodiny denně nebo 5 dnů v měsíci:</t>
  </si>
  <si>
    <t xml:space="preserve">                     - do 15 dětí (včetně)</t>
  </si>
  <si>
    <t xml:space="preserve">                     - nad 15 dětí</t>
  </si>
  <si>
    <t>Mateřské škole samostatně zřízené pro děti se zdravotním postižením do 15 dětí (včetně)</t>
  </si>
  <si>
    <t xml:space="preserve">Mateřské škole samostatně zřízené pro děti se zdravotním postižením nad 15 dětí </t>
  </si>
  <si>
    <t>Základní škole tvořené pouze třídami prvního stupně včetně ZŠ samostatně zřízené pro žáky se zdravotním postižením, včetně ZŠ speciální: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</si>
  <si>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</si>
  <si>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</si>
  <si>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</si>
  <si>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</si>
  <si>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</si>
  <si>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Základní škole tvořené oběma stupni včetně ZŠ samostatně zřízené pro žáky se zdravotním postižením, včetně ZŠ speciální: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</si>
  <si>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</si>
  <si>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</si>
  <si>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</si>
  <si>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</si>
  <si>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</si>
  <si>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</si>
  <si>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</si>
  <si>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</si>
  <si>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</si>
  <si>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</si>
  <si>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</si>
  <si>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</si>
  <si>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</si>
  <si>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</si>
  <si>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</si>
  <si>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</si>
  <si>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</si>
  <si>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</si>
  <si>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</si>
  <si>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</si>
  <si>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</si>
  <si>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</si>
  <si>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</si>
  <si>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</si>
  <si>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</si>
  <si>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</si>
  <si>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</si>
  <si>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</si>
  <si>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</si>
  <si>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</si>
  <si>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</si>
  <si>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</si>
  <si>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</si>
  <si>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</si>
  <si>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</si>
  <si>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</si>
  <si>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</si>
  <si>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</si>
  <si>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</si>
  <si>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</si>
  <si>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</si>
  <si>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</si>
  <si>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</si>
  <si>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</si>
  <si>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Školním klubu</t>
  </si>
  <si>
    <t>Školní družině do 15 žáků (včetně)</t>
  </si>
  <si>
    <t>Školní družině od 16 do 80 žáků (včetně)</t>
  </si>
  <si>
    <t>Školní družině nad 80 žáků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</si>
  <si>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</si>
  <si>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</si>
  <si>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Školní družině ZŠ samostatně zřízené pro žáky se zdravotním postižením včetně ZŠ speciální od 16 do 80 žáků (včetně)</t>
  </si>
  <si>
    <t>Školní družině ZŠ samostatně zřízené pro žáky se zdravotním postižením včetně ZŠ speciální nad 80 žáků</t>
  </si>
  <si>
    <t>Školském účelovém zařízení, které poskytuje přípravu na vzdělávání v ZŠ speciální, popř. třídě přípravného stupně ZŠ speciální</t>
  </si>
  <si>
    <t>Kurzu pro získání zákl. vzdělání organizovaného v ZŠ nebo SŠ v denní formě</t>
  </si>
  <si>
    <t>Kurzu pro získání zákl. vzdělání organizovaného v ZŠ nebo SŠ ve večerní formě vzdělávání</t>
  </si>
  <si>
    <t>Kurzu pro získání zákl. vzdělání organizovaného v ZŠ nebo SŠ v dálkové formě vzdělávání</t>
  </si>
  <si>
    <t>Kurzu pro získání základů vzdělání organizovaného denní formou docházky na základě § 8 odst. 9 vyhlášky č. 73/2005 Sb., v souladu s informací MŠMT 18965/2005-24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</si>
  <si>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</si>
  <si>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</si>
  <si>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>Mateřské škole s internátním provozem</t>
  </si>
  <si>
    <t>Ubytovaného v domově mládeže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</si>
  <si>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</si>
  <si>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</si>
  <si>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</si>
  <si>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- výdejně,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</si>
  <si>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</si>
  <si>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</si>
  <si>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</si>
  <si>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</si>
  <si>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</si>
  <si>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</si>
  <si>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</si>
  <si>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</si>
  <si>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</si>
  <si>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</si>
  <si>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</si>
  <si>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</si>
  <si>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</si>
  <si>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</si>
  <si>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</si>
  <si>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</si>
  <si>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</si>
  <si>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</si>
  <si>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>Základní umělecké škole v oboru s individuální výukou (do 4 žáků v odd.) - hudební obor</t>
  </si>
  <si>
    <t>Základní umělecké škole v oboru se skupinovou a kolektivní výukou:</t>
  </si>
  <si>
    <t xml:space="preserve">           Hudební obor</t>
  </si>
  <si>
    <t xml:space="preserve">           Literárně-dramatický obor</t>
  </si>
  <si>
    <t xml:space="preserve">           Taneční obor</t>
  </si>
  <si>
    <t xml:space="preserve">           Výtvarný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</si>
  <si>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</si>
  <si>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</si>
  <si>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</si>
  <si>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</si>
  <si>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</si>
  <si>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Středisku výchovné péče, poskytujícím internátní služby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</si>
  <si>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</si>
  <si>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Pedagogicko-psychologické poradně (PPP)</t>
  </si>
  <si>
    <t>Speciálně pedagogickém centru (SPC)</t>
  </si>
  <si>
    <t xml:space="preserve">Středisku výchovné péče poskytujícím ambulantní služby (SVP) </t>
  </si>
  <si>
    <t>Žák, jemuž středisko volného času zajišťuje naplnění volného času zájmovou činností se zaměřením na různé oblasti:</t>
  </si>
  <si>
    <t>Středisku volného času (SVČ)</t>
  </si>
  <si>
    <t xml:space="preserve">Poznámka:Normativy na PPP, SPC a SVČ odpovídají financování na počet jednotek výkonu daný rozdělením celkového počtu dětí a žáků v kraji, který tvoří:  </t>
  </si>
  <si>
    <t xml:space="preserve">                pro PPP: 95% dětí a žáků v MŠ, ZŠ a denní formě vzdělávání v SŠ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</si>
  <si>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</si>
  <si>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</si>
  <si>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>Část I. pokračuje na samostatných listech                                     normativy pro střední vzdělávání a vyšší odborné vzdělávání</t>
  </si>
  <si>
    <t>část II.</t>
  </si>
  <si>
    <t>Normativy uvedené v části I. se zvýší o příplatek na jednoho žáka, jde-li:</t>
  </si>
  <si>
    <t>o vzdělávání žáků ve vybraných třídách osmiletých a šestiletých gymnázií s výukou některých předmětů v cizím jazyce a ve školách, které poskytují vzdělávání na základě mezinárodních smluv (bilingvní gymnázium)</t>
  </si>
  <si>
    <t>část III.</t>
  </si>
  <si>
    <t>Normativy pro internáty uvedené v části I. se zvýší o příplatek na jednoho ubytovaného, jde-li o žáka, který je v internátu umístěn rozhodnutím soudu: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</si>
  <si>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</si>
  <si>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</si>
  <si>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část IV.</t>
  </si>
  <si>
    <t>Normativ neinvestičních výdajů ze státního rozpočtu v roce 2014 jako roční objem neinvestičních výdajů z rozpočtu MŠMT na jednotku výkonu, tj. žáka nebo studenta v (ve):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</si>
  <si>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</si>
  <si>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</si>
  <si>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</si>
  <si>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část V.</t>
  </si>
  <si>
    <t>Na žáka nebo studenta střední školy, konzervatoře nebo vyšší odborné školy v libovolné formě vzdělávání, který se vzdělává podle individuálního vzdělávacího plánu, jsou normativy stanoveny ve výši 5 % z normativů srovnatelné denní formy vzdělávání uvedených v části I.; toto ustanovení se nevztahuje na případy, kdy jsou důvodem pro povolení individuálního vzdělávacího plánu speciální vzdělávací potřeby nebo mimořádné nadání žáka nebo studenta.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</si>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</sst>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 \-"/>
    <numFmt numFmtId="165" formatCode="#,##0.00;\-#,##0.00;\ \-"/>
    <numFmt numFmtId="166" formatCode="#,##0.00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0"/>
    <numFmt numFmtId="176" formatCode="#,##0.0"/>
    <numFmt numFmtId="177" formatCode="#,##0;\-#,##0;\ "/>
    <numFmt numFmtId="178" formatCode="dd/mm/yy;@"/>
    <numFmt numFmtId="179" formatCode="0.000"/>
    <numFmt numFmtId="180" formatCode="0.0"/>
    <numFmt numFmtId="181" formatCode="0.0000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000"/>
    <numFmt numFmtId="190" formatCode="0.000%"/>
    <numFmt numFmtId="191" formatCode="0.0%"/>
    <numFmt numFmtId="192" formatCode="0.000000000"/>
    <numFmt numFmtId="193" formatCode="#,##0.00000000"/>
    <numFmt numFmtId="194" formatCode="#,##0.000000000000"/>
    <numFmt numFmtId="195" formatCode="0.000000000000"/>
    <numFmt numFmtId="196" formatCode="0.00000%"/>
    <numFmt numFmtId="197" formatCode="mmmm\ yy"/>
    <numFmt numFmtId="198" formatCode="mmmm\ yyyy"/>
    <numFmt numFmtId="199" formatCode="#,##0.0000000"/>
    <numFmt numFmtId="200" formatCode="0.0000000000"/>
    <numFmt numFmtId="201" formatCode="_-* #,##0.0\ &quot;Kč&quot;_-;\-* #,##0.0\ &quot;Kč&quot;_-;_-* &quot;-&quot;?\ &quot;Kč&quot;_-;_-@_-"/>
    <numFmt numFmtId="202" formatCode="#,##0\ &quot;Kč&quot;"/>
    <numFmt numFmtId="203" formatCode="#,##0.000\ &quot;Kč&quot;"/>
    <numFmt numFmtId="204" formatCode="#,##0.0000000000"/>
    <numFmt numFmtId="205" formatCode="#,##0.000000000"/>
  </numFmts>
  <fonts count="103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0"/>
      <name val="Arial Narrow"/>
      <family val="2"/>
    </font>
    <font>
      <sz val="8"/>
      <name val="Arial"/>
      <family val="2"/>
    </font>
    <font>
      <b/>
      <sz val="14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26"/>
      <name val="Arial CE"/>
      <family val="0"/>
    </font>
    <font>
      <i/>
      <sz val="8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8"/>
      <name val="Arial CE"/>
      <family val="0"/>
    </font>
    <font>
      <b/>
      <u val="single"/>
      <sz val="16"/>
      <color indexed="8"/>
      <name val="Calibri"/>
      <family val="2"/>
    </font>
    <font>
      <i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1"/>
      <name val="Arial CE"/>
      <family val="0"/>
    </font>
    <font>
      <b/>
      <sz val="10"/>
      <color indexed="12"/>
      <name val="Arial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u val="single"/>
      <sz val="2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62"/>
      <name val="Arial"/>
      <family val="2"/>
    </font>
    <font>
      <sz val="12"/>
      <color indexed="8"/>
      <name val="Arial"/>
      <family val="2"/>
    </font>
    <font>
      <b/>
      <u val="single"/>
      <sz val="20"/>
      <color indexed="8"/>
      <name val="Arial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u val="single"/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3" tint="0.39998000860214233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u val="single"/>
      <sz val="20"/>
      <color theme="1"/>
      <name val="Arial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u val="single"/>
      <sz val="8"/>
      <color theme="1"/>
      <name val="Arial"/>
      <family val="2"/>
    </font>
    <font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i/>
      <sz val="7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medium">
        <color indexed="63"/>
      </left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 style="medium"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1" fillId="33" borderId="0" xfId="51" applyFill="1">
      <alignment/>
      <protection/>
    </xf>
    <xf numFmtId="0" fontId="83" fillId="0" borderId="0" xfId="0" applyFont="1" applyAlignment="1">
      <alignment/>
    </xf>
    <xf numFmtId="3" fontId="1" fillId="0" borderId="0" xfId="50" applyNumberFormat="1" applyFill="1" applyAlignment="1">
      <alignment horizontal="right" vertical="center"/>
      <protection/>
    </xf>
    <xf numFmtId="0" fontId="75" fillId="0" borderId="0" xfId="0" applyFont="1" applyAlignment="1">
      <alignment/>
    </xf>
    <xf numFmtId="0" fontId="0" fillId="0" borderId="0" xfId="47" applyFill="1">
      <alignment/>
      <protection/>
    </xf>
    <xf numFmtId="0" fontId="0" fillId="33" borderId="0" xfId="47" applyFill="1">
      <alignment/>
      <protection/>
    </xf>
    <xf numFmtId="3" fontId="0" fillId="33" borderId="0" xfId="47" applyNumberFormat="1" applyFill="1">
      <alignment/>
      <protection/>
    </xf>
    <xf numFmtId="0" fontId="0" fillId="0" borderId="0" xfId="47">
      <alignment/>
      <protection/>
    </xf>
    <xf numFmtId="0" fontId="1" fillId="33" borderId="0" xfId="51" applyFont="1" applyFill="1">
      <alignment/>
      <protection/>
    </xf>
    <xf numFmtId="0" fontId="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4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center" vertical="center" wrapText="1"/>
    </xf>
    <xf numFmtId="0" fontId="85" fillId="34" borderId="11" xfId="0" applyFont="1" applyFill="1" applyBorder="1" applyAlignment="1">
      <alignment horizontal="center" textRotation="90" wrapText="1"/>
    </xf>
    <xf numFmtId="0" fontId="85" fillId="0" borderId="12" xfId="0" applyFont="1" applyBorder="1" applyAlignment="1">
      <alignment horizontal="center" textRotation="90" wrapText="1"/>
    </xf>
    <xf numFmtId="0" fontId="85" fillId="35" borderId="13" xfId="0" applyFont="1" applyFill="1" applyBorder="1" applyAlignment="1">
      <alignment horizontal="center" textRotation="90" wrapText="1"/>
    </xf>
    <xf numFmtId="0" fontId="85" fillId="34" borderId="13" xfId="0" applyFont="1" applyFill="1" applyBorder="1" applyAlignment="1">
      <alignment horizontal="center" textRotation="90" wrapText="1"/>
    </xf>
    <xf numFmtId="0" fontId="85" fillId="0" borderId="14" xfId="0" applyFont="1" applyBorder="1" applyAlignment="1">
      <alignment horizontal="center" textRotation="90" wrapText="1"/>
    </xf>
    <xf numFmtId="0" fontId="85" fillId="0" borderId="15" xfId="0" applyFont="1" applyBorder="1" applyAlignment="1">
      <alignment/>
    </xf>
    <xf numFmtId="0" fontId="85" fillId="34" borderId="16" xfId="0" applyFont="1" applyFill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5" fillId="35" borderId="18" xfId="0" applyFont="1" applyFill="1" applyBorder="1" applyAlignment="1">
      <alignment horizontal="center"/>
    </xf>
    <xf numFmtId="0" fontId="85" fillId="34" borderId="18" xfId="0" applyFont="1" applyFill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85" fillId="34" borderId="20" xfId="0" applyFont="1" applyFill="1" applyBorder="1" applyAlignment="1">
      <alignment horizontal="center"/>
    </xf>
    <xf numFmtId="0" fontId="85" fillId="0" borderId="21" xfId="0" applyFont="1" applyBorder="1" applyAlignment="1">
      <alignment horizontal="center"/>
    </xf>
    <xf numFmtId="0" fontId="85" fillId="35" borderId="22" xfId="0" applyFont="1" applyFill="1" applyBorder="1" applyAlignment="1">
      <alignment horizontal="center"/>
    </xf>
    <xf numFmtId="0" fontId="85" fillId="34" borderId="22" xfId="0" applyFont="1" applyFill="1" applyBorder="1" applyAlignment="1">
      <alignment horizontal="center"/>
    </xf>
    <xf numFmtId="0" fontId="85" fillId="0" borderId="23" xfId="0" applyFont="1" applyBorder="1" applyAlignment="1">
      <alignment horizontal="center"/>
    </xf>
    <xf numFmtId="3" fontId="86" fillId="34" borderId="24" xfId="0" applyNumberFormat="1" applyFont="1" applyFill="1" applyBorder="1" applyAlignment="1">
      <alignment/>
    </xf>
    <xf numFmtId="175" fontId="86" fillId="34" borderId="25" xfId="0" applyNumberFormat="1" applyFont="1" applyFill="1" applyBorder="1" applyAlignment="1">
      <alignment/>
    </xf>
    <xf numFmtId="175" fontId="86" fillId="34" borderId="26" xfId="0" applyNumberFormat="1" applyFont="1" applyFill="1" applyBorder="1" applyAlignment="1">
      <alignment/>
    </xf>
    <xf numFmtId="175" fontId="86" fillId="35" borderId="27" xfId="0" applyNumberFormat="1" applyFont="1" applyFill="1" applyBorder="1" applyAlignment="1">
      <alignment/>
    </xf>
    <xf numFmtId="175" fontId="86" fillId="34" borderId="27" xfId="0" applyNumberFormat="1" applyFont="1" applyFill="1" applyBorder="1" applyAlignment="1">
      <alignment/>
    </xf>
    <xf numFmtId="175" fontId="86" fillId="34" borderId="28" xfId="0" applyNumberFormat="1" applyFont="1" applyFill="1" applyBorder="1" applyAlignment="1">
      <alignment/>
    </xf>
    <xf numFmtId="3" fontId="85" fillId="35" borderId="29" xfId="0" applyNumberFormat="1" applyFont="1" applyFill="1" applyBorder="1" applyAlignment="1">
      <alignment/>
    </xf>
    <xf numFmtId="175" fontId="85" fillId="34" borderId="11" xfId="0" applyNumberFormat="1" applyFont="1" applyFill="1" applyBorder="1" applyAlignment="1">
      <alignment/>
    </xf>
    <xf numFmtId="175" fontId="85" fillId="35" borderId="12" xfId="0" applyNumberFormat="1" applyFont="1" applyFill="1" applyBorder="1" applyAlignment="1">
      <alignment/>
    </xf>
    <xf numFmtId="175" fontId="85" fillId="35" borderId="13" xfId="0" applyNumberFormat="1" applyFont="1" applyFill="1" applyBorder="1" applyAlignment="1">
      <alignment/>
    </xf>
    <xf numFmtId="175" fontId="85" fillId="34" borderId="13" xfId="0" applyNumberFormat="1" applyFont="1" applyFill="1" applyBorder="1" applyAlignment="1">
      <alignment/>
    </xf>
    <xf numFmtId="175" fontId="85" fillId="35" borderId="14" xfId="0" applyNumberFormat="1" applyFont="1" applyFill="1" applyBorder="1" applyAlignment="1">
      <alignment/>
    </xf>
    <xf numFmtId="3" fontId="86" fillId="35" borderId="29" xfId="0" applyNumberFormat="1" applyFont="1" applyFill="1" applyBorder="1" applyAlignment="1">
      <alignment/>
    </xf>
    <xf numFmtId="175" fontId="86" fillId="34" borderId="11" xfId="0" applyNumberFormat="1" applyFont="1" applyFill="1" applyBorder="1" applyAlignment="1">
      <alignment/>
    </xf>
    <xf numFmtId="175" fontId="86" fillId="35" borderId="12" xfId="0" applyNumberFormat="1" applyFont="1" applyFill="1" applyBorder="1" applyAlignment="1">
      <alignment/>
    </xf>
    <xf numFmtId="175" fontId="86" fillId="35" borderId="13" xfId="0" applyNumberFormat="1" applyFont="1" applyFill="1" applyBorder="1" applyAlignment="1">
      <alignment/>
    </xf>
    <xf numFmtId="175" fontId="86" fillId="34" borderId="13" xfId="0" applyNumberFormat="1" applyFont="1" applyFill="1" applyBorder="1" applyAlignment="1">
      <alignment/>
    </xf>
    <xf numFmtId="175" fontId="86" fillId="35" borderId="14" xfId="0" applyNumberFormat="1" applyFont="1" applyFill="1" applyBorder="1" applyAlignment="1">
      <alignment/>
    </xf>
    <xf numFmtId="3" fontId="85" fillId="0" borderId="29" xfId="0" applyNumberFormat="1" applyFont="1" applyBorder="1" applyAlignment="1">
      <alignment/>
    </xf>
    <xf numFmtId="175" fontId="85" fillId="0" borderId="12" xfId="0" applyNumberFormat="1" applyFont="1" applyBorder="1" applyAlignment="1">
      <alignment/>
    </xf>
    <xf numFmtId="175" fontId="85" fillId="0" borderId="14" xfId="0" applyNumberFormat="1" applyFont="1" applyBorder="1" applyAlignment="1">
      <alignment/>
    </xf>
    <xf numFmtId="3" fontId="86" fillId="34" borderId="29" xfId="0" applyNumberFormat="1" applyFont="1" applyFill="1" applyBorder="1" applyAlignment="1">
      <alignment/>
    </xf>
    <xf numFmtId="175" fontId="86" fillId="34" borderId="12" xfId="0" applyNumberFormat="1" applyFont="1" applyFill="1" applyBorder="1" applyAlignment="1">
      <alignment/>
    </xf>
    <xf numFmtId="175" fontId="86" fillId="34" borderId="14" xfId="0" applyNumberFormat="1" applyFont="1" applyFill="1" applyBorder="1" applyAlignment="1">
      <alignment/>
    </xf>
    <xf numFmtId="4" fontId="85" fillId="0" borderId="29" xfId="0" applyNumberFormat="1" applyFont="1" applyBorder="1" applyAlignment="1">
      <alignment/>
    </xf>
    <xf numFmtId="0" fontId="85" fillId="0" borderId="30" xfId="0" applyFont="1" applyBorder="1" applyAlignment="1">
      <alignment horizontal="center" textRotation="90" wrapText="1"/>
    </xf>
    <xf numFmtId="0" fontId="85" fillId="0" borderId="31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175" fontId="86" fillId="34" borderId="32" xfId="0" applyNumberFormat="1" applyFont="1" applyFill="1" applyBorder="1" applyAlignment="1">
      <alignment/>
    </xf>
    <xf numFmtId="175" fontId="85" fillId="35" borderId="30" xfId="0" applyNumberFormat="1" applyFont="1" applyFill="1" applyBorder="1" applyAlignment="1">
      <alignment/>
    </xf>
    <xf numFmtId="175" fontId="86" fillId="35" borderId="30" xfId="0" applyNumberFormat="1" applyFont="1" applyFill="1" applyBorder="1" applyAlignment="1">
      <alignment/>
    </xf>
    <xf numFmtId="175" fontId="85" fillId="0" borderId="30" xfId="0" applyNumberFormat="1" applyFont="1" applyBorder="1" applyAlignment="1">
      <alignment/>
    </xf>
    <xf numFmtId="175" fontId="86" fillId="34" borderId="30" xfId="0" applyNumberFormat="1" applyFont="1" applyFill="1" applyBorder="1" applyAlignment="1">
      <alignment/>
    </xf>
    <xf numFmtId="0" fontId="87" fillId="0" borderId="33" xfId="0" applyFont="1" applyBorder="1" applyAlignment="1">
      <alignment horizontal="center" vertical="center"/>
    </xf>
    <xf numFmtId="175" fontId="0" fillId="0" borderId="0" xfId="0" applyNumberFormat="1" applyAlignment="1">
      <alignment/>
    </xf>
    <xf numFmtId="3" fontId="14" fillId="0" borderId="34" xfId="47" applyNumberFormat="1" applyFont="1" applyFill="1" applyBorder="1" applyAlignment="1">
      <alignment horizontal="center"/>
      <protection/>
    </xf>
    <xf numFmtId="0" fontId="14" fillId="0" borderId="34" xfId="47" applyFont="1" applyFill="1" applyBorder="1" applyAlignment="1">
      <alignment horizontal="center"/>
      <protection/>
    </xf>
    <xf numFmtId="3" fontId="14" fillId="0" borderId="34" xfId="47" applyNumberFormat="1" applyFont="1" applyFill="1" applyBorder="1" applyAlignment="1">
      <alignment horizontal="center" wrapText="1"/>
      <protection/>
    </xf>
    <xf numFmtId="3" fontId="14" fillId="36" borderId="34" xfId="47" applyNumberFormat="1" applyFont="1" applyFill="1" applyBorder="1" applyAlignment="1">
      <alignment horizontal="center" wrapText="1"/>
      <protection/>
    </xf>
    <xf numFmtId="3" fontId="14" fillId="37" borderId="34" xfId="47" applyNumberFormat="1" applyFont="1" applyFill="1" applyBorder="1" applyAlignment="1">
      <alignment horizontal="center" wrapText="1"/>
      <protection/>
    </xf>
    <xf numFmtId="3" fontId="14" fillId="38" borderId="34" xfId="4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14" fillId="0" borderId="35" xfId="47" applyFont="1" applyFill="1" applyBorder="1" applyAlignment="1">
      <alignment horizontal="center"/>
      <protection/>
    </xf>
    <xf numFmtId="3" fontId="14" fillId="0" borderId="35" xfId="47" applyNumberFormat="1" applyFont="1" applyFill="1" applyBorder="1" applyAlignment="1">
      <alignment horizontal="center" wrapText="1"/>
      <protection/>
    </xf>
    <xf numFmtId="3" fontId="14" fillId="36" borderId="35" xfId="47" applyNumberFormat="1" applyFont="1" applyFill="1" applyBorder="1" applyAlignment="1">
      <alignment horizontal="center" wrapText="1"/>
      <protection/>
    </xf>
    <xf numFmtId="3" fontId="14" fillId="37" borderId="35" xfId="47" applyNumberFormat="1" applyFont="1" applyFill="1" applyBorder="1" applyAlignment="1">
      <alignment horizontal="center" wrapText="1"/>
      <protection/>
    </xf>
    <xf numFmtId="3" fontId="14" fillId="38" borderId="35" xfId="47" applyNumberFormat="1" applyFont="1" applyFill="1" applyBorder="1" applyAlignment="1">
      <alignment horizontal="center" wrapText="1"/>
      <protection/>
    </xf>
    <xf numFmtId="49" fontId="14" fillId="0" borderId="36" xfId="47" applyNumberFormat="1" applyFont="1" applyFill="1" applyBorder="1" applyAlignment="1">
      <alignment horizontal="center" vertical="center"/>
      <protection/>
    </xf>
    <xf numFmtId="3" fontId="14" fillId="0" borderId="36" xfId="47" applyNumberFormat="1" applyFont="1" applyFill="1" applyBorder="1" applyAlignment="1">
      <alignment horizontal="center" vertical="center"/>
      <protection/>
    </xf>
    <xf numFmtId="49" fontId="14" fillId="0" borderId="37" xfId="47" applyNumberFormat="1" applyFont="1" applyFill="1" applyBorder="1" applyAlignment="1">
      <alignment horizontal="center" vertical="center"/>
      <protection/>
    </xf>
    <xf numFmtId="49" fontId="14" fillId="36" borderId="37" xfId="47" applyNumberFormat="1" applyFont="1" applyFill="1" applyBorder="1" applyAlignment="1">
      <alignment horizontal="center" vertical="center"/>
      <protection/>
    </xf>
    <xf numFmtId="49" fontId="14" fillId="37" borderId="37" xfId="47" applyNumberFormat="1" applyFont="1" applyFill="1" applyBorder="1" applyAlignment="1">
      <alignment horizontal="center" vertical="center"/>
      <protection/>
    </xf>
    <xf numFmtId="49" fontId="14" fillId="38" borderId="37" xfId="4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3" fontId="15" fillId="33" borderId="27" xfId="47" applyNumberFormat="1" applyFont="1" applyFill="1" applyBorder="1" applyAlignment="1">
      <alignment horizontal="center" vertical="center"/>
      <protection/>
    </xf>
    <xf numFmtId="3" fontId="16" fillId="0" borderId="27" xfId="47" applyNumberFormat="1" applyFont="1" applyFill="1" applyBorder="1" applyAlignment="1">
      <alignment horizontal="right" vertical="center"/>
      <protection/>
    </xf>
    <xf numFmtId="3" fontId="16" fillId="36" borderId="27" xfId="47" applyNumberFormat="1" applyFont="1" applyFill="1" applyBorder="1" applyAlignment="1">
      <alignment horizontal="right" vertical="center"/>
      <protection/>
    </xf>
    <xf numFmtId="3" fontId="16" fillId="37" borderId="27" xfId="47" applyNumberFormat="1" applyFont="1" applyFill="1" applyBorder="1" applyAlignment="1">
      <alignment horizontal="right" vertical="center"/>
      <protection/>
    </xf>
    <xf numFmtId="3" fontId="16" fillId="38" borderId="27" xfId="47" applyNumberFormat="1" applyFont="1" applyFill="1" applyBorder="1" applyAlignment="1">
      <alignment horizontal="right" vertical="center"/>
      <protection/>
    </xf>
    <xf numFmtId="4" fontId="16" fillId="0" borderId="27" xfId="47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3" fontId="15" fillId="33" borderId="13" xfId="47" applyNumberFormat="1" applyFont="1" applyFill="1" applyBorder="1" applyAlignment="1">
      <alignment horizontal="center" vertical="center"/>
      <protection/>
    </xf>
    <xf numFmtId="3" fontId="16" fillId="0" borderId="13" xfId="47" applyNumberFormat="1" applyFont="1" applyFill="1" applyBorder="1" applyAlignment="1">
      <alignment horizontal="right" vertical="center"/>
      <protection/>
    </xf>
    <xf numFmtId="3" fontId="16" fillId="36" borderId="13" xfId="47" applyNumberFormat="1" applyFont="1" applyFill="1" applyBorder="1" applyAlignment="1">
      <alignment horizontal="right" vertical="center"/>
      <protection/>
    </xf>
    <xf numFmtId="3" fontId="16" fillId="37" borderId="13" xfId="47" applyNumberFormat="1" applyFont="1" applyFill="1" applyBorder="1" applyAlignment="1">
      <alignment horizontal="right" vertical="center"/>
      <protection/>
    </xf>
    <xf numFmtId="3" fontId="16" fillId="38" borderId="13" xfId="47" applyNumberFormat="1" applyFont="1" applyFill="1" applyBorder="1" applyAlignment="1">
      <alignment horizontal="right" vertical="center"/>
      <protection/>
    </xf>
    <xf numFmtId="4" fontId="16" fillId="0" borderId="13" xfId="47" applyNumberFormat="1" applyFont="1" applyFill="1" applyBorder="1" applyAlignment="1">
      <alignment horizontal="right" vertical="center"/>
      <protection/>
    </xf>
    <xf numFmtId="0" fontId="17" fillId="0" borderId="18" xfId="47" applyFont="1" applyBorder="1" applyAlignment="1">
      <alignment horizontal="center" vertical="center"/>
      <protection/>
    </xf>
    <xf numFmtId="3" fontId="16" fillId="0" borderId="18" xfId="47" applyNumberFormat="1" applyFont="1" applyFill="1" applyBorder="1" applyAlignment="1">
      <alignment horizontal="right" vertical="center"/>
      <protection/>
    </xf>
    <xf numFmtId="3" fontId="16" fillId="36" borderId="18" xfId="47" applyNumberFormat="1" applyFont="1" applyFill="1" applyBorder="1" applyAlignment="1">
      <alignment horizontal="right" vertical="center"/>
      <protection/>
    </xf>
    <xf numFmtId="3" fontId="16" fillId="37" borderId="18" xfId="47" applyNumberFormat="1" applyFont="1" applyFill="1" applyBorder="1" applyAlignment="1">
      <alignment horizontal="right" vertical="center"/>
      <protection/>
    </xf>
    <xf numFmtId="3" fontId="16" fillId="38" borderId="18" xfId="47" applyNumberFormat="1" applyFont="1" applyFill="1" applyBorder="1" applyAlignment="1">
      <alignment horizontal="right" vertical="center"/>
      <protection/>
    </xf>
    <xf numFmtId="4" fontId="16" fillId="0" borderId="18" xfId="47" applyNumberFormat="1" applyFont="1" applyFill="1" applyBorder="1" applyAlignment="1">
      <alignment horizontal="right" vertical="center"/>
      <protection/>
    </xf>
    <xf numFmtId="3" fontId="7" fillId="33" borderId="36" xfId="47" applyNumberFormat="1" applyFont="1" applyFill="1" applyBorder="1" applyAlignment="1">
      <alignment vertical="center"/>
      <protection/>
    </xf>
    <xf numFmtId="3" fontId="15" fillId="0" borderId="36" xfId="47" applyNumberFormat="1" applyFont="1" applyFill="1" applyBorder="1" applyAlignment="1">
      <alignment horizontal="right" vertical="center"/>
      <protection/>
    </xf>
    <xf numFmtId="3" fontId="15" fillId="36" borderId="36" xfId="47" applyNumberFormat="1" applyFont="1" applyFill="1" applyBorder="1" applyAlignment="1">
      <alignment horizontal="right" vertical="center"/>
      <protection/>
    </xf>
    <xf numFmtId="3" fontId="15" fillId="37" borderId="36" xfId="47" applyNumberFormat="1" applyFont="1" applyFill="1" applyBorder="1" applyAlignment="1">
      <alignment horizontal="right" vertical="center"/>
      <protection/>
    </xf>
    <xf numFmtId="3" fontId="15" fillId="38" borderId="36" xfId="47" applyNumberFormat="1" applyFont="1" applyFill="1" applyBorder="1" applyAlignment="1">
      <alignment horizontal="right" vertical="center"/>
      <protection/>
    </xf>
    <xf numFmtId="4" fontId="15" fillId="0" borderId="36" xfId="47" applyNumberFormat="1" applyFont="1" applyFill="1" applyBorder="1" applyAlignment="1">
      <alignment horizontal="right" vertical="center"/>
      <protection/>
    </xf>
    <xf numFmtId="3" fontId="16" fillId="0" borderId="38" xfId="47" applyNumberFormat="1" applyFont="1" applyFill="1" applyBorder="1" applyAlignment="1">
      <alignment horizontal="right" vertical="center"/>
      <protection/>
    </xf>
    <xf numFmtId="3" fontId="16" fillId="36" borderId="38" xfId="47" applyNumberFormat="1" applyFont="1" applyFill="1" applyBorder="1" applyAlignment="1">
      <alignment horizontal="right" vertical="center"/>
      <protection/>
    </xf>
    <xf numFmtId="3" fontId="16" fillId="37" borderId="38" xfId="47" applyNumberFormat="1" applyFont="1" applyFill="1" applyBorder="1" applyAlignment="1">
      <alignment horizontal="right" vertical="center"/>
      <protection/>
    </xf>
    <xf numFmtId="3" fontId="16" fillId="38" borderId="38" xfId="47" applyNumberFormat="1" applyFont="1" applyFill="1" applyBorder="1" applyAlignment="1">
      <alignment horizontal="right" vertical="center"/>
      <protection/>
    </xf>
    <xf numFmtId="4" fontId="16" fillId="0" borderId="38" xfId="47" applyNumberFormat="1" applyFont="1" applyFill="1" applyBorder="1" applyAlignment="1">
      <alignment horizontal="right" vertical="center"/>
      <protection/>
    </xf>
    <xf numFmtId="3" fontId="7" fillId="33" borderId="36" xfId="47" applyNumberFormat="1" applyFont="1" applyFill="1" applyBorder="1" applyAlignment="1">
      <alignment vertical="center"/>
      <protection/>
    </xf>
    <xf numFmtId="3" fontId="7" fillId="0" borderId="36" xfId="47" applyNumberFormat="1" applyFont="1" applyFill="1" applyBorder="1" applyAlignment="1">
      <alignment vertical="center"/>
      <protection/>
    </xf>
    <xf numFmtId="3" fontId="15" fillId="33" borderId="39" xfId="47" applyNumberFormat="1" applyFont="1" applyFill="1" applyBorder="1" applyAlignment="1">
      <alignment horizontal="left" vertical="center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6" fillId="0" borderId="0" xfId="0" applyFont="1" applyAlignment="1">
      <alignment/>
    </xf>
    <xf numFmtId="0" fontId="14" fillId="33" borderId="34" xfId="51" applyFont="1" applyFill="1" applyBorder="1" applyAlignment="1">
      <alignment horizontal="center" vertical="center"/>
      <protection/>
    </xf>
    <xf numFmtId="3" fontId="88" fillId="0" borderId="0" xfId="0" applyNumberFormat="1" applyFont="1" applyAlignment="1">
      <alignment/>
    </xf>
    <xf numFmtId="49" fontId="14" fillId="33" borderId="22" xfId="51" applyNumberFormat="1" applyFont="1" applyFill="1" applyBorder="1" applyAlignment="1">
      <alignment horizontal="center" vertical="center"/>
      <protection/>
    </xf>
    <xf numFmtId="0" fontId="14" fillId="33" borderId="40" xfId="51" applyFont="1" applyFill="1" applyBorder="1" applyAlignment="1">
      <alignment horizontal="center" vertical="center"/>
      <protection/>
    </xf>
    <xf numFmtId="0" fontId="14" fillId="33" borderId="19" xfId="51" applyFont="1" applyFill="1" applyBorder="1" applyAlignment="1">
      <alignment horizontal="center" vertical="center"/>
      <protection/>
    </xf>
    <xf numFmtId="3" fontId="14" fillId="33" borderId="22" xfId="51" applyNumberFormat="1" applyFont="1" applyFill="1" applyBorder="1" applyAlignment="1">
      <alignment horizontal="center" vertical="center"/>
      <protection/>
    </xf>
    <xf numFmtId="0" fontId="14" fillId="33" borderId="41" xfId="51" applyFont="1" applyFill="1" applyBorder="1" applyAlignment="1">
      <alignment horizontal="center" vertical="center"/>
      <protection/>
    </xf>
    <xf numFmtId="0" fontId="14" fillId="33" borderId="42" xfId="51" applyFont="1" applyFill="1" applyBorder="1" applyAlignment="1">
      <alignment horizontal="center" vertical="center"/>
      <protection/>
    </xf>
    <xf numFmtId="3" fontId="14" fillId="33" borderId="35" xfId="51" applyNumberFormat="1" applyFont="1" applyFill="1" applyBorder="1" applyAlignment="1">
      <alignment horizontal="center" vertical="center"/>
      <protection/>
    </xf>
    <xf numFmtId="0" fontId="14" fillId="33" borderId="43" xfId="51" applyFont="1" applyFill="1" applyBorder="1" applyAlignment="1">
      <alignment horizontal="center" vertical="center"/>
      <protection/>
    </xf>
    <xf numFmtId="0" fontId="14" fillId="33" borderId="44" xfId="51" applyFont="1" applyFill="1" applyBorder="1" applyAlignment="1">
      <alignment horizontal="center" vertical="center"/>
      <protection/>
    </xf>
    <xf numFmtId="0" fontId="14" fillId="33" borderId="45" xfId="51" applyFont="1" applyFill="1" applyBorder="1" applyAlignment="1">
      <alignment horizontal="center" vertical="center"/>
      <protection/>
    </xf>
    <xf numFmtId="0" fontId="14" fillId="33" borderId="45" xfId="51" applyFont="1" applyFill="1" applyBorder="1" applyAlignment="1">
      <alignment vertical="center"/>
      <protection/>
    </xf>
    <xf numFmtId="3" fontId="14" fillId="33" borderId="46" xfId="47" applyNumberFormat="1" applyFont="1" applyFill="1" applyBorder="1" applyAlignment="1">
      <alignment horizontal="center" vertical="center"/>
      <protection/>
    </xf>
    <xf numFmtId="3" fontId="14" fillId="33" borderId="47" xfId="47" applyNumberFormat="1" applyFont="1" applyFill="1" applyBorder="1" applyAlignment="1">
      <alignment horizontal="center" vertical="center"/>
      <protection/>
    </xf>
    <xf numFmtId="0" fontId="10" fillId="0" borderId="48" xfId="47" applyFont="1" applyBorder="1" applyAlignment="1">
      <alignment horizontal="center"/>
      <protection/>
    </xf>
    <xf numFmtId="3" fontId="14" fillId="36" borderId="49" xfId="47" applyNumberFormat="1" applyFont="1" applyFill="1" applyBorder="1">
      <alignment/>
      <protection/>
    </xf>
    <xf numFmtId="3" fontId="88" fillId="0" borderId="0" xfId="0" applyNumberFormat="1" applyFont="1" applyAlignment="1">
      <alignment horizontal="center"/>
    </xf>
    <xf numFmtId="3" fontId="14" fillId="37" borderId="49" xfId="47" applyNumberFormat="1" applyFont="1" applyFill="1" applyBorder="1">
      <alignment/>
      <protection/>
    </xf>
    <xf numFmtId="0" fontId="0" fillId="0" borderId="49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4" xfId="51" applyFont="1" applyBorder="1" applyAlignment="1">
      <alignment horizontal="center"/>
      <protection/>
    </xf>
    <xf numFmtId="0" fontId="10" fillId="0" borderId="50" xfId="51" applyFont="1" applyBorder="1">
      <alignment/>
      <protection/>
    </xf>
    <xf numFmtId="0" fontId="10" fillId="0" borderId="39" xfId="51" applyFont="1" applyBorder="1" applyAlignment="1">
      <alignment horizontal="left"/>
      <protection/>
    </xf>
    <xf numFmtId="0" fontId="10" fillId="0" borderId="51" xfId="51" applyFont="1" applyBorder="1" applyAlignment="1">
      <alignment horizontal="left"/>
      <protection/>
    </xf>
    <xf numFmtId="0" fontId="10" fillId="0" borderId="39" xfId="51" applyFont="1" applyBorder="1" applyAlignment="1">
      <alignment horizontal="center"/>
      <protection/>
    </xf>
    <xf numFmtId="0" fontId="10" fillId="0" borderId="50" xfId="51" applyFont="1" applyBorder="1" applyAlignment="1">
      <alignment horizontal="center"/>
      <protection/>
    </xf>
    <xf numFmtId="0" fontId="10" fillId="0" borderId="37" xfId="51" applyFont="1" applyBorder="1" applyAlignment="1">
      <alignment horizontal="center"/>
      <protection/>
    </xf>
    <xf numFmtId="0" fontId="10" fillId="0" borderId="22" xfId="51" applyFont="1" applyBorder="1" applyAlignment="1">
      <alignment horizontal="center"/>
      <protection/>
    </xf>
    <xf numFmtId="3" fontId="10" fillId="0" borderId="52" xfId="51" applyNumberFormat="1" applyFont="1" applyFill="1" applyBorder="1">
      <alignment/>
      <protection/>
    </xf>
    <xf numFmtId="0" fontId="10" fillId="0" borderId="49" xfId="51" applyFont="1" applyBorder="1">
      <alignment/>
      <protection/>
    </xf>
    <xf numFmtId="0" fontId="10" fillId="0" borderId="53" xfId="51" applyFont="1" applyBorder="1">
      <alignment/>
      <protection/>
    </xf>
    <xf numFmtId="0" fontId="10" fillId="0" borderId="52" xfId="51" applyFont="1" applyBorder="1" applyAlignment="1">
      <alignment horizontal="center"/>
      <protection/>
    </xf>
    <xf numFmtId="0" fontId="10" fillId="0" borderId="34" xfId="51" applyFont="1" applyBorder="1">
      <alignment/>
      <protection/>
    </xf>
    <xf numFmtId="0" fontId="10" fillId="0" borderId="51" xfId="51" applyFont="1" applyBorder="1">
      <alignment/>
      <protection/>
    </xf>
    <xf numFmtId="0" fontId="10" fillId="0" borderId="27" xfId="51" applyFont="1" applyBorder="1" applyAlignment="1">
      <alignment horizontal="center"/>
      <protection/>
    </xf>
    <xf numFmtId="3" fontId="10" fillId="33" borderId="27" xfId="51" applyNumberFormat="1" applyFont="1" applyFill="1" applyBorder="1">
      <alignment/>
      <protection/>
    </xf>
    <xf numFmtId="0" fontId="10" fillId="0" borderId="13" xfId="51" applyFont="1" applyBorder="1" applyAlignment="1">
      <alignment horizontal="center"/>
      <protection/>
    </xf>
    <xf numFmtId="3" fontId="10" fillId="33" borderId="13" xfId="51" applyNumberFormat="1" applyFont="1" applyFill="1" applyBorder="1">
      <alignment/>
      <protection/>
    </xf>
    <xf numFmtId="0" fontId="10" fillId="39" borderId="13" xfId="51" applyFont="1" applyFill="1" applyBorder="1" applyAlignment="1">
      <alignment horizontal="center"/>
      <protection/>
    </xf>
    <xf numFmtId="3" fontId="10" fillId="39" borderId="13" xfId="51" applyNumberFormat="1" applyFont="1" applyFill="1" applyBorder="1">
      <alignment/>
      <protection/>
    </xf>
    <xf numFmtId="0" fontId="10" fillId="33" borderId="13" xfId="51" applyFont="1" applyFill="1" applyBorder="1">
      <alignment/>
      <protection/>
    </xf>
    <xf numFmtId="0" fontId="10" fillId="0" borderId="54" xfId="51" applyFont="1" applyBorder="1" applyAlignment="1">
      <alignment horizontal="center"/>
      <protection/>
    </xf>
    <xf numFmtId="3" fontId="10" fillId="33" borderId="54" xfId="51" applyNumberFormat="1" applyFont="1" applyFill="1" applyBorder="1">
      <alignment/>
      <protection/>
    </xf>
    <xf numFmtId="4" fontId="10" fillId="33" borderId="55" xfId="47" applyNumberFormat="1" applyFont="1" applyFill="1" applyBorder="1" applyAlignment="1">
      <alignment horizontal="right"/>
      <protection/>
    </xf>
    <xf numFmtId="4" fontId="10" fillId="33" borderId="56" xfId="47" applyNumberFormat="1" applyFont="1" applyFill="1" applyBorder="1" applyAlignment="1">
      <alignment horizontal="right"/>
      <protection/>
    </xf>
    <xf numFmtId="4" fontId="10" fillId="39" borderId="56" xfId="47" applyNumberFormat="1" applyFont="1" applyFill="1" applyBorder="1" applyAlignment="1">
      <alignment horizontal="right"/>
      <protection/>
    </xf>
    <xf numFmtId="4" fontId="10" fillId="33" borderId="57" xfId="47" applyNumberFormat="1" applyFont="1" applyFill="1" applyBorder="1" applyAlignment="1">
      <alignment horizontal="right"/>
      <protection/>
    </xf>
    <xf numFmtId="4" fontId="19" fillId="39" borderId="36" xfId="51" applyNumberFormat="1" applyFont="1" applyFill="1" applyBorder="1">
      <alignment/>
      <protection/>
    </xf>
    <xf numFmtId="175" fontId="19" fillId="39" borderId="26" xfId="51" applyNumberFormat="1" applyFont="1" applyFill="1" applyBorder="1">
      <alignment/>
      <protection/>
    </xf>
    <xf numFmtId="175" fontId="19" fillId="39" borderId="28" xfId="51" applyNumberFormat="1" applyFont="1" applyFill="1" applyBorder="1">
      <alignment/>
      <protection/>
    </xf>
    <xf numFmtId="175" fontId="89" fillId="39" borderId="28" xfId="48" applyNumberFormat="1" applyFont="1" applyFill="1" applyBorder="1">
      <alignment/>
      <protection/>
    </xf>
    <xf numFmtId="175" fontId="89" fillId="39" borderId="24" xfId="48" applyNumberFormat="1" applyFont="1" applyFill="1" applyBorder="1">
      <alignment/>
      <protection/>
    </xf>
    <xf numFmtId="175" fontId="89" fillId="39" borderId="58" xfId="48" applyNumberFormat="1" applyFont="1" applyFill="1" applyBorder="1">
      <alignment/>
      <protection/>
    </xf>
    <xf numFmtId="175" fontId="10" fillId="33" borderId="59" xfId="47" applyNumberFormat="1" applyFont="1" applyFill="1" applyBorder="1" applyAlignment="1">
      <alignment horizontal="right"/>
      <protection/>
    </xf>
    <xf numFmtId="175" fontId="19" fillId="39" borderId="12" xfId="51" applyNumberFormat="1" applyFont="1" applyFill="1" applyBorder="1">
      <alignment/>
      <protection/>
    </xf>
    <xf numFmtId="175" fontId="19" fillId="39" borderId="14" xfId="51" applyNumberFormat="1" applyFont="1" applyFill="1" applyBorder="1">
      <alignment/>
      <protection/>
    </xf>
    <xf numFmtId="175" fontId="89" fillId="39" borderId="14" xfId="48" applyNumberFormat="1" applyFont="1" applyFill="1" applyBorder="1">
      <alignment/>
      <protection/>
    </xf>
    <xf numFmtId="175" fontId="89" fillId="39" borderId="29" xfId="48" applyNumberFormat="1" applyFont="1" applyFill="1" applyBorder="1">
      <alignment/>
      <protection/>
    </xf>
    <xf numFmtId="175" fontId="89" fillId="39" borderId="60" xfId="48" applyNumberFormat="1" applyFont="1" applyFill="1" applyBorder="1">
      <alignment/>
      <protection/>
    </xf>
    <xf numFmtId="175" fontId="10" fillId="33" borderId="61" xfId="47" applyNumberFormat="1" applyFont="1" applyFill="1" applyBorder="1" applyAlignment="1">
      <alignment horizontal="right"/>
      <protection/>
    </xf>
    <xf numFmtId="175" fontId="10" fillId="39" borderId="61" xfId="47" applyNumberFormat="1" applyFont="1" applyFill="1" applyBorder="1" applyAlignment="1">
      <alignment horizontal="right"/>
      <protection/>
    </xf>
    <xf numFmtId="175" fontId="19" fillId="39" borderId="62" xfId="51" applyNumberFormat="1" applyFont="1" applyFill="1" applyBorder="1">
      <alignment/>
      <protection/>
    </xf>
    <xf numFmtId="175" fontId="19" fillId="39" borderId="44" xfId="51" applyNumberFormat="1" applyFont="1" applyFill="1" applyBorder="1">
      <alignment/>
      <protection/>
    </xf>
    <xf numFmtId="175" fontId="89" fillId="39" borderId="44" xfId="48" applyNumberFormat="1" applyFont="1" applyFill="1" applyBorder="1">
      <alignment/>
      <protection/>
    </xf>
    <xf numFmtId="175" fontId="89" fillId="39" borderId="63" xfId="48" applyNumberFormat="1" applyFont="1" applyFill="1" applyBorder="1">
      <alignment/>
      <protection/>
    </xf>
    <xf numFmtId="175" fontId="89" fillId="39" borderId="43" xfId="48" applyNumberFormat="1" applyFont="1" applyFill="1" applyBorder="1">
      <alignment/>
      <protection/>
    </xf>
    <xf numFmtId="175" fontId="10" fillId="33" borderId="45" xfId="47" applyNumberFormat="1" applyFont="1" applyFill="1" applyBorder="1" applyAlignment="1">
      <alignment horizontal="right"/>
      <protection/>
    </xf>
    <xf numFmtId="175" fontId="19" fillId="39" borderId="64" xfId="51" applyNumberFormat="1" applyFont="1" applyFill="1" applyBorder="1">
      <alignment/>
      <protection/>
    </xf>
    <xf numFmtId="175" fontId="19" fillId="39" borderId="53" xfId="51" applyNumberFormat="1" applyFont="1" applyFill="1" applyBorder="1">
      <alignment/>
      <protection/>
    </xf>
    <xf numFmtId="175" fontId="19" fillId="39" borderId="65" xfId="51" applyNumberFormat="1" applyFont="1" applyFill="1" applyBorder="1">
      <alignment/>
      <protection/>
    </xf>
    <xf numFmtId="175" fontId="19" fillId="39" borderId="37" xfId="51" applyNumberFormat="1" applyFont="1" applyFill="1" applyBorder="1">
      <alignment/>
      <protection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20" fillId="33" borderId="0" xfId="51" applyFont="1" applyFill="1">
      <alignment/>
      <protection/>
    </xf>
    <xf numFmtId="176" fontId="1" fillId="0" borderId="46" xfId="47" applyNumberFormat="1" applyFont="1" applyFill="1" applyBorder="1" applyAlignment="1">
      <alignment horizontal="right" vertical="center" indent="1"/>
      <protection/>
    </xf>
    <xf numFmtId="3" fontId="1" fillId="33" borderId="41" xfId="47" applyNumberFormat="1" applyFont="1" applyFill="1" applyBorder="1" applyAlignment="1">
      <alignment horizontal="right" vertical="center" indent="1"/>
      <protection/>
    </xf>
    <xf numFmtId="3" fontId="1" fillId="33" borderId="42" xfId="47" applyNumberFormat="1" applyFont="1" applyFill="1" applyBorder="1" applyAlignment="1">
      <alignment horizontal="right" vertical="center" indent="1"/>
      <protection/>
    </xf>
    <xf numFmtId="179" fontId="1" fillId="33" borderId="66" xfId="47" applyNumberFormat="1" applyFont="1" applyFill="1" applyBorder="1" applyAlignment="1">
      <alignment horizontal="right" vertical="center" indent="1"/>
      <protection/>
    </xf>
    <xf numFmtId="175" fontId="1" fillId="33" borderId="41" xfId="47" applyNumberFormat="1" applyFont="1" applyFill="1" applyBorder="1" applyAlignment="1">
      <alignment horizontal="right" vertical="center" indent="1"/>
      <protection/>
    </xf>
    <xf numFmtId="175" fontId="1" fillId="33" borderId="42" xfId="47" applyNumberFormat="1" applyFont="1" applyFill="1" applyBorder="1" applyAlignment="1">
      <alignment horizontal="right" vertical="center" indent="1"/>
      <protection/>
    </xf>
    <xf numFmtId="4" fontId="1" fillId="33" borderId="66" xfId="47" applyNumberFormat="1" applyFont="1" applyFill="1" applyBorder="1" applyAlignment="1">
      <alignment horizontal="right" vertical="center" indent="1"/>
      <protection/>
    </xf>
    <xf numFmtId="176" fontId="1" fillId="0" borderId="47" xfId="47" applyNumberFormat="1" applyFont="1" applyFill="1" applyBorder="1" applyAlignment="1">
      <alignment horizontal="right" vertical="center" indent="1"/>
      <protection/>
    </xf>
    <xf numFmtId="3" fontId="1" fillId="33" borderId="60" xfId="47" applyNumberFormat="1" applyFont="1" applyFill="1" applyBorder="1" applyAlignment="1">
      <alignment horizontal="right" vertical="center" indent="1"/>
      <protection/>
    </xf>
    <xf numFmtId="3" fontId="1" fillId="33" borderId="14" xfId="47" applyNumberFormat="1" applyFont="1" applyFill="1" applyBorder="1" applyAlignment="1">
      <alignment horizontal="right" vertical="center" indent="1"/>
      <protection/>
    </xf>
    <xf numFmtId="179" fontId="1" fillId="33" borderId="61" xfId="47" applyNumberFormat="1" applyFont="1" applyFill="1" applyBorder="1" applyAlignment="1">
      <alignment horizontal="right" vertical="center" indent="1"/>
      <protection/>
    </xf>
    <xf numFmtId="175" fontId="1" fillId="33" borderId="60" xfId="47" applyNumberFormat="1" applyFont="1" applyFill="1" applyBorder="1" applyAlignment="1">
      <alignment horizontal="right" vertical="center" indent="1"/>
      <protection/>
    </xf>
    <xf numFmtId="175" fontId="1" fillId="33" borderId="14" xfId="47" applyNumberFormat="1" applyFont="1" applyFill="1" applyBorder="1" applyAlignment="1">
      <alignment horizontal="right" vertical="center" indent="1"/>
      <protection/>
    </xf>
    <xf numFmtId="4" fontId="1" fillId="33" borderId="61" xfId="47" applyNumberFormat="1" applyFont="1" applyFill="1" applyBorder="1" applyAlignment="1">
      <alignment horizontal="right" vertical="center" indent="1"/>
      <protection/>
    </xf>
    <xf numFmtId="176" fontId="1" fillId="0" borderId="48" xfId="47" applyNumberFormat="1" applyFont="1" applyFill="1" applyBorder="1" applyAlignment="1">
      <alignment horizontal="right" vertical="center" indent="1"/>
      <protection/>
    </xf>
    <xf numFmtId="3" fontId="1" fillId="33" borderId="40" xfId="47" applyNumberFormat="1" applyFont="1" applyFill="1" applyBorder="1" applyAlignment="1">
      <alignment horizontal="right" vertical="center" indent="1"/>
      <protection/>
    </xf>
    <xf numFmtId="3" fontId="1" fillId="33" borderId="19" xfId="47" applyNumberFormat="1" applyFont="1" applyFill="1" applyBorder="1" applyAlignment="1">
      <alignment horizontal="right" vertical="center" indent="1"/>
      <protection/>
    </xf>
    <xf numFmtId="179" fontId="1" fillId="33" borderId="67" xfId="47" applyNumberFormat="1" applyFont="1" applyFill="1" applyBorder="1" applyAlignment="1">
      <alignment horizontal="right" vertical="center" indent="1"/>
      <protection/>
    </xf>
    <xf numFmtId="175" fontId="1" fillId="33" borderId="40" xfId="47" applyNumberFormat="1" applyFont="1" applyFill="1" applyBorder="1" applyAlignment="1">
      <alignment horizontal="right" vertical="center" indent="1"/>
      <protection/>
    </xf>
    <xf numFmtId="175" fontId="1" fillId="33" borderId="19" xfId="47" applyNumberFormat="1" applyFont="1" applyFill="1" applyBorder="1" applyAlignment="1">
      <alignment horizontal="right" vertical="center" indent="1"/>
      <protection/>
    </xf>
    <xf numFmtId="4" fontId="1" fillId="33" borderId="67" xfId="47" applyNumberFormat="1" applyFont="1" applyFill="1" applyBorder="1" applyAlignment="1">
      <alignment horizontal="right" vertical="center" indent="1"/>
      <protection/>
    </xf>
    <xf numFmtId="176" fontId="14" fillId="36" borderId="49" xfId="47" applyNumberFormat="1" applyFont="1" applyFill="1" applyBorder="1" applyAlignment="1">
      <alignment horizontal="right" vertical="center" indent="1"/>
      <protection/>
    </xf>
    <xf numFmtId="3" fontId="14" fillId="36" borderId="49" xfId="47" applyNumberFormat="1" applyFont="1" applyFill="1" applyBorder="1" applyAlignment="1">
      <alignment horizontal="right" vertical="center"/>
      <protection/>
    </xf>
    <xf numFmtId="3" fontId="14" fillId="36" borderId="53" xfId="47" applyNumberFormat="1" applyFont="1" applyFill="1" applyBorder="1" applyAlignment="1">
      <alignment horizontal="right" vertical="center"/>
      <protection/>
    </xf>
    <xf numFmtId="179" fontId="14" fillId="36" borderId="37" xfId="47" applyNumberFormat="1" applyFont="1" applyFill="1" applyBorder="1" applyAlignment="1">
      <alignment horizontal="right" vertical="center"/>
      <protection/>
    </xf>
    <xf numFmtId="175" fontId="14" fillId="36" borderId="65" xfId="47" applyNumberFormat="1" applyFont="1" applyFill="1" applyBorder="1" applyAlignment="1">
      <alignment horizontal="right" vertical="center" indent="1"/>
      <protection/>
    </xf>
    <xf numFmtId="175" fontId="14" fillId="36" borderId="68" xfId="47" applyNumberFormat="1" applyFont="1" applyFill="1" applyBorder="1" applyAlignment="1">
      <alignment horizontal="right" vertical="center" indent="1"/>
      <protection/>
    </xf>
    <xf numFmtId="4" fontId="14" fillId="36" borderId="69" xfId="47" applyNumberFormat="1" applyFont="1" applyFill="1" applyBorder="1" applyAlignment="1">
      <alignment horizontal="right" vertical="center" indent="1"/>
      <protection/>
    </xf>
    <xf numFmtId="176" fontId="14" fillId="37" borderId="49" xfId="47" applyNumberFormat="1" applyFont="1" applyFill="1" applyBorder="1" applyAlignment="1">
      <alignment horizontal="right" vertical="center" indent="1"/>
      <protection/>
    </xf>
    <xf numFmtId="3" fontId="14" fillId="37" borderId="49" xfId="47" applyNumberFormat="1" applyFont="1" applyFill="1" applyBorder="1" applyAlignment="1">
      <alignment horizontal="right" vertical="center"/>
      <protection/>
    </xf>
    <xf numFmtId="3" fontId="14" fillId="37" borderId="53" xfId="47" applyNumberFormat="1" applyFont="1" applyFill="1" applyBorder="1" applyAlignment="1">
      <alignment horizontal="right" vertical="center"/>
      <protection/>
    </xf>
    <xf numFmtId="175" fontId="14" fillId="37" borderId="37" xfId="47" applyNumberFormat="1" applyFont="1" applyFill="1" applyBorder="1" applyAlignment="1">
      <alignment horizontal="right" vertical="center"/>
      <protection/>
    </xf>
    <xf numFmtId="175" fontId="14" fillId="37" borderId="65" xfId="47" applyNumberFormat="1" applyFont="1" applyFill="1" applyBorder="1" applyAlignment="1">
      <alignment horizontal="right" vertical="center" indent="1"/>
      <protection/>
    </xf>
    <xf numFmtId="175" fontId="14" fillId="37" borderId="68" xfId="47" applyNumberFormat="1" applyFont="1" applyFill="1" applyBorder="1" applyAlignment="1">
      <alignment horizontal="right" vertical="center" indent="1"/>
      <protection/>
    </xf>
    <xf numFmtId="4" fontId="14" fillId="37" borderId="69" xfId="47" applyNumberFormat="1" applyFont="1" applyFill="1" applyBorder="1" applyAlignment="1">
      <alignment horizontal="right" vertical="center" indent="1"/>
      <protection/>
    </xf>
    <xf numFmtId="0" fontId="21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67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93" fillId="0" borderId="0" xfId="0" applyFont="1" applyAlignment="1">
      <alignment/>
    </xf>
    <xf numFmtId="0" fontId="6" fillId="0" borderId="19" xfId="0" applyFont="1" applyBorder="1" applyAlignment="1">
      <alignment/>
    </xf>
    <xf numFmtId="0" fontId="94" fillId="0" borderId="29" xfId="0" applyFont="1" applyFill="1" applyBorder="1" applyAlignment="1">
      <alignment wrapText="1"/>
    </xf>
    <xf numFmtId="0" fontId="95" fillId="0" borderId="29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left" vertical="center" wrapText="1"/>
    </xf>
    <xf numFmtId="0" fontId="96" fillId="0" borderId="29" xfId="0" applyFont="1" applyFill="1" applyBorder="1" applyAlignment="1">
      <alignment horizontal="left" vertical="center" wrapText="1"/>
    </xf>
    <xf numFmtId="0" fontId="96" fillId="0" borderId="63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0" xfId="0" applyFont="1" applyAlignment="1">
      <alignment/>
    </xf>
    <xf numFmtId="0" fontId="96" fillId="0" borderId="10" xfId="0" applyFont="1" applyFill="1" applyBorder="1" applyAlignment="1">
      <alignment horizontal="center" vertical="center"/>
    </xf>
    <xf numFmtId="3" fontId="96" fillId="0" borderId="10" xfId="0" applyNumberFormat="1" applyFont="1" applyFill="1" applyBorder="1" applyAlignment="1">
      <alignment/>
    </xf>
    <xf numFmtId="3" fontId="96" fillId="0" borderId="10" xfId="0" applyNumberFormat="1" applyFont="1" applyFill="1" applyBorder="1" applyAlignment="1">
      <alignment/>
    </xf>
    <xf numFmtId="3" fontId="98" fillId="0" borderId="10" xfId="0" applyNumberFormat="1" applyFont="1" applyBorder="1" applyAlignment="1">
      <alignment/>
    </xf>
    <xf numFmtId="3" fontId="95" fillId="0" borderId="0" xfId="0" applyNumberFormat="1" applyFont="1" applyFill="1" applyBorder="1" applyAlignment="1">
      <alignment/>
    </xf>
    <xf numFmtId="3" fontId="95" fillId="0" borderId="0" xfId="0" applyNumberFormat="1" applyFont="1" applyBorder="1" applyAlignment="1">
      <alignment/>
    </xf>
    <xf numFmtId="3" fontId="95" fillId="0" borderId="70" xfId="0" applyNumberFormat="1" applyFont="1" applyBorder="1" applyAlignment="1">
      <alignment/>
    </xf>
    <xf numFmtId="3" fontId="95" fillId="0" borderId="31" xfId="0" applyNumberFormat="1" applyFont="1" applyBorder="1" applyAlignment="1">
      <alignment/>
    </xf>
    <xf numFmtId="3" fontId="95" fillId="0" borderId="17" xfId="0" applyNumberFormat="1" applyFont="1" applyBorder="1" applyAlignment="1">
      <alignment/>
    </xf>
    <xf numFmtId="3" fontId="95" fillId="0" borderId="71" xfId="0" applyNumberFormat="1" applyFont="1" applyBorder="1" applyAlignment="1">
      <alignment/>
    </xf>
    <xf numFmtId="3" fontId="95" fillId="0" borderId="7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8" fillId="0" borderId="0" xfId="0" applyFont="1" applyAlignment="1">
      <alignment horizontal="left"/>
    </xf>
    <xf numFmtId="3" fontId="98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14" xfId="0" applyFont="1" applyFill="1" applyBorder="1" applyAlignment="1">
      <alignment horizontal="center" vertical="center"/>
    </xf>
    <xf numFmtId="0" fontId="99" fillId="0" borderId="19" xfId="0" applyFont="1" applyFill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/>
    </xf>
    <xf numFmtId="3" fontId="99" fillId="0" borderId="14" xfId="0" applyNumberFormat="1" applyFont="1" applyFill="1" applyBorder="1" applyAlignment="1">
      <alignment/>
    </xf>
    <xf numFmtId="3" fontId="23" fillId="0" borderId="14" xfId="0" applyNumberFormat="1" applyFont="1" applyBorder="1" applyAlignment="1">
      <alignment/>
    </xf>
    <xf numFmtId="0" fontId="23" fillId="0" borderId="14" xfId="0" applyFont="1" applyFill="1" applyBorder="1" applyAlignment="1">
      <alignment horizontal="center" vertical="center"/>
    </xf>
    <xf numFmtId="3" fontId="23" fillId="0" borderId="42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3" fontId="23" fillId="0" borderId="30" xfId="0" applyNumberFormat="1" applyFont="1" applyFill="1" applyBorder="1" applyAlignment="1">
      <alignment horizontal="center" vertical="center"/>
    </xf>
    <xf numFmtId="3" fontId="99" fillId="0" borderId="30" xfId="0" applyNumberFormat="1" applyFont="1" applyFill="1" applyBorder="1" applyAlignment="1">
      <alignment vertical="center"/>
    </xf>
    <xf numFmtId="3" fontId="23" fillId="0" borderId="30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99" fillId="0" borderId="14" xfId="0" applyNumberFormat="1" applyFont="1" applyFill="1" applyBorder="1" applyAlignment="1">
      <alignment vertical="center"/>
    </xf>
    <xf numFmtId="0" fontId="99" fillId="0" borderId="30" xfId="0" applyFont="1" applyFill="1" applyBorder="1" applyAlignment="1">
      <alignment horizontal="center" vertical="center"/>
    </xf>
    <xf numFmtId="3" fontId="99" fillId="0" borderId="12" xfId="0" applyNumberFormat="1" applyFont="1" applyFill="1" applyBorder="1" applyAlignment="1">
      <alignment/>
    </xf>
    <xf numFmtId="3" fontId="100" fillId="0" borderId="14" xfId="0" applyNumberFormat="1" applyFont="1" applyBorder="1" applyAlignment="1">
      <alignment/>
    </xf>
    <xf numFmtId="0" fontId="99" fillId="0" borderId="0" xfId="0" applyFont="1" applyFill="1" applyBorder="1" applyAlignment="1">
      <alignment horizontal="center" vertical="center"/>
    </xf>
    <xf numFmtId="3" fontId="99" fillId="0" borderId="0" xfId="0" applyNumberFormat="1" applyFont="1" applyFill="1" applyBorder="1" applyAlignment="1">
      <alignment/>
    </xf>
    <xf numFmtId="3" fontId="99" fillId="0" borderId="19" xfId="0" applyNumberFormat="1" applyFont="1" applyFill="1" applyBorder="1" applyAlignment="1">
      <alignment/>
    </xf>
    <xf numFmtId="3" fontId="100" fillId="0" borderId="0" xfId="0" applyNumberFormat="1" applyFont="1" applyBorder="1" applyAlignment="1">
      <alignment/>
    </xf>
    <xf numFmtId="0" fontId="101" fillId="0" borderId="30" xfId="0" applyFont="1" applyFill="1" applyBorder="1" applyAlignment="1">
      <alignment horizontal="center" vertical="center"/>
    </xf>
    <xf numFmtId="3" fontId="101" fillId="0" borderId="12" xfId="0" applyNumberFormat="1" applyFont="1" applyFill="1" applyBorder="1" applyAlignment="1">
      <alignment/>
    </xf>
    <xf numFmtId="3" fontId="101" fillId="0" borderId="14" xfId="0" applyNumberFormat="1" applyFont="1" applyFill="1" applyBorder="1" applyAlignment="1">
      <alignment/>
    </xf>
    <xf numFmtId="3" fontId="102" fillId="0" borderId="14" xfId="0" applyNumberFormat="1" applyFont="1" applyBorder="1" applyAlignment="1">
      <alignment/>
    </xf>
    <xf numFmtId="0" fontId="101" fillId="0" borderId="73" xfId="0" applyFont="1" applyFill="1" applyBorder="1" applyAlignment="1">
      <alignment horizontal="center" vertical="center"/>
    </xf>
    <xf numFmtId="3" fontId="101" fillId="0" borderId="62" xfId="0" applyNumberFormat="1" applyFont="1" applyFill="1" applyBorder="1" applyAlignment="1">
      <alignment/>
    </xf>
    <xf numFmtId="3" fontId="101" fillId="0" borderId="44" xfId="0" applyNumberFormat="1" applyFont="1" applyFill="1" applyBorder="1" applyAlignment="1">
      <alignment/>
    </xf>
    <xf numFmtId="3" fontId="102" fillId="0" borderId="44" xfId="0" applyNumberFormat="1" applyFont="1" applyBorder="1" applyAlignment="1">
      <alignment/>
    </xf>
    <xf numFmtId="0" fontId="23" fillId="0" borderId="42" xfId="0" applyFont="1" applyBorder="1" applyAlignment="1">
      <alignment horizontal="center"/>
    </xf>
    <xf numFmtId="3" fontId="99" fillId="0" borderId="42" xfId="0" applyNumberFormat="1" applyFont="1" applyBorder="1" applyAlignment="1">
      <alignment/>
    </xf>
    <xf numFmtId="3" fontId="99" fillId="0" borderId="71" xfId="0" applyNumberFormat="1" applyFont="1" applyBorder="1" applyAlignment="1">
      <alignment/>
    </xf>
    <xf numFmtId="0" fontId="23" fillId="0" borderId="14" xfId="0" applyFont="1" applyBorder="1" applyAlignment="1">
      <alignment horizontal="justify"/>
    </xf>
    <xf numFmtId="0" fontId="23" fillId="0" borderId="15" xfId="0" applyFont="1" applyBorder="1" applyAlignment="1">
      <alignment horizontal="justify"/>
    </xf>
    <xf numFmtId="0" fontId="23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wrapText="1"/>
    </xf>
    <xf numFmtId="0" fontId="100" fillId="0" borderId="15" xfId="0" applyFont="1" applyBorder="1" applyAlignment="1">
      <alignment horizontal="justify"/>
    </xf>
    <xf numFmtId="0" fontId="23" fillId="0" borderId="19" xfId="0" applyFont="1" applyBorder="1" applyAlignment="1">
      <alignment/>
    </xf>
    <xf numFmtId="0" fontId="23" fillId="0" borderId="42" xfId="0" applyFont="1" applyBorder="1" applyAlignment="1">
      <alignment/>
    </xf>
    <xf numFmtId="3" fontId="99" fillId="0" borderId="74" xfId="0" applyNumberFormat="1" applyFont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49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3" fontId="1" fillId="0" borderId="36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76" xfId="0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0" fillId="0" borderId="71" xfId="0" applyFill="1" applyBorder="1" applyAlignment="1">
      <alignment/>
    </xf>
    <xf numFmtId="0" fontId="9" fillId="0" borderId="56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3" fontId="9" fillId="0" borderId="5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9" fillId="0" borderId="34" xfId="0" applyFont="1" applyFill="1" applyBorder="1" applyAlignment="1">
      <alignment/>
    </xf>
    <xf numFmtId="3" fontId="1" fillId="0" borderId="34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/>
    </xf>
    <xf numFmtId="3" fontId="9" fillId="0" borderId="76" xfId="0" applyNumberFormat="1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9" fillId="0" borderId="30" xfId="0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0" fontId="9" fillId="0" borderId="61" xfId="0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9" fillId="0" borderId="67" xfId="0" applyFont="1" applyFill="1" applyBorder="1" applyAlignment="1">
      <alignment/>
    </xf>
    <xf numFmtId="3" fontId="9" fillId="0" borderId="70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15" fillId="0" borderId="78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37" xfId="0" applyNumberFormat="1" applyFont="1" applyFill="1" applyBorder="1" applyAlignment="1">
      <alignment/>
    </xf>
    <xf numFmtId="3" fontId="15" fillId="0" borderId="79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8" fillId="0" borderId="36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3" fontId="10" fillId="0" borderId="36" xfId="0" applyNumberFormat="1" applyFont="1" applyFill="1" applyBorder="1" applyAlignment="1">
      <alignment horizontal="center" vertical="center" wrapText="1"/>
    </xf>
    <xf numFmtId="1" fontId="25" fillId="33" borderId="51" xfId="0" applyNumberFormat="1" applyFont="1" applyFill="1" applyBorder="1" applyAlignment="1">
      <alignment vertical="center" wrapText="1"/>
    </xf>
    <xf numFmtId="1" fontId="10" fillId="33" borderId="75" xfId="0" applyNumberFormat="1" applyFont="1" applyFill="1" applyBorder="1" applyAlignment="1">
      <alignment vertical="center" wrapText="1"/>
    </xf>
    <xf numFmtId="1" fontId="10" fillId="33" borderId="78" xfId="0" applyNumberFormat="1" applyFont="1" applyFill="1" applyBorder="1" applyAlignment="1">
      <alignment vertical="center" wrapText="1"/>
    </xf>
    <xf numFmtId="1" fontId="0" fillId="0" borderId="80" xfId="0" applyNumberFormat="1" applyFont="1" applyFill="1" applyBorder="1" applyAlignment="1">
      <alignment vertical="center" wrapText="1"/>
    </xf>
    <xf numFmtId="3" fontId="26" fillId="0" borderId="81" xfId="0" applyNumberFormat="1" applyFont="1" applyFill="1" applyBorder="1" applyAlignment="1">
      <alignment/>
    </xf>
    <xf numFmtId="1" fontId="0" fillId="0" borderId="82" xfId="0" applyNumberFormat="1" applyFont="1" applyFill="1" applyBorder="1" applyAlignment="1">
      <alignment vertical="center" wrapText="1"/>
    </xf>
    <xf numFmtId="3" fontId="26" fillId="0" borderId="83" xfId="0" applyNumberFormat="1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1" fontId="1" fillId="0" borderId="82" xfId="0" applyNumberFormat="1" applyFont="1" applyFill="1" applyBorder="1" applyAlignment="1">
      <alignment vertical="center" wrapText="1"/>
    </xf>
    <xf numFmtId="1" fontId="27" fillId="0" borderId="82" xfId="0" applyNumberFormat="1" applyFont="1" applyFill="1" applyBorder="1" applyAlignment="1">
      <alignment vertical="center" wrapText="1"/>
    </xf>
    <xf numFmtId="1" fontId="27" fillId="0" borderId="84" xfId="0" applyNumberFormat="1" applyFont="1" applyFill="1" applyBorder="1" applyAlignment="1">
      <alignment vertical="center" wrapText="1"/>
    </xf>
    <xf numFmtId="3" fontId="0" fillId="0" borderId="8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1" fontId="25" fillId="0" borderId="51" xfId="0" applyNumberFormat="1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1" fontId="0" fillId="0" borderId="86" xfId="0" applyNumberFormat="1" applyFont="1" applyFill="1" applyBorder="1" applyAlignment="1">
      <alignment vertical="center" wrapText="1"/>
    </xf>
    <xf numFmtId="3" fontId="0" fillId="0" borderId="87" xfId="0" applyNumberFormat="1" applyFont="1" applyFill="1" applyBorder="1" applyAlignment="1">
      <alignment/>
    </xf>
    <xf numFmtId="1" fontId="14" fillId="0" borderId="75" xfId="0" applyNumberFormat="1" applyFont="1" applyFill="1" applyBorder="1" applyAlignment="1">
      <alignment vertical="center" wrapText="1"/>
    </xf>
    <xf numFmtId="1" fontId="25" fillId="0" borderId="51" xfId="0" applyNumberFormat="1" applyFont="1" applyFill="1" applyBorder="1" applyAlignment="1">
      <alignment vertical="center" wrapText="1"/>
    </xf>
    <xf numFmtId="1" fontId="10" fillId="0" borderId="80" xfId="0" applyNumberFormat="1" applyFont="1" applyFill="1" applyBorder="1" applyAlignment="1">
      <alignment vertical="center" wrapText="1"/>
    </xf>
    <xf numFmtId="1" fontId="1" fillId="0" borderId="80" xfId="0" applyNumberFormat="1" applyFont="1" applyFill="1" applyBorder="1" applyAlignment="1">
      <alignment vertical="center" wrapText="1"/>
    </xf>
    <xf numFmtId="1" fontId="1" fillId="0" borderId="86" xfId="0" applyNumberFormat="1" applyFont="1" applyFill="1" applyBorder="1" applyAlignment="1">
      <alignment vertical="center" wrapText="1"/>
    </xf>
    <xf numFmtId="1" fontId="28" fillId="40" borderId="49" xfId="0" applyNumberFormat="1" applyFont="1" applyFill="1" applyBorder="1" applyAlignment="1">
      <alignment vertical="center" wrapText="1"/>
    </xf>
    <xf numFmtId="1" fontId="14" fillId="0" borderId="51" xfId="0" applyNumberFormat="1" applyFont="1" applyFill="1" applyBorder="1" applyAlignment="1">
      <alignment vertical="center" wrapText="1"/>
    </xf>
    <xf numFmtId="1" fontId="0" fillId="0" borderId="78" xfId="0" applyNumberFormat="1" applyFont="1" applyFill="1" applyBorder="1" applyAlignment="1">
      <alignment vertical="center" wrapText="1"/>
    </xf>
    <xf numFmtId="3" fontId="0" fillId="0" borderId="35" xfId="0" applyNumberFormat="1" applyFont="1" applyFill="1" applyBorder="1" applyAlignment="1">
      <alignment/>
    </xf>
    <xf numFmtId="1" fontId="10" fillId="0" borderId="46" xfId="0" applyNumberFormat="1" applyFont="1" applyFill="1" applyBorder="1" applyAlignment="1">
      <alignment vertical="center" wrapText="1"/>
    </xf>
    <xf numFmtId="3" fontId="0" fillId="0" borderId="38" xfId="0" applyNumberFormat="1" applyFont="1" applyFill="1" applyBorder="1" applyAlignment="1">
      <alignment/>
    </xf>
    <xf numFmtId="1" fontId="0" fillId="0" borderId="88" xfId="0" applyNumberFormat="1" applyFont="1" applyFill="1" applyBorder="1" applyAlignment="1">
      <alignment vertical="center" wrapText="1"/>
    </xf>
    <xf numFmtId="3" fontId="26" fillId="0" borderId="89" xfId="0" applyNumberFormat="1" applyFont="1" applyFill="1" applyBorder="1" applyAlignment="1">
      <alignment/>
    </xf>
    <xf numFmtId="0" fontId="0" fillId="0" borderId="75" xfId="0" applyBorder="1" applyAlignment="1">
      <alignment/>
    </xf>
    <xf numFmtId="0" fontId="11" fillId="0" borderId="0" xfId="51" applyFont="1" applyBorder="1" applyAlignment="1">
      <alignment horizontal="center" vertical="center" wrapText="1"/>
      <protection/>
    </xf>
    <xf numFmtId="0" fontId="14" fillId="0" borderId="34" xfId="47" applyFont="1" applyFill="1" applyBorder="1" applyAlignment="1">
      <alignment horizontal="center" wrapText="1"/>
      <protection/>
    </xf>
    <xf numFmtId="0" fontId="1" fillId="0" borderId="34" xfId="48" applyFont="1" applyBorder="1" applyAlignment="1">
      <alignment horizontal="center" wrapText="1"/>
      <protection/>
    </xf>
    <xf numFmtId="3" fontId="14" fillId="0" borderId="22" xfId="47" applyNumberFormat="1" applyFont="1" applyFill="1" applyBorder="1" applyAlignment="1">
      <alignment horizontal="left" vertical="center"/>
      <protection/>
    </xf>
    <xf numFmtId="3" fontId="14" fillId="0" borderId="35" xfId="47" applyNumberFormat="1" applyFont="1" applyFill="1" applyBorder="1" applyAlignment="1">
      <alignment horizontal="left" vertical="center"/>
      <protection/>
    </xf>
    <xf numFmtId="0" fontId="14" fillId="0" borderId="78" xfId="47" applyFont="1" applyFill="1" applyBorder="1" applyAlignment="1">
      <alignment horizontal="center" wrapText="1"/>
      <protection/>
    </xf>
    <xf numFmtId="0" fontId="14" fillId="0" borderId="79" xfId="47" applyFont="1" applyFill="1" applyBorder="1" applyAlignment="1">
      <alignment horizontal="center" wrapText="1"/>
      <protection/>
    </xf>
    <xf numFmtId="3" fontId="14" fillId="33" borderId="51" xfId="51" applyNumberFormat="1" applyFont="1" applyFill="1" applyBorder="1" applyAlignment="1">
      <alignment horizontal="center" vertical="center"/>
      <protection/>
    </xf>
    <xf numFmtId="3" fontId="14" fillId="33" borderId="75" xfId="51" applyNumberFormat="1" applyFont="1" applyFill="1" applyBorder="1" applyAlignment="1">
      <alignment horizontal="center" vertical="center"/>
      <protection/>
    </xf>
    <xf numFmtId="3" fontId="14" fillId="33" borderId="78" xfId="51" applyNumberFormat="1" applyFont="1" applyFill="1" applyBorder="1" applyAlignment="1">
      <alignment horizontal="center" vertical="center"/>
      <protection/>
    </xf>
    <xf numFmtId="0" fontId="14" fillId="0" borderId="58" xfId="51" applyFont="1" applyFill="1" applyBorder="1" applyAlignment="1">
      <alignment horizontal="center" vertical="center"/>
      <protection/>
    </xf>
    <xf numFmtId="0" fontId="14" fillId="0" borderId="28" xfId="51" applyFont="1" applyFill="1" applyBorder="1" applyAlignment="1">
      <alignment horizontal="center" vertical="center"/>
      <protection/>
    </xf>
    <xf numFmtId="0" fontId="14" fillId="0" borderId="59" xfId="51" applyFont="1" applyFill="1" applyBorder="1" applyAlignment="1">
      <alignment horizontal="center" vertical="center"/>
      <protection/>
    </xf>
    <xf numFmtId="0" fontId="14" fillId="33" borderId="58" xfId="51" applyFont="1" applyFill="1" applyBorder="1" applyAlignment="1">
      <alignment horizontal="center" vertical="center"/>
      <protection/>
    </xf>
    <xf numFmtId="0" fontId="14" fillId="33" borderId="28" xfId="51" applyFont="1" applyFill="1" applyBorder="1" applyAlignment="1">
      <alignment horizontal="center" vertical="center"/>
      <protection/>
    </xf>
    <xf numFmtId="0" fontId="14" fillId="33" borderId="59" xfId="51" applyFont="1" applyFill="1" applyBorder="1" applyAlignment="1">
      <alignment horizontal="center" vertical="center"/>
      <protection/>
    </xf>
    <xf numFmtId="0" fontId="14" fillId="33" borderId="67" xfId="51" applyFont="1" applyFill="1" applyBorder="1" applyAlignment="1">
      <alignment horizontal="center" vertical="center"/>
      <protection/>
    </xf>
    <xf numFmtId="0" fontId="14" fillId="33" borderId="66" xfId="51" applyFont="1" applyFill="1" applyBorder="1" applyAlignment="1">
      <alignment horizontal="center" vertical="center"/>
      <protection/>
    </xf>
    <xf numFmtId="0" fontId="14" fillId="33" borderId="61" xfId="5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 vertical="top" wrapText="1"/>
    </xf>
    <xf numFmtId="1" fontId="13" fillId="41" borderId="49" xfId="0" applyNumberFormat="1" applyFont="1" applyFill="1" applyBorder="1" applyAlignment="1">
      <alignment horizontal="center" vertical="center"/>
    </xf>
    <xf numFmtId="1" fontId="13" fillId="41" borderId="53" xfId="0" applyNumberFormat="1" applyFont="1" applyFill="1" applyBorder="1" applyAlignment="1">
      <alignment horizontal="center" vertical="center"/>
    </xf>
    <xf numFmtId="1" fontId="13" fillId="41" borderId="37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3" fontId="10" fillId="33" borderId="34" xfId="0" applyNumberFormat="1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horizontal="center" vertical="center" wrapText="1"/>
    </xf>
    <xf numFmtId="3" fontId="10" fillId="33" borderId="3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7" xfId="49"/>
    <cellStyle name="normální_MF-03-příloha 4 - SR 2009(19  8  2008)" xfId="50"/>
    <cellStyle name="normální_Tabč4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90" zoomScaleNormal="90" workbookViewId="0" topLeftCell="A1">
      <selection activeCell="P24" sqref="P24"/>
    </sheetView>
  </sheetViews>
  <sheetFormatPr defaultColWidth="9.140625" defaultRowHeight="12.75"/>
  <cols>
    <col min="1" max="1" width="53.7109375" style="0" customWidth="1"/>
    <col min="2" max="2" width="15.421875" style="0" bestFit="1" customWidth="1"/>
    <col min="3" max="4" width="12.421875" style="0" bestFit="1" customWidth="1"/>
    <col min="5" max="5" width="15.421875" style="0" bestFit="1" customWidth="1"/>
    <col min="6" max="6" width="9.140625" style="0" bestFit="1" customWidth="1"/>
    <col min="7" max="7" width="12.00390625" style="0" bestFit="1" customWidth="1"/>
    <col min="8" max="8" width="10.8515625" style="0" bestFit="1" customWidth="1"/>
    <col min="9" max="9" width="12.00390625" style="0" bestFit="1" customWidth="1"/>
    <col min="10" max="10" width="14.28125" style="0" bestFit="1" customWidth="1"/>
    <col min="11" max="11" width="12.00390625" style="0" bestFit="1" customWidth="1"/>
    <col min="12" max="12" width="9.140625" style="0" bestFit="1" customWidth="1"/>
    <col min="13" max="13" width="11.28125" style="0" bestFit="1" customWidth="1"/>
    <col min="14" max="15" width="14.28125" style="0" bestFit="1" customWidth="1"/>
    <col min="16" max="16" width="15.421875" style="0" bestFit="1" customWidth="1"/>
    <col min="17" max="17" width="14.8515625" style="0" bestFit="1" customWidth="1"/>
    <col min="18" max="18" width="10.7109375" style="0" bestFit="1" customWidth="1"/>
    <col min="19" max="19" width="12.00390625" style="0" bestFit="1" customWidth="1"/>
    <col min="20" max="20" width="10.7109375" style="0" bestFit="1" customWidth="1"/>
    <col min="21" max="21" width="8.28125" style="0" bestFit="1" customWidth="1"/>
    <col min="22" max="22" width="10.421875" style="0" bestFit="1" customWidth="1"/>
    <col min="23" max="23" width="10.421875" style="0" customWidth="1"/>
    <col min="24" max="24" width="11.00390625" style="0" bestFit="1" customWidth="1"/>
    <col min="25" max="25" width="12.7109375" style="0" bestFit="1" customWidth="1"/>
    <col min="26" max="26" width="11.00390625" style="0" bestFit="1" customWidth="1"/>
  </cols>
  <sheetData>
    <row r="1" spans="1:19" ht="18.75">
      <c r="A1" s="2" t="s">
        <v>37</v>
      </c>
      <c r="S1" s="3"/>
    </row>
    <row r="2" ht="15.75">
      <c r="A2" s="4" t="s">
        <v>0</v>
      </c>
    </row>
    <row r="4" ht="16.5" thickBot="1">
      <c r="A4" s="4"/>
    </row>
    <row r="5" spans="1:16" ht="103.5" customHeight="1" thickBot="1">
      <c r="A5" s="70" t="s">
        <v>21</v>
      </c>
      <c r="B5" s="21"/>
      <c r="C5" s="22" t="s">
        <v>38</v>
      </c>
      <c r="D5" s="23"/>
      <c r="E5" s="24"/>
      <c r="F5" s="22" t="s">
        <v>39</v>
      </c>
      <c r="G5" s="25" t="s">
        <v>40</v>
      </c>
      <c r="H5" s="25" t="s">
        <v>41</v>
      </c>
      <c r="I5" s="25" t="s">
        <v>42</v>
      </c>
      <c r="J5" s="22" t="s">
        <v>43</v>
      </c>
      <c r="K5" s="25" t="s">
        <v>44</v>
      </c>
      <c r="L5" s="25" t="s">
        <v>45</v>
      </c>
      <c r="M5" s="62" t="s">
        <v>55</v>
      </c>
      <c r="N5" s="23"/>
      <c r="O5" s="24"/>
      <c r="P5" s="24"/>
    </row>
    <row r="6" spans="1:16" ht="14.25">
      <c r="A6" s="26"/>
      <c r="B6" s="27" t="s">
        <v>25</v>
      </c>
      <c r="C6" s="28"/>
      <c r="D6" s="29" t="s">
        <v>26</v>
      </c>
      <c r="E6" s="30" t="s">
        <v>31</v>
      </c>
      <c r="F6" s="28"/>
      <c r="G6" s="31"/>
      <c r="H6" s="31"/>
      <c r="I6" s="31"/>
      <c r="J6" s="28"/>
      <c r="K6" s="31"/>
      <c r="L6" s="31"/>
      <c r="M6" s="63"/>
      <c r="N6" s="29" t="s">
        <v>26</v>
      </c>
      <c r="O6" s="30" t="s">
        <v>11</v>
      </c>
      <c r="P6" s="30" t="s">
        <v>23</v>
      </c>
    </row>
    <row r="7" spans="1:16" ht="14.25">
      <c r="A7" s="26"/>
      <c r="B7" s="32" t="s">
        <v>46</v>
      </c>
      <c r="C7" s="33" t="s">
        <v>47</v>
      </c>
      <c r="D7" s="34" t="s">
        <v>12</v>
      </c>
      <c r="E7" s="35" t="s">
        <v>32</v>
      </c>
      <c r="F7" s="33" t="s">
        <v>27</v>
      </c>
      <c r="G7" s="36" t="s">
        <v>28</v>
      </c>
      <c r="H7" s="36" t="s">
        <v>36</v>
      </c>
      <c r="I7" s="36" t="s">
        <v>48</v>
      </c>
      <c r="J7" s="33" t="s">
        <v>49</v>
      </c>
      <c r="K7" s="36" t="s">
        <v>50</v>
      </c>
      <c r="L7" s="36" t="s">
        <v>51</v>
      </c>
      <c r="M7" s="64" t="s">
        <v>56</v>
      </c>
      <c r="N7" s="34" t="s">
        <v>33</v>
      </c>
      <c r="O7" s="35" t="s">
        <v>1</v>
      </c>
      <c r="P7" s="35" t="s">
        <v>24</v>
      </c>
    </row>
    <row r="8" spans="1:16" ht="15" thickBot="1">
      <c r="A8" s="26"/>
      <c r="B8" s="32"/>
      <c r="C8" s="33"/>
      <c r="D8" s="34" t="s">
        <v>34</v>
      </c>
      <c r="E8" s="35"/>
      <c r="F8" s="33"/>
      <c r="G8" s="36"/>
      <c r="H8" s="36"/>
      <c r="I8" s="36"/>
      <c r="J8" s="33"/>
      <c r="K8" s="36"/>
      <c r="L8" s="36"/>
      <c r="M8" s="64"/>
      <c r="N8" s="34">
        <v>2014</v>
      </c>
      <c r="O8" s="35" t="s">
        <v>52</v>
      </c>
      <c r="P8" s="35">
        <v>2014</v>
      </c>
    </row>
    <row r="9" spans="1:16" ht="15">
      <c r="A9" s="37" t="s">
        <v>2</v>
      </c>
      <c r="B9" s="38"/>
      <c r="C9" s="39"/>
      <c r="D9" s="40"/>
      <c r="E9" s="41"/>
      <c r="F9" s="39"/>
      <c r="G9" s="42"/>
      <c r="H9" s="42"/>
      <c r="I9" s="42"/>
      <c r="J9" s="39"/>
      <c r="K9" s="42"/>
      <c r="L9" s="42"/>
      <c r="M9" s="65"/>
      <c r="N9" s="40"/>
      <c r="O9" s="41"/>
      <c r="P9" s="41"/>
    </row>
    <row r="10" spans="1:17" ht="14.25">
      <c r="A10" s="43" t="s">
        <v>53</v>
      </c>
      <c r="B10" s="44">
        <v>83010616</v>
      </c>
      <c r="C10" s="45">
        <v>-26755</v>
      </c>
      <c r="D10" s="46">
        <v>-26755</v>
      </c>
      <c r="E10" s="47">
        <v>82983861</v>
      </c>
      <c r="F10" s="45">
        <v>-500</v>
      </c>
      <c r="G10" s="48">
        <v>-29182</v>
      </c>
      <c r="H10" s="48">
        <v>-4554</v>
      </c>
      <c r="I10" s="48">
        <v>-50000</v>
      </c>
      <c r="J10" s="45">
        <v>1460149.015</v>
      </c>
      <c r="K10" s="48">
        <v>35000</v>
      </c>
      <c r="L10" s="48"/>
      <c r="M10" s="66">
        <v>50000</v>
      </c>
      <c r="N10" s="46">
        <f>SUM(F10:M10)</f>
        <v>1460913.015</v>
      </c>
      <c r="O10" s="47">
        <f>+N10+D10</f>
        <v>1434158.015</v>
      </c>
      <c r="P10" s="47">
        <f>+O10+B10</f>
        <v>84444774.015</v>
      </c>
      <c r="Q10" s="71"/>
    </row>
    <row r="11" spans="1:17" ht="15">
      <c r="A11" s="49" t="s">
        <v>3</v>
      </c>
      <c r="B11" s="50"/>
      <c r="C11" s="51"/>
      <c r="D11" s="52"/>
      <c r="E11" s="53"/>
      <c r="F11" s="51"/>
      <c r="G11" s="54"/>
      <c r="H11" s="54"/>
      <c r="I11" s="54"/>
      <c r="J11" s="51"/>
      <c r="K11" s="54"/>
      <c r="L11" s="54"/>
      <c r="M11" s="67"/>
      <c r="N11" s="52"/>
      <c r="O11" s="53"/>
      <c r="P11" s="53"/>
      <c r="Q11" s="71"/>
    </row>
    <row r="12" spans="1:17" ht="14.25">
      <c r="A12" s="55" t="s">
        <v>54</v>
      </c>
      <c r="B12" s="44">
        <v>83010616</v>
      </c>
      <c r="C12" s="56">
        <v>-26755</v>
      </c>
      <c r="D12" s="46">
        <v>-26755</v>
      </c>
      <c r="E12" s="47">
        <v>82983861</v>
      </c>
      <c r="F12" s="56">
        <v>-500</v>
      </c>
      <c r="G12" s="57">
        <v>-29182</v>
      </c>
      <c r="H12" s="57">
        <v>-4554</v>
      </c>
      <c r="I12" s="57">
        <v>-50000</v>
      </c>
      <c r="J12" s="56">
        <v>1460149.015</v>
      </c>
      <c r="K12" s="57">
        <v>35000</v>
      </c>
      <c r="L12" s="57"/>
      <c r="M12" s="68">
        <v>50000</v>
      </c>
      <c r="N12" s="46">
        <f aca="true" t="shared" si="0" ref="N12:N28">SUM(F12:M12)</f>
        <v>1460913.015</v>
      </c>
      <c r="O12" s="47">
        <f aca="true" t="shared" si="1" ref="O12:O28">+N12+D12</f>
        <v>1434158.015</v>
      </c>
      <c r="P12" s="47">
        <f aca="true" t="shared" si="2" ref="P12:P28">+O12+B12</f>
        <v>84444774.015</v>
      </c>
      <c r="Q12" s="71"/>
    </row>
    <row r="13" spans="1:17" ht="15">
      <c r="A13" s="58" t="s">
        <v>4</v>
      </c>
      <c r="B13" s="50"/>
      <c r="C13" s="59"/>
      <c r="D13" s="52"/>
      <c r="E13" s="53"/>
      <c r="F13" s="59"/>
      <c r="G13" s="60"/>
      <c r="H13" s="60"/>
      <c r="I13" s="60"/>
      <c r="J13" s="59"/>
      <c r="K13" s="60"/>
      <c r="L13" s="60"/>
      <c r="M13" s="69"/>
      <c r="N13" s="52"/>
      <c r="O13" s="53"/>
      <c r="P13" s="53"/>
      <c r="Q13" s="71"/>
    </row>
    <row r="14" spans="1:17" ht="14.25">
      <c r="A14" s="55" t="s">
        <v>13</v>
      </c>
      <c r="B14" s="44">
        <v>56536384</v>
      </c>
      <c r="C14" s="56">
        <v>-28981</v>
      </c>
      <c r="D14" s="46">
        <v>-28981</v>
      </c>
      <c r="E14" s="47">
        <v>56507403</v>
      </c>
      <c r="F14" s="56"/>
      <c r="G14" s="57">
        <v>-21616</v>
      </c>
      <c r="H14" s="57">
        <v>-3373</v>
      </c>
      <c r="I14" s="57">
        <v>-37037</v>
      </c>
      <c r="J14" s="56">
        <v>1055768.103</v>
      </c>
      <c r="K14" s="57"/>
      <c r="L14" s="57"/>
      <c r="M14" s="68">
        <v>37037.037</v>
      </c>
      <c r="N14" s="46">
        <f t="shared" si="0"/>
        <v>1030779.1399999999</v>
      </c>
      <c r="O14" s="47">
        <f t="shared" si="1"/>
        <v>1001798.1399999999</v>
      </c>
      <c r="P14" s="47">
        <f t="shared" si="2"/>
        <v>57538182.14</v>
      </c>
      <c r="Q14" s="71"/>
    </row>
    <row r="15" spans="1:17" ht="14.25">
      <c r="A15" s="55" t="s">
        <v>14</v>
      </c>
      <c r="B15" s="44">
        <v>55855784</v>
      </c>
      <c r="C15" s="56">
        <v>-28981</v>
      </c>
      <c r="D15" s="46">
        <v>-28981</v>
      </c>
      <c r="E15" s="47">
        <v>55826803</v>
      </c>
      <c r="F15" s="56"/>
      <c r="G15" s="57">
        <v>-21616</v>
      </c>
      <c r="H15" s="57">
        <v>-3373</v>
      </c>
      <c r="I15" s="57">
        <v>-37037</v>
      </c>
      <c r="J15" s="56">
        <v>1041975.663</v>
      </c>
      <c r="K15" s="57"/>
      <c r="L15" s="57"/>
      <c r="M15" s="68">
        <v>37037.037</v>
      </c>
      <c r="N15" s="46">
        <f t="shared" si="0"/>
        <v>1016986.7</v>
      </c>
      <c r="O15" s="47">
        <f t="shared" si="1"/>
        <v>988005.7</v>
      </c>
      <c r="P15" s="47">
        <f t="shared" si="2"/>
        <v>56843789.7</v>
      </c>
      <c r="Q15" s="71"/>
    </row>
    <row r="16" spans="1:17" ht="14.25">
      <c r="A16" s="55" t="s">
        <v>15</v>
      </c>
      <c r="B16" s="44">
        <v>680600</v>
      </c>
      <c r="C16" s="56"/>
      <c r="D16" s="46">
        <v>0</v>
      </c>
      <c r="E16" s="47">
        <v>680600</v>
      </c>
      <c r="F16" s="56"/>
      <c r="G16" s="57"/>
      <c r="H16" s="57"/>
      <c r="I16" s="57"/>
      <c r="J16" s="56">
        <v>13792.44</v>
      </c>
      <c r="K16" s="57"/>
      <c r="L16" s="57"/>
      <c r="M16" s="68"/>
      <c r="N16" s="46">
        <f t="shared" si="0"/>
        <v>13792.44</v>
      </c>
      <c r="O16" s="47">
        <f t="shared" si="1"/>
        <v>13792.44</v>
      </c>
      <c r="P16" s="47">
        <f t="shared" si="2"/>
        <v>694392.44</v>
      </c>
      <c r="Q16" s="71"/>
    </row>
    <row r="17" spans="1:17" ht="14.25">
      <c r="A17" s="55" t="s">
        <v>16</v>
      </c>
      <c r="B17" s="44">
        <v>19222652</v>
      </c>
      <c r="C17" s="56">
        <v>-9854</v>
      </c>
      <c r="D17" s="46">
        <v>-9854</v>
      </c>
      <c r="E17" s="47">
        <v>19212798</v>
      </c>
      <c r="F17" s="56"/>
      <c r="G17" s="57">
        <v>-7350</v>
      </c>
      <c r="H17" s="57">
        <v>-1147</v>
      </c>
      <c r="I17" s="57">
        <v>-12593</v>
      </c>
      <c r="J17" s="56">
        <v>358961.155</v>
      </c>
      <c r="K17" s="57"/>
      <c r="L17" s="57"/>
      <c r="M17" s="68">
        <v>12592.593</v>
      </c>
      <c r="N17" s="46">
        <f t="shared" si="0"/>
        <v>350463.748</v>
      </c>
      <c r="O17" s="47">
        <f t="shared" si="1"/>
        <v>340609.748</v>
      </c>
      <c r="P17" s="47">
        <f t="shared" si="2"/>
        <v>19563261.748</v>
      </c>
      <c r="Q17" s="71"/>
    </row>
    <row r="18" spans="1:17" ht="14.25">
      <c r="A18" s="55" t="s">
        <v>17</v>
      </c>
      <c r="B18" s="44">
        <v>559427</v>
      </c>
      <c r="C18" s="56"/>
      <c r="D18" s="46">
        <v>0</v>
      </c>
      <c r="E18" s="47">
        <v>559427</v>
      </c>
      <c r="F18" s="56"/>
      <c r="G18" s="57">
        <v>-216</v>
      </c>
      <c r="H18" s="57">
        <v>-34</v>
      </c>
      <c r="I18" s="57">
        <v>-370</v>
      </c>
      <c r="J18" s="56">
        <v>10419.757</v>
      </c>
      <c r="K18" s="57"/>
      <c r="L18" s="57"/>
      <c r="M18" s="68">
        <v>370.37</v>
      </c>
      <c r="N18" s="46">
        <f t="shared" si="0"/>
        <v>10170.127</v>
      </c>
      <c r="O18" s="47">
        <f t="shared" si="1"/>
        <v>10170.127</v>
      </c>
      <c r="P18" s="47">
        <f t="shared" si="2"/>
        <v>569597.127</v>
      </c>
      <c r="Q18" s="71"/>
    </row>
    <row r="19" spans="1:17" ht="14.25">
      <c r="A19" s="55" t="s">
        <v>18</v>
      </c>
      <c r="B19" s="44">
        <v>5581363</v>
      </c>
      <c r="C19" s="56">
        <v>-91736</v>
      </c>
      <c r="D19" s="46">
        <v>-91736</v>
      </c>
      <c r="E19" s="47">
        <v>5489627</v>
      </c>
      <c r="F19" s="56">
        <v>-500</v>
      </c>
      <c r="G19" s="57"/>
      <c r="H19" s="57"/>
      <c r="I19" s="57"/>
      <c r="J19" s="56">
        <v>28000</v>
      </c>
      <c r="K19" s="57">
        <v>64416</v>
      </c>
      <c r="L19" s="57"/>
      <c r="M19" s="68"/>
      <c r="N19" s="46">
        <f t="shared" si="0"/>
        <v>91916</v>
      </c>
      <c r="O19" s="47">
        <f t="shared" si="1"/>
        <v>180</v>
      </c>
      <c r="P19" s="47">
        <f t="shared" si="2"/>
        <v>5581543</v>
      </c>
      <c r="Q19" s="71"/>
    </row>
    <row r="20" spans="1:17" ht="14.25">
      <c r="A20" s="61" t="s">
        <v>19</v>
      </c>
      <c r="B20" s="44">
        <v>211497</v>
      </c>
      <c r="C20" s="56"/>
      <c r="D20" s="46">
        <v>0</v>
      </c>
      <c r="E20" s="47">
        <v>211497</v>
      </c>
      <c r="F20" s="56"/>
      <c r="G20" s="57"/>
      <c r="H20" s="57"/>
      <c r="I20" s="57"/>
      <c r="J20" s="56"/>
      <c r="K20" s="57"/>
      <c r="L20" s="57">
        <v>-350</v>
      </c>
      <c r="M20" s="68"/>
      <c r="N20" s="46">
        <f t="shared" si="0"/>
        <v>-350</v>
      </c>
      <c r="O20" s="47">
        <f t="shared" si="1"/>
        <v>-350</v>
      </c>
      <c r="P20" s="47">
        <f t="shared" si="2"/>
        <v>211147</v>
      </c>
      <c r="Q20" s="71"/>
    </row>
    <row r="21" spans="1:17" ht="14.25">
      <c r="A21" s="55" t="s">
        <v>5</v>
      </c>
      <c r="B21" s="44">
        <v>56536384</v>
      </c>
      <c r="C21" s="56">
        <v>-28981</v>
      </c>
      <c r="D21" s="46">
        <v>-28981</v>
      </c>
      <c r="E21" s="47">
        <v>56507403</v>
      </c>
      <c r="F21" s="56"/>
      <c r="G21" s="57">
        <v>-21616</v>
      </c>
      <c r="H21" s="57">
        <v>-3373</v>
      </c>
      <c r="I21" s="57">
        <v>-37037</v>
      </c>
      <c r="J21" s="56">
        <v>1055768.103</v>
      </c>
      <c r="K21" s="57"/>
      <c r="L21" s="57"/>
      <c r="M21" s="68">
        <v>37037.037</v>
      </c>
      <c r="N21" s="46">
        <f t="shared" si="0"/>
        <v>1030779.1399999999</v>
      </c>
      <c r="O21" s="47">
        <f t="shared" si="1"/>
        <v>1001798.1399999999</v>
      </c>
      <c r="P21" s="47">
        <f t="shared" si="2"/>
        <v>57538182.14</v>
      </c>
      <c r="Q21" s="71"/>
    </row>
    <row r="22" spans="1:17" ht="14.25">
      <c r="A22" s="55" t="s">
        <v>6</v>
      </c>
      <c r="B22" s="44">
        <v>55855784</v>
      </c>
      <c r="C22" s="56">
        <v>-28981</v>
      </c>
      <c r="D22" s="46">
        <v>-28981</v>
      </c>
      <c r="E22" s="47">
        <v>55826803</v>
      </c>
      <c r="F22" s="56"/>
      <c r="G22" s="57">
        <v>-21616</v>
      </c>
      <c r="H22" s="57">
        <v>-3373</v>
      </c>
      <c r="I22" s="57">
        <v>-37037</v>
      </c>
      <c r="J22" s="56">
        <v>1041975.663</v>
      </c>
      <c r="K22" s="57"/>
      <c r="L22" s="57"/>
      <c r="M22" s="68">
        <v>37037.037</v>
      </c>
      <c r="N22" s="46">
        <f t="shared" si="0"/>
        <v>1016986.7</v>
      </c>
      <c r="O22" s="47">
        <f t="shared" si="1"/>
        <v>988005.7</v>
      </c>
      <c r="P22" s="47">
        <f t="shared" si="2"/>
        <v>56843789.7</v>
      </c>
      <c r="Q22" s="71"/>
    </row>
    <row r="23" spans="1:17" ht="14.25">
      <c r="A23" s="55" t="s">
        <v>7</v>
      </c>
      <c r="B23" s="44">
        <v>680600</v>
      </c>
      <c r="C23" s="56"/>
      <c r="D23" s="46">
        <v>0</v>
      </c>
      <c r="E23" s="47">
        <v>680600</v>
      </c>
      <c r="F23" s="56"/>
      <c r="G23" s="57"/>
      <c r="H23" s="57"/>
      <c r="I23" s="57"/>
      <c r="J23" s="56">
        <v>13792.44</v>
      </c>
      <c r="K23" s="57"/>
      <c r="L23" s="57"/>
      <c r="M23" s="68"/>
      <c r="N23" s="46">
        <f t="shared" si="0"/>
        <v>13792.44</v>
      </c>
      <c r="O23" s="47">
        <f t="shared" si="1"/>
        <v>13792.44</v>
      </c>
      <c r="P23" s="47">
        <f t="shared" si="2"/>
        <v>694392.44</v>
      </c>
      <c r="Q23" s="71"/>
    </row>
    <row r="24" spans="1:17" ht="14.25">
      <c r="A24" s="55" t="s">
        <v>8</v>
      </c>
      <c r="B24" s="44">
        <v>19222652</v>
      </c>
      <c r="C24" s="56">
        <v>-9854</v>
      </c>
      <c r="D24" s="46">
        <v>-9854</v>
      </c>
      <c r="E24" s="47">
        <v>19212798</v>
      </c>
      <c r="F24" s="56"/>
      <c r="G24" s="57">
        <v>-7350</v>
      </c>
      <c r="H24" s="57">
        <v>-1147</v>
      </c>
      <c r="I24" s="57">
        <v>-12593</v>
      </c>
      <c r="J24" s="56">
        <v>358961.155</v>
      </c>
      <c r="K24" s="57"/>
      <c r="L24" s="57"/>
      <c r="M24" s="68">
        <v>12592.593</v>
      </c>
      <c r="N24" s="46">
        <f t="shared" si="0"/>
        <v>350463.748</v>
      </c>
      <c r="O24" s="47">
        <f t="shared" si="1"/>
        <v>340609.748</v>
      </c>
      <c r="P24" s="47">
        <f t="shared" si="2"/>
        <v>19563261.748</v>
      </c>
      <c r="Q24" s="71"/>
    </row>
    <row r="25" spans="1:17" ht="14.25">
      <c r="A25" s="55" t="s">
        <v>9</v>
      </c>
      <c r="B25" s="44">
        <v>559427</v>
      </c>
      <c r="C25" s="56"/>
      <c r="D25" s="46">
        <v>0</v>
      </c>
      <c r="E25" s="47">
        <v>559427</v>
      </c>
      <c r="F25" s="56"/>
      <c r="G25" s="57">
        <v>-216</v>
      </c>
      <c r="H25" s="57">
        <v>-34</v>
      </c>
      <c r="I25" s="57">
        <v>-370</v>
      </c>
      <c r="J25" s="56">
        <v>10419.757</v>
      </c>
      <c r="K25" s="57"/>
      <c r="L25" s="57"/>
      <c r="M25" s="68">
        <v>370.37</v>
      </c>
      <c r="N25" s="46">
        <f t="shared" si="0"/>
        <v>10170.127</v>
      </c>
      <c r="O25" s="47">
        <f t="shared" si="1"/>
        <v>10170.127</v>
      </c>
      <c r="P25" s="47">
        <f t="shared" si="2"/>
        <v>569597.127</v>
      </c>
      <c r="Q25" s="71"/>
    </row>
    <row r="26" spans="1:17" ht="14.25">
      <c r="A26" s="55" t="s">
        <v>20</v>
      </c>
      <c r="B26" s="44">
        <v>5581363</v>
      </c>
      <c r="C26" s="56">
        <v>-91736</v>
      </c>
      <c r="D26" s="46">
        <v>-91736</v>
      </c>
      <c r="E26" s="47">
        <v>5489627</v>
      </c>
      <c r="F26" s="56">
        <v>-500</v>
      </c>
      <c r="G26" s="57"/>
      <c r="H26" s="57"/>
      <c r="I26" s="57"/>
      <c r="J26" s="56">
        <v>28000</v>
      </c>
      <c r="K26" s="57">
        <v>64416</v>
      </c>
      <c r="L26" s="57"/>
      <c r="M26" s="68"/>
      <c r="N26" s="46">
        <f t="shared" si="0"/>
        <v>91916</v>
      </c>
      <c r="O26" s="47">
        <f t="shared" si="1"/>
        <v>180</v>
      </c>
      <c r="P26" s="47">
        <f t="shared" si="2"/>
        <v>5581543</v>
      </c>
      <c r="Q26" s="71"/>
    </row>
    <row r="27" spans="1:17" ht="14.25">
      <c r="A27" s="61" t="s">
        <v>10</v>
      </c>
      <c r="B27" s="44">
        <v>211497</v>
      </c>
      <c r="C27" s="56"/>
      <c r="D27" s="46">
        <v>0</v>
      </c>
      <c r="E27" s="47">
        <v>211497</v>
      </c>
      <c r="F27" s="56"/>
      <c r="G27" s="57"/>
      <c r="H27" s="57"/>
      <c r="I27" s="57"/>
      <c r="J27" s="56"/>
      <c r="K27" s="57"/>
      <c r="L27" s="57">
        <v>-350</v>
      </c>
      <c r="M27" s="68"/>
      <c r="N27" s="46">
        <f t="shared" si="0"/>
        <v>-350</v>
      </c>
      <c r="O27" s="47">
        <f t="shared" si="1"/>
        <v>-350</v>
      </c>
      <c r="P27" s="47">
        <f t="shared" si="2"/>
        <v>211147</v>
      </c>
      <c r="Q27" s="71"/>
    </row>
    <row r="28" spans="1:17" ht="14.25">
      <c r="A28" s="55" t="s">
        <v>22</v>
      </c>
      <c r="B28" s="44">
        <v>1110790</v>
      </c>
      <c r="C28" s="56">
        <v>103816</v>
      </c>
      <c r="D28" s="46">
        <v>103816</v>
      </c>
      <c r="E28" s="47">
        <v>1214606</v>
      </c>
      <c r="F28" s="56"/>
      <c r="G28" s="57"/>
      <c r="H28" s="57"/>
      <c r="I28" s="57"/>
      <c r="J28" s="56">
        <v>7000</v>
      </c>
      <c r="K28" s="57">
        <v>-29416</v>
      </c>
      <c r="L28" s="57"/>
      <c r="M28" s="68"/>
      <c r="N28" s="46">
        <f t="shared" si="0"/>
        <v>-22416</v>
      </c>
      <c r="O28" s="47">
        <f t="shared" si="1"/>
        <v>81400</v>
      </c>
      <c r="P28" s="47">
        <f t="shared" si="2"/>
        <v>1192190</v>
      </c>
      <c r="Q28" s="71"/>
    </row>
  </sheetData>
  <sheetProtection/>
  <printOptions horizontalCentered="1"/>
  <pageMargins left="0.11811023622047245" right="0.03937007874015748" top="0.7086614173228347" bottom="0.4724409448818898" header="0.5118110236220472" footer="0.5118110236220472"/>
  <pageSetup fitToHeight="1" fitToWidth="1" horizontalDpi="600" verticalDpi="600" orientation="landscape" paperSize="9" scale="49" r:id="rId1"/>
  <headerFooter alignWithMargins="0">
    <oddHeader>&amp;R&amp;"Arial,Kurzíva"Kapitola B.3.II&amp;"Arial,Obyčejné"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zoomScale="50" zoomScaleNormal="50" workbookViewId="0" topLeftCell="C1">
      <selection activeCell="A1" sqref="A1:Z1"/>
    </sheetView>
  </sheetViews>
  <sheetFormatPr defaultColWidth="8.8515625" defaultRowHeight="12.75"/>
  <cols>
    <col min="1" max="1" width="22.8515625" style="5" customWidth="1"/>
    <col min="2" max="4" width="11.7109375" style="5" bestFit="1" customWidth="1"/>
    <col min="5" max="5" width="11.7109375" style="6" bestFit="1" customWidth="1"/>
    <col min="6" max="8" width="11.7109375" style="7" bestFit="1" customWidth="1"/>
    <col min="9" max="9" width="11.7109375" style="5" bestFit="1" customWidth="1"/>
    <col min="10" max="10" width="15.8515625" style="5" bestFit="1" customWidth="1"/>
    <col min="11" max="11" width="11.7109375" style="5" bestFit="1" customWidth="1"/>
    <col min="12" max="12" width="15.8515625" style="5" bestFit="1" customWidth="1"/>
    <col min="13" max="13" width="11.7109375" style="5" bestFit="1" customWidth="1"/>
    <col min="14" max="14" width="15.8515625" style="5" bestFit="1" customWidth="1"/>
    <col min="15" max="15" width="11.7109375" style="5" bestFit="1" customWidth="1"/>
    <col min="16" max="16" width="15.8515625" style="5" bestFit="1" customWidth="1"/>
    <col min="17" max="17" width="11.7109375" style="5" bestFit="1" customWidth="1"/>
    <col min="18" max="18" width="15.8515625" style="5" bestFit="1" customWidth="1"/>
    <col min="19" max="19" width="11.7109375" style="5" bestFit="1" customWidth="1"/>
    <col min="20" max="20" width="15.8515625" style="5" bestFit="1" customWidth="1"/>
    <col min="21" max="21" width="9.8515625" style="5" bestFit="1" customWidth="1"/>
    <col min="22" max="22" width="9.28125" style="5" bestFit="1" customWidth="1"/>
    <col min="23" max="23" width="9.8515625" style="5" bestFit="1" customWidth="1"/>
    <col min="24" max="24" width="9.28125" style="5" bestFit="1" customWidth="1"/>
    <col min="25" max="25" width="9.8515625" style="5" bestFit="1" customWidth="1"/>
    <col min="26" max="26" width="9.28125" style="8" bestFit="1" customWidth="1"/>
    <col min="27" max="27" width="9.8515625" style="8" bestFit="1" customWidth="1"/>
    <col min="28" max="28" width="9.28125" style="8" customWidth="1"/>
    <col min="29" max="16384" width="8.8515625" style="8" customWidth="1"/>
  </cols>
  <sheetData>
    <row r="1" spans="1:26" ht="76.5" customHeight="1">
      <c r="A1" s="409" t="s">
        <v>57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4" ht="13.5" thickBot="1"/>
    <row r="5" spans="1:28" s="78" customFormat="1" ht="25.5" customHeight="1">
      <c r="A5" s="72"/>
      <c r="B5" s="73" t="s">
        <v>58</v>
      </c>
      <c r="C5" s="73" t="s">
        <v>58</v>
      </c>
      <c r="D5" s="73" t="s">
        <v>58</v>
      </c>
      <c r="E5" s="73" t="s">
        <v>58</v>
      </c>
      <c r="F5" s="72" t="s">
        <v>58</v>
      </c>
      <c r="G5" s="72" t="s">
        <v>58</v>
      </c>
      <c r="H5" s="72" t="s">
        <v>58</v>
      </c>
      <c r="I5" s="74" t="s">
        <v>58</v>
      </c>
      <c r="J5" s="74" t="s">
        <v>59</v>
      </c>
      <c r="K5" s="74" t="s">
        <v>58</v>
      </c>
      <c r="L5" s="74" t="s">
        <v>59</v>
      </c>
      <c r="M5" s="74" t="s">
        <v>58</v>
      </c>
      <c r="N5" s="74" t="s">
        <v>59</v>
      </c>
      <c r="O5" s="75" t="s">
        <v>58</v>
      </c>
      <c r="P5" s="75" t="s">
        <v>59</v>
      </c>
      <c r="Q5" s="76" t="s">
        <v>58</v>
      </c>
      <c r="R5" s="76" t="s">
        <v>59</v>
      </c>
      <c r="S5" s="77" t="s">
        <v>58</v>
      </c>
      <c r="T5" s="77" t="s">
        <v>59</v>
      </c>
      <c r="U5" s="410" t="s">
        <v>60</v>
      </c>
      <c r="V5" s="411"/>
      <c r="W5" s="410" t="s">
        <v>60</v>
      </c>
      <c r="X5" s="411"/>
      <c r="Y5" s="410" t="s">
        <v>61</v>
      </c>
      <c r="Z5" s="411"/>
      <c r="AA5" s="410" t="s">
        <v>61</v>
      </c>
      <c r="AB5" s="411"/>
    </row>
    <row r="6" spans="1:28" s="78" customFormat="1" ht="13.5" customHeight="1" thickBot="1">
      <c r="A6" s="412" t="s">
        <v>62</v>
      </c>
      <c r="B6" s="79"/>
      <c r="C6" s="79"/>
      <c r="D6" s="79"/>
      <c r="E6" s="79"/>
      <c r="F6" s="79"/>
      <c r="G6" s="79"/>
      <c r="H6" s="79"/>
      <c r="I6" s="80" t="s">
        <v>63</v>
      </c>
      <c r="J6" s="80" t="s">
        <v>64</v>
      </c>
      <c r="K6" s="80" t="s">
        <v>63</v>
      </c>
      <c r="L6" s="80" t="s">
        <v>64</v>
      </c>
      <c r="M6" s="80" t="s">
        <v>63</v>
      </c>
      <c r="N6" s="80" t="s">
        <v>65</v>
      </c>
      <c r="O6" s="81" t="s">
        <v>63</v>
      </c>
      <c r="P6" s="81" t="s">
        <v>65</v>
      </c>
      <c r="Q6" s="82" t="s">
        <v>63</v>
      </c>
      <c r="R6" s="82" t="s">
        <v>65</v>
      </c>
      <c r="S6" s="83" t="s">
        <v>63</v>
      </c>
      <c r="T6" s="83" t="s">
        <v>65</v>
      </c>
      <c r="U6" s="414" t="s">
        <v>63</v>
      </c>
      <c r="V6" s="415"/>
      <c r="W6" s="414" t="s">
        <v>66</v>
      </c>
      <c r="X6" s="415"/>
      <c r="Y6" s="414" t="s">
        <v>63</v>
      </c>
      <c r="Z6" s="415"/>
      <c r="AA6" s="414" t="s">
        <v>66</v>
      </c>
      <c r="AB6" s="415"/>
    </row>
    <row r="7" spans="1:28" s="90" customFormat="1" ht="17.25" customHeight="1" thickBot="1">
      <c r="A7" s="413"/>
      <c r="B7" s="84" t="s">
        <v>67</v>
      </c>
      <c r="C7" s="84" t="s">
        <v>68</v>
      </c>
      <c r="D7" s="84" t="s">
        <v>69</v>
      </c>
      <c r="E7" s="84" t="s">
        <v>70</v>
      </c>
      <c r="F7" s="85" t="s">
        <v>71</v>
      </c>
      <c r="G7" s="84" t="s">
        <v>72</v>
      </c>
      <c r="H7" s="84" t="s">
        <v>73</v>
      </c>
      <c r="I7" s="86" t="s">
        <v>74</v>
      </c>
      <c r="J7" s="86" t="s">
        <v>74</v>
      </c>
      <c r="K7" s="86" t="s">
        <v>75</v>
      </c>
      <c r="L7" s="86" t="s">
        <v>75</v>
      </c>
      <c r="M7" s="86" t="s">
        <v>76</v>
      </c>
      <c r="N7" s="86" t="s">
        <v>76</v>
      </c>
      <c r="O7" s="87" t="s">
        <v>77</v>
      </c>
      <c r="P7" s="87" t="s">
        <v>77</v>
      </c>
      <c r="Q7" s="88" t="s">
        <v>78</v>
      </c>
      <c r="R7" s="88" t="s">
        <v>78</v>
      </c>
      <c r="S7" s="89" t="s">
        <v>79</v>
      </c>
      <c r="T7" s="89" t="s">
        <v>79</v>
      </c>
      <c r="U7" s="84" t="s">
        <v>80</v>
      </c>
      <c r="V7" s="86" t="s">
        <v>81</v>
      </c>
      <c r="W7" s="84" t="s">
        <v>80</v>
      </c>
      <c r="X7" s="86" t="s">
        <v>81</v>
      </c>
      <c r="Y7" s="84" t="s">
        <v>80</v>
      </c>
      <c r="Z7" s="86" t="s">
        <v>81</v>
      </c>
      <c r="AA7" s="84" t="s">
        <v>80</v>
      </c>
      <c r="AB7" s="86" t="s">
        <v>81</v>
      </c>
    </row>
    <row r="8" spans="1:28" s="97" customFormat="1" ht="21" customHeight="1">
      <c r="A8" s="91" t="s">
        <v>82</v>
      </c>
      <c r="B8" s="92">
        <v>26357</v>
      </c>
      <c r="C8" s="92">
        <v>26259</v>
      </c>
      <c r="D8" s="92">
        <v>27099</v>
      </c>
      <c r="E8" s="92">
        <v>27511</v>
      </c>
      <c r="F8" s="92">
        <v>27727</v>
      </c>
      <c r="G8" s="92">
        <v>28393</v>
      </c>
      <c r="H8" s="92">
        <v>29273.5</v>
      </c>
      <c r="I8" s="92">
        <v>30806</v>
      </c>
      <c r="J8" s="92">
        <v>30806</v>
      </c>
      <c r="K8" s="92">
        <v>32788.5</v>
      </c>
      <c r="L8" s="92">
        <v>32788.5</v>
      </c>
      <c r="M8" s="92">
        <v>34480</v>
      </c>
      <c r="N8" s="92">
        <v>34480</v>
      </c>
      <c r="O8" s="93">
        <v>35936.5</v>
      </c>
      <c r="P8" s="93">
        <v>35936.5</v>
      </c>
      <c r="Q8" s="94">
        <v>37042.5</v>
      </c>
      <c r="R8" s="94">
        <v>37042.5</v>
      </c>
      <c r="S8" s="95">
        <v>38415</v>
      </c>
      <c r="T8" s="95">
        <v>38415</v>
      </c>
      <c r="U8" s="92">
        <v>1106</v>
      </c>
      <c r="V8" s="96">
        <v>103.07765085637166</v>
      </c>
      <c r="W8" s="92">
        <v>1106</v>
      </c>
      <c r="X8" s="96">
        <v>103.07765085637166</v>
      </c>
      <c r="Y8" s="92">
        <v>1372.5</v>
      </c>
      <c r="Z8" s="96">
        <v>103.70520348248633</v>
      </c>
      <c r="AA8" s="92">
        <v>1372.5</v>
      </c>
      <c r="AB8" s="96">
        <v>103.70520348248633</v>
      </c>
    </row>
    <row r="9" spans="1:28" s="97" customFormat="1" ht="21" customHeight="1">
      <c r="A9" s="98" t="s">
        <v>83</v>
      </c>
      <c r="B9" s="99">
        <v>105075</v>
      </c>
      <c r="C9" s="99">
        <v>100625</v>
      </c>
      <c r="D9" s="99">
        <v>96000</v>
      </c>
      <c r="E9" s="99">
        <v>92062</v>
      </c>
      <c r="F9" s="99">
        <v>88544</v>
      </c>
      <c r="G9" s="99">
        <v>84676.25</v>
      </c>
      <c r="H9" s="99">
        <v>82206.5</v>
      </c>
      <c r="I9" s="99">
        <v>79494.25</v>
      </c>
      <c r="J9" s="99">
        <v>79494.25</v>
      </c>
      <c r="K9" s="99">
        <v>78287.25</v>
      </c>
      <c r="L9" s="99">
        <v>78287.25</v>
      </c>
      <c r="M9" s="99">
        <v>79359.5</v>
      </c>
      <c r="N9" s="99">
        <v>79359.5</v>
      </c>
      <c r="O9" s="100">
        <v>81172.25</v>
      </c>
      <c r="P9" s="100">
        <v>81172.25</v>
      </c>
      <c r="Q9" s="101">
        <v>84373.25</v>
      </c>
      <c r="R9" s="101">
        <v>84373.25</v>
      </c>
      <c r="S9" s="102">
        <v>87992.75</v>
      </c>
      <c r="T9" s="102">
        <v>87992.75</v>
      </c>
      <c r="U9" s="99">
        <v>3201</v>
      </c>
      <c r="V9" s="103">
        <v>103.94346590121624</v>
      </c>
      <c r="W9" s="99">
        <v>3201</v>
      </c>
      <c r="X9" s="103">
        <v>103.94346590121624</v>
      </c>
      <c r="Y9" s="99">
        <v>3619.5</v>
      </c>
      <c r="Z9" s="103">
        <v>104.28986675279191</v>
      </c>
      <c r="AA9" s="99">
        <v>3619.5</v>
      </c>
      <c r="AB9" s="103">
        <v>104.28986675279191</v>
      </c>
    </row>
    <row r="10" spans="1:28" s="97" customFormat="1" ht="21" customHeight="1">
      <c r="A10" s="98" t="s">
        <v>84</v>
      </c>
      <c r="B10" s="99">
        <v>47656</v>
      </c>
      <c r="C10" s="99">
        <v>47344</v>
      </c>
      <c r="D10" s="99">
        <v>46991</v>
      </c>
      <c r="E10" s="99">
        <v>46967</v>
      </c>
      <c r="F10" s="99">
        <v>46467</v>
      </c>
      <c r="G10" s="99">
        <v>46175</v>
      </c>
      <c r="H10" s="99">
        <v>45139</v>
      </c>
      <c r="I10" s="99">
        <v>44073</v>
      </c>
      <c r="J10" s="99">
        <v>44798</v>
      </c>
      <c r="K10" s="99">
        <v>43388</v>
      </c>
      <c r="L10" s="99">
        <v>44091</v>
      </c>
      <c r="M10" s="99">
        <v>41845</v>
      </c>
      <c r="N10" s="99">
        <v>42959</v>
      </c>
      <c r="O10" s="100">
        <v>40716</v>
      </c>
      <c r="P10" s="100">
        <v>41786</v>
      </c>
      <c r="Q10" s="101">
        <v>39303</v>
      </c>
      <c r="R10" s="101">
        <v>40348</v>
      </c>
      <c r="S10" s="102">
        <v>38271</v>
      </c>
      <c r="T10" s="102">
        <v>39240</v>
      </c>
      <c r="U10" s="99">
        <v>-1413</v>
      </c>
      <c r="V10" s="103">
        <v>96.52961980548187</v>
      </c>
      <c r="W10" s="99">
        <v>-1438</v>
      </c>
      <c r="X10" s="103">
        <v>96.55865600918968</v>
      </c>
      <c r="Y10" s="99">
        <v>-1032</v>
      </c>
      <c r="Z10" s="103">
        <v>97.37424624074498</v>
      </c>
      <c r="AA10" s="99">
        <v>-1108</v>
      </c>
      <c r="AB10" s="103">
        <v>97.25389114702092</v>
      </c>
    </row>
    <row r="11" spans="1:28" s="97" customFormat="1" ht="21" customHeight="1">
      <c r="A11" s="98" t="s">
        <v>85</v>
      </c>
      <c r="B11" s="99">
        <v>2468</v>
      </c>
      <c r="C11" s="99">
        <v>2500</v>
      </c>
      <c r="D11" s="99">
        <v>2487</v>
      </c>
      <c r="E11" s="99">
        <v>2454</v>
      </c>
      <c r="F11" s="99">
        <v>2220</v>
      </c>
      <c r="G11" s="99">
        <v>2267</v>
      </c>
      <c r="H11" s="99">
        <v>2371</v>
      </c>
      <c r="I11" s="99">
        <v>2397</v>
      </c>
      <c r="J11" s="99">
        <v>2397</v>
      </c>
      <c r="K11" s="99">
        <v>2411</v>
      </c>
      <c r="L11" s="99">
        <v>2411</v>
      </c>
      <c r="M11" s="99">
        <v>2638</v>
      </c>
      <c r="N11" s="99">
        <v>2638</v>
      </c>
      <c r="O11" s="100">
        <v>2612</v>
      </c>
      <c r="P11" s="100">
        <v>2612</v>
      </c>
      <c r="Q11" s="101">
        <v>2617</v>
      </c>
      <c r="R11" s="101">
        <v>2617</v>
      </c>
      <c r="S11" s="102">
        <v>2687</v>
      </c>
      <c r="T11" s="102">
        <v>2687</v>
      </c>
      <c r="U11" s="99">
        <v>5</v>
      </c>
      <c r="V11" s="103">
        <v>100.19142419601839</v>
      </c>
      <c r="W11" s="99">
        <v>5</v>
      </c>
      <c r="X11" s="103">
        <v>100.19142419601839</v>
      </c>
      <c r="Y11" s="99">
        <v>70</v>
      </c>
      <c r="Z11" s="103">
        <v>102.6748184944593</v>
      </c>
      <c r="AA11" s="99">
        <v>70</v>
      </c>
      <c r="AB11" s="103">
        <v>102.6748184944593</v>
      </c>
    </row>
    <row r="12" spans="1:28" s="97" customFormat="1" ht="21" customHeight="1" thickBot="1">
      <c r="A12" s="104" t="s">
        <v>86</v>
      </c>
      <c r="B12" s="105"/>
      <c r="C12" s="105"/>
      <c r="D12" s="105"/>
      <c r="E12" s="105"/>
      <c r="F12" s="105">
        <v>102</v>
      </c>
      <c r="G12" s="105">
        <v>107</v>
      </c>
      <c r="H12" s="105">
        <v>107</v>
      </c>
      <c r="I12" s="105">
        <v>102</v>
      </c>
      <c r="J12" s="105">
        <v>102</v>
      </c>
      <c r="K12" s="105">
        <v>102</v>
      </c>
      <c r="L12" s="105">
        <v>102</v>
      </c>
      <c r="M12" s="105">
        <v>113</v>
      </c>
      <c r="N12" s="105">
        <v>113</v>
      </c>
      <c r="O12" s="106">
        <v>119</v>
      </c>
      <c r="P12" s="106">
        <v>119</v>
      </c>
      <c r="Q12" s="107">
        <v>119</v>
      </c>
      <c r="R12" s="107">
        <v>119</v>
      </c>
      <c r="S12" s="108">
        <v>125</v>
      </c>
      <c r="T12" s="108">
        <v>125</v>
      </c>
      <c r="U12" s="105">
        <v>0</v>
      </c>
      <c r="V12" s="109">
        <v>100</v>
      </c>
      <c r="W12" s="105">
        <v>0</v>
      </c>
      <c r="X12" s="109">
        <v>100</v>
      </c>
      <c r="Y12" s="105">
        <v>6</v>
      </c>
      <c r="Z12" s="109">
        <v>105.0420168067227</v>
      </c>
      <c r="AA12" s="105">
        <v>6</v>
      </c>
      <c r="AB12" s="109">
        <v>105.0420168067227</v>
      </c>
    </row>
    <row r="13" spans="1:28" s="97" customFormat="1" ht="21" customHeight="1" thickBot="1">
      <c r="A13" s="110" t="s">
        <v>87</v>
      </c>
      <c r="B13" s="111">
        <v>181556</v>
      </c>
      <c r="C13" s="111">
        <v>176728</v>
      </c>
      <c r="D13" s="111">
        <v>172577</v>
      </c>
      <c r="E13" s="111">
        <v>168994</v>
      </c>
      <c r="F13" s="111">
        <v>165060</v>
      </c>
      <c r="G13" s="111">
        <v>161618.25</v>
      </c>
      <c r="H13" s="111">
        <v>159097</v>
      </c>
      <c r="I13" s="111">
        <v>156872.25</v>
      </c>
      <c r="J13" s="111">
        <v>157597.25</v>
      </c>
      <c r="K13" s="111">
        <v>156976.75</v>
      </c>
      <c r="L13" s="111">
        <v>157679.75</v>
      </c>
      <c r="M13" s="111">
        <v>158435.5</v>
      </c>
      <c r="N13" s="111">
        <v>159549.5</v>
      </c>
      <c r="O13" s="112">
        <v>160555.75</v>
      </c>
      <c r="P13" s="112">
        <v>161625.75</v>
      </c>
      <c r="Q13" s="113">
        <v>163454.75</v>
      </c>
      <c r="R13" s="113">
        <v>164499.75</v>
      </c>
      <c r="S13" s="114">
        <v>167490.75</v>
      </c>
      <c r="T13" s="114">
        <v>168459.75</v>
      </c>
      <c r="U13" s="111">
        <v>2899</v>
      </c>
      <c r="V13" s="115">
        <v>101.80560334961532</v>
      </c>
      <c r="W13" s="111">
        <v>2874</v>
      </c>
      <c r="X13" s="115">
        <v>101.7781820037958</v>
      </c>
      <c r="Y13" s="111">
        <v>4036</v>
      </c>
      <c r="Z13" s="115">
        <v>102.46918489673749</v>
      </c>
      <c r="AA13" s="111">
        <v>3960</v>
      </c>
      <c r="AB13" s="115">
        <v>102.4072984913351</v>
      </c>
    </row>
    <row r="14" spans="1:28" s="97" customFormat="1" ht="21" customHeight="1">
      <c r="A14" s="91" t="s">
        <v>82</v>
      </c>
      <c r="B14" s="116">
        <v>28762</v>
      </c>
      <c r="C14" s="116">
        <v>28879</v>
      </c>
      <c r="D14" s="116">
        <v>29439</v>
      </c>
      <c r="E14" s="116">
        <v>29500</v>
      </c>
      <c r="F14" s="116">
        <v>30548</v>
      </c>
      <c r="G14" s="116">
        <v>31312.5</v>
      </c>
      <c r="H14" s="116">
        <v>32461.5</v>
      </c>
      <c r="I14" s="116">
        <v>34185</v>
      </c>
      <c r="J14" s="116">
        <v>34185</v>
      </c>
      <c r="K14" s="116">
        <v>36189</v>
      </c>
      <c r="L14" s="116">
        <v>36189</v>
      </c>
      <c r="M14" s="116">
        <v>38309</v>
      </c>
      <c r="N14" s="116">
        <v>38309</v>
      </c>
      <c r="O14" s="117">
        <v>41267</v>
      </c>
      <c r="P14" s="117">
        <v>41267</v>
      </c>
      <c r="Q14" s="118">
        <v>43735.5</v>
      </c>
      <c r="R14" s="118">
        <v>43735.5</v>
      </c>
      <c r="S14" s="119">
        <v>45614</v>
      </c>
      <c r="T14" s="119">
        <v>45614</v>
      </c>
      <c r="U14" s="116">
        <v>2468.5</v>
      </c>
      <c r="V14" s="120">
        <v>105.98177720696924</v>
      </c>
      <c r="W14" s="116">
        <v>2468.5</v>
      </c>
      <c r="X14" s="120">
        <v>105.98177720696924</v>
      </c>
      <c r="Y14" s="116">
        <v>1878.5</v>
      </c>
      <c r="Z14" s="120">
        <v>104.29513781710509</v>
      </c>
      <c r="AA14" s="116">
        <v>1878.5</v>
      </c>
      <c r="AB14" s="120">
        <v>104.29513781710509</v>
      </c>
    </row>
    <row r="15" spans="1:28" s="97" customFormat="1" ht="21" customHeight="1">
      <c r="A15" s="98" t="s">
        <v>83</v>
      </c>
      <c r="B15" s="99">
        <v>118268</v>
      </c>
      <c r="C15" s="99">
        <v>114486</v>
      </c>
      <c r="D15" s="99">
        <v>112485</v>
      </c>
      <c r="E15" s="99">
        <v>108569</v>
      </c>
      <c r="F15" s="99">
        <v>105784</v>
      </c>
      <c r="G15" s="99">
        <v>102283.75</v>
      </c>
      <c r="H15" s="99">
        <v>100039.5</v>
      </c>
      <c r="I15" s="99">
        <v>98218.25</v>
      </c>
      <c r="J15" s="99">
        <v>98218.25</v>
      </c>
      <c r="K15" s="99">
        <v>97495.5</v>
      </c>
      <c r="L15" s="99">
        <v>97495.5</v>
      </c>
      <c r="M15" s="99">
        <v>98257.5</v>
      </c>
      <c r="N15" s="99">
        <v>98257.5</v>
      </c>
      <c r="O15" s="100">
        <v>100607</v>
      </c>
      <c r="P15" s="100">
        <v>100607</v>
      </c>
      <c r="Q15" s="101">
        <v>103868.75</v>
      </c>
      <c r="R15" s="101">
        <v>103868.75</v>
      </c>
      <c r="S15" s="102">
        <v>107827.25</v>
      </c>
      <c r="T15" s="102">
        <v>107827.25</v>
      </c>
      <c r="U15" s="99">
        <v>3261.75</v>
      </c>
      <c r="V15" s="103">
        <v>103.2420706312682</v>
      </c>
      <c r="W15" s="99">
        <v>3261.75</v>
      </c>
      <c r="X15" s="103">
        <v>103.2420706312682</v>
      </c>
      <c r="Y15" s="99">
        <v>3958.5</v>
      </c>
      <c r="Z15" s="103">
        <v>103.81105963054335</v>
      </c>
      <c r="AA15" s="99">
        <v>3958.5</v>
      </c>
      <c r="AB15" s="103">
        <v>103.81105963054335</v>
      </c>
    </row>
    <row r="16" spans="1:28" s="97" customFormat="1" ht="21" customHeight="1">
      <c r="A16" s="98" t="s">
        <v>84</v>
      </c>
      <c r="B16" s="99">
        <v>36488</v>
      </c>
      <c r="C16" s="99">
        <v>36531</v>
      </c>
      <c r="D16" s="99">
        <v>36725</v>
      </c>
      <c r="E16" s="99">
        <v>36861</v>
      </c>
      <c r="F16" s="99">
        <v>36668</v>
      </c>
      <c r="G16" s="99">
        <v>36782</v>
      </c>
      <c r="H16" s="99">
        <v>36330</v>
      </c>
      <c r="I16" s="99">
        <v>36053</v>
      </c>
      <c r="J16" s="99">
        <v>37015</v>
      </c>
      <c r="K16" s="99">
        <v>35541</v>
      </c>
      <c r="L16" s="99">
        <v>36542</v>
      </c>
      <c r="M16" s="99">
        <v>34282</v>
      </c>
      <c r="N16" s="99">
        <v>36007</v>
      </c>
      <c r="O16" s="100">
        <v>32432</v>
      </c>
      <c r="P16" s="100">
        <v>34035</v>
      </c>
      <c r="Q16" s="101">
        <v>30748</v>
      </c>
      <c r="R16" s="101">
        <v>32164</v>
      </c>
      <c r="S16" s="102">
        <v>29615</v>
      </c>
      <c r="T16" s="102">
        <v>30927</v>
      </c>
      <c r="U16" s="99">
        <v>-1684</v>
      </c>
      <c r="V16" s="103">
        <v>94.80759743463246</v>
      </c>
      <c r="W16" s="99">
        <v>-1871</v>
      </c>
      <c r="X16" s="103">
        <v>94.50271779050978</v>
      </c>
      <c r="Y16" s="99">
        <v>-1133</v>
      </c>
      <c r="Z16" s="103">
        <v>96.31520749317029</v>
      </c>
      <c r="AA16" s="99">
        <v>-1237</v>
      </c>
      <c r="AB16" s="103">
        <v>96.15408531277204</v>
      </c>
    </row>
    <row r="17" spans="1:28" s="97" customFormat="1" ht="21" customHeight="1">
      <c r="A17" s="98" t="s">
        <v>85</v>
      </c>
      <c r="B17" s="99">
        <v>1233</v>
      </c>
      <c r="C17" s="99">
        <v>1374</v>
      </c>
      <c r="D17" s="99">
        <v>1556</v>
      </c>
      <c r="E17" s="99">
        <v>1545</v>
      </c>
      <c r="F17" s="99">
        <v>1377</v>
      </c>
      <c r="G17" s="99">
        <v>1260</v>
      </c>
      <c r="H17" s="99">
        <v>1167</v>
      </c>
      <c r="I17" s="99">
        <v>1117</v>
      </c>
      <c r="J17" s="99">
        <v>1117</v>
      </c>
      <c r="K17" s="99">
        <v>1220</v>
      </c>
      <c r="L17" s="99">
        <v>1220</v>
      </c>
      <c r="M17" s="99">
        <v>1263</v>
      </c>
      <c r="N17" s="99">
        <v>1263</v>
      </c>
      <c r="O17" s="100">
        <v>1244</v>
      </c>
      <c r="P17" s="100">
        <v>1244</v>
      </c>
      <c r="Q17" s="101">
        <v>1323</v>
      </c>
      <c r="R17" s="101">
        <v>1323</v>
      </c>
      <c r="S17" s="102">
        <v>1243</v>
      </c>
      <c r="T17" s="102">
        <v>1243</v>
      </c>
      <c r="U17" s="99">
        <v>79</v>
      </c>
      <c r="V17" s="103">
        <v>106.35048231511254</v>
      </c>
      <c r="W17" s="99">
        <v>79</v>
      </c>
      <c r="X17" s="103">
        <v>106.35048231511254</v>
      </c>
      <c r="Y17" s="99">
        <v>-80</v>
      </c>
      <c r="Z17" s="103">
        <v>93.95313681027967</v>
      </c>
      <c r="AA17" s="99">
        <v>-80</v>
      </c>
      <c r="AB17" s="103">
        <v>93.95313681027967</v>
      </c>
    </row>
    <row r="18" spans="1:28" s="97" customFormat="1" ht="21" customHeight="1" thickBot="1">
      <c r="A18" s="104" t="s">
        <v>86</v>
      </c>
      <c r="B18" s="105"/>
      <c r="C18" s="105"/>
      <c r="D18" s="105"/>
      <c r="E18" s="105"/>
      <c r="F18" s="105">
        <v>503</v>
      </c>
      <c r="G18" s="105">
        <v>492</v>
      </c>
      <c r="H18" s="105">
        <v>534</v>
      </c>
      <c r="I18" s="105">
        <v>508</v>
      </c>
      <c r="J18" s="105">
        <v>508</v>
      </c>
      <c r="K18" s="105">
        <v>522</v>
      </c>
      <c r="L18" s="105">
        <v>522</v>
      </c>
      <c r="M18" s="105">
        <v>524</v>
      </c>
      <c r="N18" s="105">
        <v>524</v>
      </c>
      <c r="O18" s="106">
        <v>524</v>
      </c>
      <c r="P18" s="106">
        <v>524</v>
      </c>
      <c r="Q18" s="107">
        <v>524</v>
      </c>
      <c r="R18" s="107">
        <v>524</v>
      </c>
      <c r="S18" s="108">
        <v>524</v>
      </c>
      <c r="T18" s="108">
        <v>524</v>
      </c>
      <c r="U18" s="105">
        <v>0</v>
      </c>
      <c r="V18" s="109">
        <v>100</v>
      </c>
      <c r="W18" s="105">
        <v>0</v>
      </c>
      <c r="X18" s="109">
        <v>100</v>
      </c>
      <c r="Y18" s="105">
        <v>0</v>
      </c>
      <c r="Z18" s="109">
        <v>100</v>
      </c>
      <c r="AA18" s="105">
        <v>0</v>
      </c>
      <c r="AB18" s="109">
        <v>100</v>
      </c>
    </row>
    <row r="19" spans="1:28" s="97" customFormat="1" ht="21" customHeight="1" thickBot="1">
      <c r="A19" s="110" t="s">
        <v>88</v>
      </c>
      <c r="B19" s="111">
        <v>184751</v>
      </c>
      <c r="C19" s="111">
        <v>181270</v>
      </c>
      <c r="D19" s="111">
        <v>180205</v>
      </c>
      <c r="E19" s="111">
        <v>176475</v>
      </c>
      <c r="F19" s="111">
        <v>174880</v>
      </c>
      <c r="G19" s="111">
        <v>172130.25</v>
      </c>
      <c r="H19" s="111">
        <v>170532</v>
      </c>
      <c r="I19" s="111">
        <v>170081.25</v>
      </c>
      <c r="J19" s="111">
        <v>171043.25</v>
      </c>
      <c r="K19" s="111">
        <v>170967.5</v>
      </c>
      <c r="L19" s="111">
        <v>171968.5</v>
      </c>
      <c r="M19" s="111">
        <v>172635.5</v>
      </c>
      <c r="N19" s="111">
        <v>174360.5</v>
      </c>
      <c r="O19" s="112">
        <v>176074</v>
      </c>
      <c r="P19" s="112">
        <v>177677</v>
      </c>
      <c r="Q19" s="113">
        <v>180199.25</v>
      </c>
      <c r="R19" s="113">
        <v>181615.25</v>
      </c>
      <c r="S19" s="114">
        <v>184823.25</v>
      </c>
      <c r="T19" s="114">
        <v>186135.25</v>
      </c>
      <c r="U19" s="111">
        <v>4125.25</v>
      </c>
      <c r="V19" s="115">
        <v>102.34290695957382</v>
      </c>
      <c r="W19" s="111">
        <v>3938.25</v>
      </c>
      <c r="X19" s="115">
        <v>102.2165221159745</v>
      </c>
      <c r="Y19" s="111">
        <v>4624</v>
      </c>
      <c r="Z19" s="115">
        <v>102.5660484158508</v>
      </c>
      <c r="AA19" s="111">
        <v>4520</v>
      </c>
      <c r="AB19" s="115">
        <v>102.48877778710764</v>
      </c>
    </row>
    <row r="20" spans="1:28" s="97" customFormat="1" ht="21" customHeight="1">
      <c r="A20" s="91" t="s">
        <v>82</v>
      </c>
      <c r="B20" s="116">
        <v>17788</v>
      </c>
      <c r="C20" s="116">
        <v>17611</v>
      </c>
      <c r="D20" s="116">
        <v>17509</v>
      </c>
      <c r="E20" s="116">
        <v>17397</v>
      </c>
      <c r="F20" s="116">
        <v>17356</v>
      </c>
      <c r="G20" s="116">
        <v>17584.5</v>
      </c>
      <c r="H20" s="116">
        <v>17989</v>
      </c>
      <c r="I20" s="116">
        <v>18904</v>
      </c>
      <c r="J20" s="116">
        <v>18904</v>
      </c>
      <c r="K20" s="116">
        <v>20114</v>
      </c>
      <c r="L20" s="116">
        <v>20114</v>
      </c>
      <c r="M20" s="116">
        <v>20895.5</v>
      </c>
      <c r="N20" s="116">
        <v>20895.5</v>
      </c>
      <c r="O20" s="117">
        <v>21629</v>
      </c>
      <c r="P20" s="117">
        <v>21629</v>
      </c>
      <c r="Q20" s="118">
        <v>22393.5</v>
      </c>
      <c r="R20" s="118">
        <v>22393.5</v>
      </c>
      <c r="S20" s="119">
        <v>22990.5</v>
      </c>
      <c r="T20" s="119">
        <v>22990.5</v>
      </c>
      <c r="U20" s="116">
        <v>764.5</v>
      </c>
      <c r="V20" s="120">
        <v>103.53460631559481</v>
      </c>
      <c r="W20" s="116">
        <v>764.5</v>
      </c>
      <c r="X20" s="120">
        <v>103.53460631559481</v>
      </c>
      <c r="Y20" s="116">
        <v>597</v>
      </c>
      <c r="Z20" s="120">
        <v>102.6659521736218</v>
      </c>
      <c r="AA20" s="116">
        <v>597</v>
      </c>
      <c r="AB20" s="120">
        <v>102.6659521736218</v>
      </c>
    </row>
    <row r="21" spans="1:28" s="97" customFormat="1" ht="21" customHeight="1">
      <c r="A21" s="98" t="s">
        <v>83</v>
      </c>
      <c r="B21" s="99">
        <v>68655</v>
      </c>
      <c r="C21" s="99">
        <v>66079</v>
      </c>
      <c r="D21" s="99">
        <v>63563</v>
      </c>
      <c r="E21" s="99">
        <v>61255</v>
      </c>
      <c r="F21" s="99">
        <v>58873</v>
      </c>
      <c r="G21" s="99">
        <v>56361</v>
      </c>
      <c r="H21" s="99">
        <v>54490.5</v>
      </c>
      <c r="I21" s="99">
        <v>52623.25</v>
      </c>
      <c r="J21" s="99">
        <v>52623.25</v>
      </c>
      <c r="K21" s="99">
        <v>51052.5</v>
      </c>
      <c r="L21" s="99">
        <v>51052.5</v>
      </c>
      <c r="M21" s="99">
        <v>50698</v>
      </c>
      <c r="N21" s="99">
        <v>50698</v>
      </c>
      <c r="O21" s="100">
        <v>50768.75</v>
      </c>
      <c r="P21" s="100">
        <v>50768.75</v>
      </c>
      <c r="Q21" s="101">
        <v>51392.75</v>
      </c>
      <c r="R21" s="101">
        <v>51392.75</v>
      </c>
      <c r="S21" s="102">
        <v>52540.25</v>
      </c>
      <c r="T21" s="102">
        <v>52540.25</v>
      </c>
      <c r="U21" s="99">
        <v>624</v>
      </c>
      <c r="V21" s="103">
        <v>101.22910254831959</v>
      </c>
      <c r="W21" s="99">
        <v>624</v>
      </c>
      <c r="X21" s="103">
        <v>101.22910254831959</v>
      </c>
      <c r="Y21" s="99">
        <v>1147.5</v>
      </c>
      <c r="Z21" s="103">
        <v>102.23280521085172</v>
      </c>
      <c r="AA21" s="99">
        <v>1147.5</v>
      </c>
      <c r="AB21" s="103">
        <v>102.23280521085172</v>
      </c>
    </row>
    <row r="22" spans="1:28" s="97" customFormat="1" ht="21" customHeight="1">
      <c r="A22" s="98" t="s">
        <v>84</v>
      </c>
      <c r="B22" s="99">
        <v>28782</v>
      </c>
      <c r="C22" s="99">
        <v>28855</v>
      </c>
      <c r="D22" s="99">
        <v>28893</v>
      </c>
      <c r="E22" s="99">
        <v>28709</v>
      </c>
      <c r="F22" s="99">
        <v>28616</v>
      </c>
      <c r="G22" s="99">
        <v>28677</v>
      </c>
      <c r="H22" s="99">
        <v>27877</v>
      </c>
      <c r="I22" s="99">
        <v>27549</v>
      </c>
      <c r="J22" s="99">
        <v>28146</v>
      </c>
      <c r="K22" s="99">
        <v>27303</v>
      </c>
      <c r="L22" s="99">
        <v>27943</v>
      </c>
      <c r="M22" s="99">
        <v>26131</v>
      </c>
      <c r="N22" s="99">
        <v>27215</v>
      </c>
      <c r="O22" s="100">
        <v>24940</v>
      </c>
      <c r="P22" s="100">
        <v>26071</v>
      </c>
      <c r="Q22" s="101">
        <v>23755</v>
      </c>
      <c r="R22" s="101">
        <v>24890</v>
      </c>
      <c r="S22" s="102">
        <v>22566</v>
      </c>
      <c r="T22" s="102">
        <v>23627</v>
      </c>
      <c r="U22" s="99">
        <v>-1185</v>
      </c>
      <c r="V22" s="103">
        <v>95.2485966319166</v>
      </c>
      <c r="W22" s="99">
        <v>-1181</v>
      </c>
      <c r="X22" s="103">
        <v>95.4700625215757</v>
      </c>
      <c r="Y22" s="99">
        <v>-1189</v>
      </c>
      <c r="Z22" s="103">
        <v>94.99473794990529</v>
      </c>
      <c r="AA22" s="99">
        <v>-1263</v>
      </c>
      <c r="AB22" s="103">
        <v>94.92567296102852</v>
      </c>
    </row>
    <row r="23" spans="1:28" s="97" customFormat="1" ht="21" customHeight="1">
      <c r="A23" s="98" t="s">
        <v>85</v>
      </c>
      <c r="B23" s="99">
        <v>1606</v>
      </c>
      <c r="C23" s="99">
        <v>1699</v>
      </c>
      <c r="D23" s="99">
        <v>1960</v>
      </c>
      <c r="E23" s="99">
        <v>1969</v>
      </c>
      <c r="F23" s="99">
        <v>1946</v>
      </c>
      <c r="G23" s="99">
        <v>1860</v>
      </c>
      <c r="H23" s="99">
        <v>1812</v>
      </c>
      <c r="I23" s="99">
        <v>1510</v>
      </c>
      <c r="J23" s="99">
        <v>1510</v>
      </c>
      <c r="K23" s="99">
        <v>1500</v>
      </c>
      <c r="L23" s="99">
        <v>1500</v>
      </c>
      <c r="M23" s="99">
        <v>1447</v>
      </c>
      <c r="N23" s="99">
        <v>1447</v>
      </c>
      <c r="O23" s="100">
        <v>1367</v>
      </c>
      <c r="P23" s="100">
        <v>1367</v>
      </c>
      <c r="Q23" s="101">
        <v>1293</v>
      </c>
      <c r="R23" s="101">
        <v>1293</v>
      </c>
      <c r="S23" s="102">
        <v>1151</v>
      </c>
      <c r="T23" s="102">
        <v>1151</v>
      </c>
      <c r="U23" s="99">
        <v>-74</v>
      </c>
      <c r="V23" s="103">
        <v>94.58668617410387</v>
      </c>
      <c r="W23" s="99">
        <v>-74</v>
      </c>
      <c r="X23" s="103">
        <v>94.58668617410387</v>
      </c>
      <c r="Y23" s="99">
        <v>-142</v>
      </c>
      <c r="Z23" s="103">
        <v>89.01778808971385</v>
      </c>
      <c r="AA23" s="99">
        <v>-142</v>
      </c>
      <c r="AB23" s="103">
        <v>89.01778808971385</v>
      </c>
    </row>
    <row r="24" spans="1:28" s="97" customFormat="1" ht="21" customHeight="1" thickBot="1">
      <c r="A24" s="104" t="s">
        <v>86</v>
      </c>
      <c r="B24" s="105"/>
      <c r="C24" s="105"/>
      <c r="D24" s="105"/>
      <c r="E24" s="105"/>
      <c r="F24" s="105">
        <v>293</v>
      </c>
      <c r="G24" s="105">
        <v>301</v>
      </c>
      <c r="H24" s="105">
        <v>301</v>
      </c>
      <c r="I24" s="105">
        <v>298</v>
      </c>
      <c r="J24" s="105">
        <v>298</v>
      </c>
      <c r="K24" s="105">
        <v>298</v>
      </c>
      <c r="L24" s="105">
        <v>298</v>
      </c>
      <c r="M24" s="105">
        <v>298</v>
      </c>
      <c r="N24" s="105">
        <v>298</v>
      </c>
      <c r="O24" s="106">
        <v>298</v>
      </c>
      <c r="P24" s="106">
        <v>298</v>
      </c>
      <c r="Q24" s="107">
        <v>298</v>
      </c>
      <c r="R24" s="107">
        <v>298</v>
      </c>
      <c r="S24" s="108">
        <v>298</v>
      </c>
      <c r="T24" s="108">
        <v>298</v>
      </c>
      <c r="U24" s="105">
        <v>0</v>
      </c>
      <c r="V24" s="109">
        <v>100</v>
      </c>
      <c r="W24" s="105">
        <v>0</v>
      </c>
      <c r="X24" s="109">
        <v>100</v>
      </c>
      <c r="Y24" s="105">
        <v>0</v>
      </c>
      <c r="Z24" s="109">
        <v>100</v>
      </c>
      <c r="AA24" s="105">
        <v>0</v>
      </c>
      <c r="AB24" s="109">
        <v>100</v>
      </c>
    </row>
    <row r="25" spans="1:28" s="97" customFormat="1" ht="21" customHeight="1" thickBot="1">
      <c r="A25" s="110" t="s">
        <v>89</v>
      </c>
      <c r="B25" s="111">
        <v>116831</v>
      </c>
      <c r="C25" s="111">
        <v>114244</v>
      </c>
      <c r="D25" s="111">
        <v>111925</v>
      </c>
      <c r="E25" s="111">
        <v>109330</v>
      </c>
      <c r="F25" s="111">
        <v>107084</v>
      </c>
      <c r="G25" s="111">
        <v>104783.5</v>
      </c>
      <c r="H25" s="111">
        <v>102469.5</v>
      </c>
      <c r="I25" s="111">
        <v>100884.25</v>
      </c>
      <c r="J25" s="111">
        <v>101481.25</v>
      </c>
      <c r="K25" s="111">
        <v>100267.5</v>
      </c>
      <c r="L25" s="111">
        <v>100907.5</v>
      </c>
      <c r="M25" s="111">
        <v>99469.5</v>
      </c>
      <c r="N25" s="111">
        <v>100553.5</v>
      </c>
      <c r="O25" s="112">
        <v>99002.75</v>
      </c>
      <c r="P25" s="112">
        <v>100133.75</v>
      </c>
      <c r="Q25" s="113">
        <v>99132.25</v>
      </c>
      <c r="R25" s="113">
        <v>100267.25</v>
      </c>
      <c r="S25" s="114">
        <v>99545.75</v>
      </c>
      <c r="T25" s="114">
        <v>100606.75</v>
      </c>
      <c r="U25" s="111">
        <v>129.5</v>
      </c>
      <c r="V25" s="115">
        <v>100.13080444735121</v>
      </c>
      <c r="W25" s="111">
        <v>133.5</v>
      </c>
      <c r="X25" s="115">
        <v>100.13332168225</v>
      </c>
      <c r="Y25" s="111">
        <v>413.5</v>
      </c>
      <c r="Z25" s="115">
        <v>100.41711955493797</v>
      </c>
      <c r="AA25" s="111">
        <v>339.5</v>
      </c>
      <c r="AB25" s="115">
        <v>100.338595104583</v>
      </c>
    </row>
    <row r="26" spans="1:28" s="97" customFormat="1" ht="21" customHeight="1">
      <c r="A26" s="91" t="s">
        <v>82</v>
      </c>
      <c r="B26" s="116">
        <v>13915</v>
      </c>
      <c r="C26" s="116">
        <v>14059</v>
      </c>
      <c r="D26" s="116">
        <v>14220</v>
      </c>
      <c r="E26" s="116">
        <v>14551</v>
      </c>
      <c r="F26" s="116">
        <v>14686</v>
      </c>
      <c r="G26" s="116">
        <v>14552</v>
      </c>
      <c r="H26" s="116">
        <v>14812</v>
      </c>
      <c r="I26" s="116">
        <v>15620</v>
      </c>
      <c r="J26" s="116">
        <v>15620</v>
      </c>
      <c r="K26" s="116">
        <v>16476.5</v>
      </c>
      <c r="L26" s="116">
        <v>16476.5</v>
      </c>
      <c r="M26" s="116">
        <v>17553.5</v>
      </c>
      <c r="N26" s="116">
        <v>17553.5</v>
      </c>
      <c r="O26" s="117">
        <v>18291</v>
      </c>
      <c r="P26" s="117">
        <v>18291</v>
      </c>
      <c r="Q26" s="118">
        <v>18860.5</v>
      </c>
      <c r="R26" s="118">
        <v>18860.5</v>
      </c>
      <c r="S26" s="119">
        <v>19219.5</v>
      </c>
      <c r="T26" s="119">
        <v>19219.5</v>
      </c>
      <c r="U26" s="116">
        <v>569.5</v>
      </c>
      <c r="V26" s="120">
        <v>103.11355311355311</v>
      </c>
      <c r="W26" s="116">
        <v>569.5</v>
      </c>
      <c r="X26" s="120">
        <v>103.11355311355311</v>
      </c>
      <c r="Y26" s="116">
        <v>359</v>
      </c>
      <c r="Z26" s="120">
        <v>101.90344900718434</v>
      </c>
      <c r="AA26" s="116">
        <v>359</v>
      </c>
      <c r="AB26" s="120">
        <v>101.90344900718434</v>
      </c>
    </row>
    <row r="27" spans="1:28" s="97" customFormat="1" ht="21" customHeight="1">
      <c r="A27" s="98" t="s">
        <v>83</v>
      </c>
      <c r="B27" s="99">
        <v>57219</v>
      </c>
      <c r="C27" s="99">
        <v>55435</v>
      </c>
      <c r="D27" s="99">
        <v>53319</v>
      </c>
      <c r="E27" s="99">
        <v>51368</v>
      </c>
      <c r="F27" s="99">
        <v>49420</v>
      </c>
      <c r="G27" s="99">
        <v>47495.5</v>
      </c>
      <c r="H27" s="99">
        <v>46380.75</v>
      </c>
      <c r="I27" s="99">
        <v>45178</v>
      </c>
      <c r="J27" s="99">
        <v>45178</v>
      </c>
      <c r="K27" s="99">
        <v>43892.75</v>
      </c>
      <c r="L27" s="99">
        <v>43892.75</v>
      </c>
      <c r="M27" s="99">
        <v>43691.25</v>
      </c>
      <c r="N27" s="99">
        <v>43691.25</v>
      </c>
      <c r="O27" s="100">
        <v>44131.75</v>
      </c>
      <c r="P27" s="100">
        <v>44131.75</v>
      </c>
      <c r="Q27" s="101">
        <v>45074.25</v>
      </c>
      <c r="R27" s="101">
        <v>45074.25</v>
      </c>
      <c r="S27" s="102">
        <v>46300.5</v>
      </c>
      <c r="T27" s="102">
        <v>46300.5</v>
      </c>
      <c r="U27" s="99">
        <v>942.5</v>
      </c>
      <c r="V27" s="103">
        <v>102.13565063701304</v>
      </c>
      <c r="W27" s="99">
        <v>942.5</v>
      </c>
      <c r="X27" s="103">
        <v>102.13565063701304</v>
      </c>
      <c r="Y27" s="99">
        <v>1226.25</v>
      </c>
      <c r="Z27" s="103">
        <v>102.72051115659163</v>
      </c>
      <c r="AA27" s="99">
        <v>1226.25</v>
      </c>
      <c r="AB27" s="103">
        <v>102.72051115659163</v>
      </c>
    </row>
    <row r="28" spans="1:28" s="97" customFormat="1" ht="21" customHeight="1">
      <c r="A28" s="98" t="s">
        <v>84</v>
      </c>
      <c r="B28" s="99">
        <v>21675</v>
      </c>
      <c r="C28" s="99">
        <v>21716</v>
      </c>
      <c r="D28" s="99">
        <v>21764</v>
      </c>
      <c r="E28" s="99">
        <v>21816</v>
      </c>
      <c r="F28" s="99">
        <v>21892</v>
      </c>
      <c r="G28" s="99">
        <v>21974</v>
      </c>
      <c r="H28" s="99">
        <v>21481</v>
      </c>
      <c r="I28" s="99">
        <v>21123</v>
      </c>
      <c r="J28" s="99">
        <v>21832</v>
      </c>
      <c r="K28" s="99">
        <v>21062</v>
      </c>
      <c r="L28" s="99">
        <v>21771</v>
      </c>
      <c r="M28" s="99">
        <v>20213</v>
      </c>
      <c r="N28" s="99">
        <v>21357</v>
      </c>
      <c r="O28" s="100">
        <v>19533</v>
      </c>
      <c r="P28" s="100">
        <v>20526</v>
      </c>
      <c r="Q28" s="101">
        <v>18386</v>
      </c>
      <c r="R28" s="101">
        <v>19216</v>
      </c>
      <c r="S28" s="102">
        <v>17671</v>
      </c>
      <c r="T28" s="102">
        <v>18401</v>
      </c>
      <c r="U28" s="99">
        <v>-1147</v>
      </c>
      <c r="V28" s="103">
        <v>94.12788614140173</v>
      </c>
      <c r="W28" s="99">
        <v>-1310</v>
      </c>
      <c r="X28" s="103">
        <v>93.61785053103381</v>
      </c>
      <c r="Y28" s="99">
        <v>-715</v>
      </c>
      <c r="Z28" s="103">
        <v>96.11117154356576</v>
      </c>
      <c r="AA28" s="99">
        <v>-815</v>
      </c>
      <c r="AB28" s="103">
        <v>95.75874271440466</v>
      </c>
    </row>
    <row r="29" spans="1:28" s="97" customFormat="1" ht="21" customHeight="1">
      <c r="A29" s="98" t="s">
        <v>85</v>
      </c>
      <c r="B29" s="99">
        <v>667</v>
      </c>
      <c r="C29" s="99">
        <v>736</v>
      </c>
      <c r="D29" s="99">
        <v>804</v>
      </c>
      <c r="E29" s="99">
        <v>770</v>
      </c>
      <c r="F29" s="99">
        <v>768</v>
      </c>
      <c r="G29" s="99">
        <v>789</v>
      </c>
      <c r="H29" s="99">
        <v>803</v>
      </c>
      <c r="I29" s="99">
        <v>797</v>
      </c>
      <c r="J29" s="99">
        <v>797</v>
      </c>
      <c r="K29" s="99">
        <v>895</v>
      </c>
      <c r="L29" s="99">
        <v>895</v>
      </c>
      <c r="M29" s="99">
        <v>911</v>
      </c>
      <c r="N29" s="99">
        <v>911</v>
      </c>
      <c r="O29" s="100">
        <v>872</v>
      </c>
      <c r="P29" s="100">
        <v>872</v>
      </c>
      <c r="Q29" s="101">
        <v>828</v>
      </c>
      <c r="R29" s="101">
        <v>828</v>
      </c>
      <c r="S29" s="102">
        <v>854</v>
      </c>
      <c r="T29" s="102">
        <v>854</v>
      </c>
      <c r="U29" s="99">
        <v>-44</v>
      </c>
      <c r="V29" s="103">
        <v>94.95412844036697</v>
      </c>
      <c r="W29" s="99">
        <v>-44</v>
      </c>
      <c r="X29" s="103">
        <v>94.95412844036697</v>
      </c>
      <c r="Y29" s="99">
        <v>26</v>
      </c>
      <c r="Z29" s="103">
        <v>103.14009661835748</v>
      </c>
      <c r="AA29" s="99">
        <v>26</v>
      </c>
      <c r="AB29" s="103">
        <v>103.14009661835748</v>
      </c>
    </row>
    <row r="30" spans="1:28" s="97" customFormat="1" ht="21" customHeight="1" thickBot="1">
      <c r="A30" s="104" t="s">
        <v>86</v>
      </c>
      <c r="B30" s="105"/>
      <c r="C30" s="105"/>
      <c r="D30" s="105"/>
      <c r="E30" s="105"/>
      <c r="F30" s="105">
        <v>291</v>
      </c>
      <c r="G30" s="105">
        <v>286</v>
      </c>
      <c r="H30" s="105">
        <v>286</v>
      </c>
      <c r="I30" s="105">
        <v>286</v>
      </c>
      <c r="J30" s="105">
        <v>286</v>
      </c>
      <c r="K30" s="105">
        <v>286</v>
      </c>
      <c r="L30" s="105">
        <v>286</v>
      </c>
      <c r="M30" s="105">
        <v>290</v>
      </c>
      <c r="N30" s="105">
        <v>290</v>
      </c>
      <c r="O30" s="106">
        <v>290</v>
      </c>
      <c r="P30" s="106">
        <v>290</v>
      </c>
      <c r="Q30" s="107">
        <v>290</v>
      </c>
      <c r="R30" s="107">
        <v>290</v>
      </c>
      <c r="S30" s="108">
        <v>290</v>
      </c>
      <c r="T30" s="108">
        <v>290</v>
      </c>
      <c r="U30" s="105">
        <v>0</v>
      </c>
      <c r="V30" s="109">
        <v>100</v>
      </c>
      <c r="W30" s="105">
        <v>0</v>
      </c>
      <c r="X30" s="109">
        <v>100</v>
      </c>
      <c r="Y30" s="105">
        <v>0</v>
      </c>
      <c r="Z30" s="109">
        <v>100</v>
      </c>
      <c r="AA30" s="105">
        <v>0</v>
      </c>
      <c r="AB30" s="109">
        <v>100</v>
      </c>
    </row>
    <row r="31" spans="1:28" s="97" customFormat="1" ht="21" customHeight="1" thickBot="1">
      <c r="A31" s="110" t="s">
        <v>90</v>
      </c>
      <c r="B31" s="111">
        <v>93476</v>
      </c>
      <c r="C31" s="111">
        <v>91946</v>
      </c>
      <c r="D31" s="111">
        <v>90107</v>
      </c>
      <c r="E31" s="111">
        <v>88505</v>
      </c>
      <c r="F31" s="111">
        <v>87057</v>
      </c>
      <c r="G31" s="111">
        <v>85096.5</v>
      </c>
      <c r="H31" s="111">
        <v>83762.75</v>
      </c>
      <c r="I31" s="111">
        <v>83004</v>
      </c>
      <c r="J31" s="111">
        <v>83713</v>
      </c>
      <c r="K31" s="111">
        <v>82612.25</v>
      </c>
      <c r="L31" s="111">
        <v>83321.25</v>
      </c>
      <c r="M31" s="111">
        <v>82658.75</v>
      </c>
      <c r="N31" s="111">
        <v>83802.75</v>
      </c>
      <c r="O31" s="112">
        <v>83117.75</v>
      </c>
      <c r="P31" s="112">
        <v>84110.75</v>
      </c>
      <c r="Q31" s="113">
        <v>83438.75</v>
      </c>
      <c r="R31" s="113">
        <v>84268.75</v>
      </c>
      <c r="S31" s="114">
        <v>84335</v>
      </c>
      <c r="T31" s="114">
        <v>85065</v>
      </c>
      <c r="U31" s="111">
        <v>321</v>
      </c>
      <c r="V31" s="115">
        <v>100.3861990970641</v>
      </c>
      <c r="W31" s="111">
        <v>158</v>
      </c>
      <c r="X31" s="115">
        <v>100.18784757001929</v>
      </c>
      <c r="Y31" s="111">
        <v>896.25</v>
      </c>
      <c r="Z31" s="115">
        <v>101.07414121136762</v>
      </c>
      <c r="AA31" s="111">
        <v>796.25</v>
      </c>
      <c r="AB31" s="115">
        <v>100.94489356968033</v>
      </c>
    </row>
    <row r="32" spans="1:28" s="97" customFormat="1" ht="21" customHeight="1">
      <c r="A32" s="91" t="s">
        <v>82</v>
      </c>
      <c r="B32" s="116">
        <v>7928</v>
      </c>
      <c r="C32" s="116">
        <v>7879</v>
      </c>
      <c r="D32" s="116">
        <v>7991</v>
      </c>
      <c r="E32" s="116">
        <v>7848</v>
      </c>
      <c r="F32" s="116">
        <v>7871</v>
      </c>
      <c r="G32" s="116">
        <v>7892</v>
      </c>
      <c r="H32" s="116">
        <v>7753</v>
      </c>
      <c r="I32" s="116">
        <v>8095</v>
      </c>
      <c r="J32" s="116">
        <v>8095</v>
      </c>
      <c r="K32" s="116">
        <v>8498</v>
      </c>
      <c r="L32" s="116">
        <v>8498</v>
      </c>
      <c r="M32" s="116">
        <v>8855</v>
      </c>
      <c r="N32" s="116">
        <v>8855</v>
      </c>
      <c r="O32" s="117">
        <v>9189.5</v>
      </c>
      <c r="P32" s="117">
        <v>9189.5</v>
      </c>
      <c r="Q32" s="118">
        <v>9424.5</v>
      </c>
      <c r="R32" s="118">
        <v>9424.5</v>
      </c>
      <c r="S32" s="119">
        <v>9517</v>
      </c>
      <c r="T32" s="119">
        <v>9517</v>
      </c>
      <c r="U32" s="116">
        <v>235</v>
      </c>
      <c r="V32" s="120">
        <v>102.55726644539965</v>
      </c>
      <c r="W32" s="116">
        <v>235</v>
      </c>
      <c r="X32" s="120">
        <v>102.55726644539965</v>
      </c>
      <c r="Y32" s="116">
        <v>92.5</v>
      </c>
      <c r="Z32" s="120">
        <v>100.98148442888217</v>
      </c>
      <c r="AA32" s="116">
        <v>92.5</v>
      </c>
      <c r="AB32" s="120">
        <v>100.98148442888217</v>
      </c>
    </row>
    <row r="33" spans="1:28" s="97" customFormat="1" ht="21" customHeight="1">
      <c r="A33" s="98" t="s">
        <v>83</v>
      </c>
      <c r="B33" s="99">
        <v>34128</v>
      </c>
      <c r="C33" s="99">
        <v>32860</v>
      </c>
      <c r="D33" s="99">
        <v>31857</v>
      </c>
      <c r="E33" s="99">
        <v>30570</v>
      </c>
      <c r="F33" s="99">
        <v>29406</v>
      </c>
      <c r="G33" s="99">
        <v>28217.75</v>
      </c>
      <c r="H33" s="99">
        <v>27157.25</v>
      </c>
      <c r="I33" s="99">
        <v>26152.25</v>
      </c>
      <c r="J33" s="99">
        <v>26152.25</v>
      </c>
      <c r="K33" s="99">
        <v>25295</v>
      </c>
      <c r="L33" s="99">
        <v>25295</v>
      </c>
      <c r="M33" s="99">
        <v>24868.75</v>
      </c>
      <c r="N33" s="99">
        <v>24868.75</v>
      </c>
      <c r="O33" s="100">
        <v>24472</v>
      </c>
      <c r="P33" s="100">
        <v>24472</v>
      </c>
      <c r="Q33" s="101">
        <v>24647.25</v>
      </c>
      <c r="R33" s="101">
        <v>24647.25</v>
      </c>
      <c r="S33" s="102">
        <v>24916.75</v>
      </c>
      <c r="T33" s="102">
        <v>24916.75</v>
      </c>
      <c r="U33" s="99">
        <v>175.25</v>
      </c>
      <c r="V33" s="103">
        <v>100.71612455050669</v>
      </c>
      <c r="W33" s="99">
        <v>175.25</v>
      </c>
      <c r="X33" s="103">
        <v>100.71612455050669</v>
      </c>
      <c r="Y33" s="99">
        <v>269.5</v>
      </c>
      <c r="Z33" s="103">
        <v>101.09342827293106</v>
      </c>
      <c r="AA33" s="99">
        <v>269.5</v>
      </c>
      <c r="AB33" s="103">
        <v>101.09342827293106</v>
      </c>
    </row>
    <row r="34" spans="1:28" s="97" customFormat="1" ht="21" customHeight="1">
      <c r="A34" s="98" t="s">
        <v>84</v>
      </c>
      <c r="B34" s="99">
        <v>12331</v>
      </c>
      <c r="C34" s="99">
        <v>12451</v>
      </c>
      <c r="D34" s="99">
        <v>12461</v>
      </c>
      <c r="E34" s="99">
        <v>12558</v>
      </c>
      <c r="F34" s="99">
        <v>12354</v>
      </c>
      <c r="G34" s="99">
        <v>12151</v>
      </c>
      <c r="H34" s="99">
        <v>11796</v>
      </c>
      <c r="I34" s="99">
        <v>11552</v>
      </c>
      <c r="J34" s="99">
        <v>11739</v>
      </c>
      <c r="K34" s="99">
        <v>11334</v>
      </c>
      <c r="L34" s="99">
        <v>11560</v>
      </c>
      <c r="M34" s="99">
        <v>10954</v>
      </c>
      <c r="N34" s="99">
        <v>11324</v>
      </c>
      <c r="O34" s="100">
        <v>10226</v>
      </c>
      <c r="P34" s="100">
        <v>10560</v>
      </c>
      <c r="Q34" s="101">
        <v>9543</v>
      </c>
      <c r="R34" s="101">
        <v>9804</v>
      </c>
      <c r="S34" s="102">
        <v>8997</v>
      </c>
      <c r="T34" s="102">
        <v>9244</v>
      </c>
      <c r="U34" s="99">
        <v>-683</v>
      </c>
      <c r="V34" s="103">
        <v>93.32094660668884</v>
      </c>
      <c r="W34" s="99">
        <v>-756</v>
      </c>
      <c r="X34" s="103">
        <v>92.8409090909091</v>
      </c>
      <c r="Y34" s="99">
        <v>-546</v>
      </c>
      <c r="Z34" s="103">
        <v>94.27852876453944</v>
      </c>
      <c r="AA34" s="99">
        <v>-560</v>
      </c>
      <c r="AB34" s="103">
        <v>94.28804569563444</v>
      </c>
    </row>
    <row r="35" spans="1:28" s="97" customFormat="1" ht="21" customHeight="1">
      <c r="A35" s="98" t="s">
        <v>85</v>
      </c>
      <c r="B35" s="99">
        <v>230</v>
      </c>
      <c r="C35" s="99">
        <v>232</v>
      </c>
      <c r="D35" s="99">
        <v>235</v>
      </c>
      <c r="E35" s="99">
        <v>233</v>
      </c>
      <c r="F35" s="99">
        <v>241</v>
      </c>
      <c r="G35" s="99">
        <v>234</v>
      </c>
      <c r="H35" s="99">
        <v>271</v>
      </c>
      <c r="I35" s="99">
        <v>291</v>
      </c>
      <c r="J35" s="99">
        <v>291</v>
      </c>
      <c r="K35" s="99">
        <v>348</v>
      </c>
      <c r="L35" s="99">
        <v>348</v>
      </c>
      <c r="M35" s="99">
        <v>402</v>
      </c>
      <c r="N35" s="99">
        <v>402</v>
      </c>
      <c r="O35" s="100">
        <v>414</v>
      </c>
      <c r="P35" s="100">
        <v>414</v>
      </c>
      <c r="Q35" s="101">
        <v>381</v>
      </c>
      <c r="R35" s="101">
        <v>381</v>
      </c>
      <c r="S35" s="102">
        <v>404</v>
      </c>
      <c r="T35" s="102">
        <v>404</v>
      </c>
      <c r="U35" s="99">
        <v>-33</v>
      </c>
      <c r="V35" s="103">
        <v>92.02898550724638</v>
      </c>
      <c r="W35" s="99">
        <v>-33</v>
      </c>
      <c r="X35" s="103">
        <v>92.02898550724638</v>
      </c>
      <c r="Y35" s="99">
        <v>23</v>
      </c>
      <c r="Z35" s="103">
        <v>106.03674540682415</v>
      </c>
      <c r="AA35" s="99">
        <v>23</v>
      </c>
      <c r="AB35" s="103">
        <v>106.03674540682415</v>
      </c>
    </row>
    <row r="36" spans="1:28" s="97" customFormat="1" ht="21" customHeight="1" thickBot="1">
      <c r="A36" s="104" t="s">
        <v>86</v>
      </c>
      <c r="B36" s="105"/>
      <c r="C36" s="105"/>
      <c r="D36" s="105"/>
      <c r="E36" s="105"/>
      <c r="F36" s="105">
        <v>284</v>
      </c>
      <c r="G36" s="105">
        <v>280</v>
      </c>
      <c r="H36" s="105">
        <v>282</v>
      </c>
      <c r="I36" s="105">
        <v>292</v>
      </c>
      <c r="J36" s="105">
        <v>292</v>
      </c>
      <c r="K36" s="105">
        <v>264</v>
      </c>
      <c r="L36" s="105">
        <v>264</v>
      </c>
      <c r="M36" s="105">
        <v>264</v>
      </c>
      <c r="N36" s="105">
        <v>264</v>
      </c>
      <c r="O36" s="106">
        <v>264</v>
      </c>
      <c r="P36" s="106">
        <v>264</v>
      </c>
      <c r="Q36" s="107">
        <v>220</v>
      </c>
      <c r="R36" s="107">
        <v>220</v>
      </c>
      <c r="S36" s="108">
        <v>220</v>
      </c>
      <c r="T36" s="108">
        <v>220</v>
      </c>
      <c r="U36" s="105">
        <v>-44</v>
      </c>
      <c r="V36" s="109">
        <v>83.33333333333334</v>
      </c>
      <c r="W36" s="105">
        <v>-44</v>
      </c>
      <c r="X36" s="109">
        <v>83.33333333333334</v>
      </c>
      <c r="Y36" s="105">
        <v>0</v>
      </c>
      <c r="Z36" s="109">
        <v>100</v>
      </c>
      <c r="AA36" s="105">
        <v>0</v>
      </c>
      <c r="AB36" s="109">
        <v>100</v>
      </c>
    </row>
    <row r="37" spans="1:28" s="97" customFormat="1" ht="21" customHeight="1" thickBot="1">
      <c r="A37" s="110" t="s">
        <v>91</v>
      </c>
      <c r="B37" s="111">
        <v>54617</v>
      </c>
      <c r="C37" s="111">
        <v>53422</v>
      </c>
      <c r="D37" s="111">
        <v>52544</v>
      </c>
      <c r="E37" s="111">
        <v>51209</v>
      </c>
      <c r="F37" s="111">
        <v>50156</v>
      </c>
      <c r="G37" s="111">
        <v>48774.75</v>
      </c>
      <c r="H37" s="111">
        <v>47259.25</v>
      </c>
      <c r="I37" s="111">
        <v>46382.25</v>
      </c>
      <c r="J37" s="111">
        <v>46569.25</v>
      </c>
      <c r="K37" s="111">
        <v>45739</v>
      </c>
      <c r="L37" s="111">
        <v>45965</v>
      </c>
      <c r="M37" s="111">
        <v>45343.75</v>
      </c>
      <c r="N37" s="111">
        <v>45713.75</v>
      </c>
      <c r="O37" s="112">
        <v>44565.5</v>
      </c>
      <c r="P37" s="112">
        <v>44899.5</v>
      </c>
      <c r="Q37" s="113">
        <v>44215.75</v>
      </c>
      <c r="R37" s="113">
        <v>44476.75</v>
      </c>
      <c r="S37" s="114">
        <v>44054.75</v>
      </c>
      <c r="T37" s="114">
        <v>44301.75</v>
      </c>
      <c r="U37" s="111">
        <v>-349.75</v>
      </c>
      <c r="V37" s="115">
        <v>99.21520009873109</v>
      </c>
      <c r="W37" s="111">
        <v>-422.75</v>
      </c>
      <c r="X37" s="115">
        <v>99.05845276673459</v>
      </c>
      <c r="Y37" s="111">
        <v>-161</v>
      </c>
      <c r="Z37" s="115">
        <v>99.63587635627576</v>
      </c>
      <c r="AA37" s="111">
        <v>-175</v>
      </c>
      <c r="AB37" s="115">
        <v>99.60653599914562</v>
      </c>
    </row>
    <row r="38" spans="1:28" s="97" customFormat="1" ht="21" customHeight="1">
      <c r="A38" s="91" t="s">
        <v>82</v>
      </c>
      <c r="B38" s="116">
        <v>21221</v>
      </c>
      <c r="C38" s="116">
        <v>21202</v>
      </c>
      <c r="D38" s="116">
        <v>21118</v>
      </c>
      <c r="E38" s="116">
        <v>20954</v>
      </c>
      <c r="F38" s="116">
        <v>21103</v>
      </c>
      <c r="G38" s="116">
        <v>21402.5</v>
      </c>
      <c r="H38" s="116">
        <v>21839</v>
      </c>
      <c r="I38" s="116">
        <v>22518</v>
      </c>
      <c r="J38" s="116">
        <v>22518</v>
      </c>
      <c r="K38" s="116">
        <v>23258</v>
      </c>
      <c r="L38" s="116">
        <v>23258</v>
      </c>
      <c r="M38" s="116">
        <v>24240.5</v>
      </c>
      <c r="N38" s="116">
        <v>24240.5</v>
      </c>
      <c r="O38" s="117">
        <v>24962.5</v>
      </c>
      <c r="P38" s="117">
        <v>24962.5</v>
      </c>
      <c r="Q38" s="118">
        <v>25452.5</v>
      </c>
      <c r="R38" s="118">
        <v>25452.5</v>
      </c>
      <c r="S38" s="119">
        <v>25906</v>
      </c>
      <c r="T38" s="119">
        <v>25906</v>
      </c>
      <c r="U38" s="116">
        <v>490</v>
      </c>
      <c r="V38" s="120">
        <v>101.96294441662495</v>
      </c>
      <c r="W38" s="116">
        <v>490</v>
      </c>
      <c r="X38" s="120">
        <v>101.96294441662495</v>
      </c>
      <c r="Y38" s="116">
        <v>453.5</v>
      </c>
      <c r="Z38" s="120">
        <v>101.78175031922207</v>
      </c>
      <c r="AA38" s="116">
        <v>453.5</v>
      </c>
      <c r="AB38" s="120">
        <v>101.78175031922207</v>
      </c>
    </row>
    <row r="39" spans="1:28" s="97" customFormat="1" ht="21" customHeight="1">
      <c r="A39" s="98" t="s">
        <v>83</v>
      </c>
      <c r="B39" s="99">
        <v>91616</v>
      </c>
      <c r="C39" s="99">
        <v>88595</v>
      </c>
      <c r="D39" s="99">
        <v>86222</v>
      </c>
      <c r="E39" s="99">
        <v>83569</v>
      </c>
      <c r="F39" s="99">
        <v>80585</v>
      </c>
      <c r="G39" s="99">
        <v>77631.25</v>
      </c>
      <c r="H39" s="99">
        <v>75293.5</v>
      </c>
      <c r="I39" s="99">
        <v>72830.25</v>
      </c>
      <c r="J39" s="99">
        <v>72830.25</v>
      </c>
      <c r="K39" s="99">
        <v>70914</v>
      </c>
      <c r="L39" s="99">
        <v>70914</v>
      </c>
      <c r="M39" s="99">
        <v>70515.5</v>
      </c>
      <c r="N39" s="99">
        <v>70515.5</v>
      </c>
      <c r="O39" s="100">
        <v>70773.75</v>
      </c>
      <c r="P39" s="100">
        <v>70773.75</v>
      </c>
      <c r="Q39" s="101">
        <v>71339</v>
      </c>
      <c r="R39" s="101">
        <v>71339</v>
      </c>
      <c r="S39" s="102">
        <v>72290.75</v>
      </c>
      <c r="T39" s="102">
        <v>72290.75</v>
      </c>
      <c r="U39" s="99">
        <v>565.25</v>
      </c>
      <c r="V39" s="103">
        <v>100.79867182394602</v>
      </c>
      <c r="W39" s="99">
        <v>565.25</v>
      </c>
      <c r="X39" s="103">
        <v>100.79867182394602</v>
      </c>
      <c r="Y39" s="99">
        <v>951.75</v>
      </c>
      <c r="Z39" s="103">
        <v>101.33412299022974</v>
      </c>
      <c r="AA39" s="99">
        <v>951.75</v>
      </c>
      <c r="AB39" s="103">
        <v>101.33412299022974</v>
      </c>
    </row>
    <row r="40" spans="1:28" s="97" customFormat="1" ht="21" customHeight="1">
      <c r="A40" s="98" t="s">
        <v>84</v>
      </c>
      <c r="B40" s="99">
        <v>32571</v>
      </c>
      <c r="C40" s="99">
        <v>33478</v>
      </c>
      <c r="D40" s="99">
        <v>33681</v>
      </c>
      <c r="E40" s="99">
        <v>33630</v>
      </c>
      <c r="F40" s="99">
        <v>33363</v>
      </c>
      <c r="G40" s="99">
        <v>33229</v>
      </c>
      <c r="H40" s="99">
        <v>32767</v>
      </c>
      <c r="I40" s="99">
        <v>32571</v>
      </c>
      <c r="J40" s="99">
        <v>33319</v>
      </c>
      <c r="K40" s="99">
        <v>32501</v>
      </c>
      <c r="L40" s="99">
        <v>33230</v>
      </c>
      <c r="M40" s="99">
        <v>31552</v>
      </c>
      <c r="N40" s="99">
        <v>32738</v>
      </c>
      <c r="O40" s="100">
        <v>29866</v>
      </c>
      <c r="P40" s="100">
        <v>31003</v>
      </c>
      <c r="Q40" s="101">
        <v>28387</v>
      </c>
      <c r="R40" s="101">
        <v>29299</v>
      </c>
      <c r="S40" s="102">
        <v>26968</v>
      </c>
      <c r="T40" s="102">
        <v>27723</v>
      </c>
      <c r="U40" s="99">
        <v>-1479</v>
      </c>
      <c r="V40" s="103">
        <v>95.04788053304762</v>
      </c>
      <c r="W40" s="99">
        <v>-1704</v>
      </c>
      <c r="X40" s="103">
        <v>94.50375770086767</v>
      </c>
      <c r="Y40" s="99">
        <v>-1419</v>
      </c>
      <c r="Z40" s="103">
        <v>95.00123295874873</v>
      </c>
      <c r="AA40" s="99">
        <v>-1576</v>
      </c>
      <c r="AB40" s="103">
        <v>94.62097682514762</v>
      </c>
    </row>
    <row r="41" spans="1:28" s="97" customFormat="1" ht="21" customHeight="1">
      <c r="A41" s="98" t="s">
        <v>85</v>
      </c>
      <c r="B41" s="99">
        <v>1120</v>
      </c>
      <c r="C41" s="99">
        <v>1078</v>
      </c>
      <c r="D41" s="99">
        <v>1298</v>
      </c>
      <c r="E41" s="99">
        <v>1242</v>
      </c>
      <c r="F41" s="99">
        <v>1241</v>
      </c>
      <c r="G41" s="99">
        <v>1124</v>
      </c>
      <c r="H41" s="99">
        <v>1126</v>
      </c>
      <c r="I41" s="99">
        <v>1127</v>
      </c>
      <c r="J41" s="99">
        <v>1127</v>
      </c>
      <c r="K41" s="99">
        <v>1258</v>
      </c>
      <c r="L41" s="99">
        <v>1258</v>
      </c>
      <c r="M41" s="99">
        <v>1372</v>
      </c>
      <c r="N41" s="99">
        <v>1372</v>
      </c>
      <c r="O41" s="100">
        <v>1364</v>
      </c>
      <c r="P41" s="100">
        <v>1364</v>
      </c>
      <c r="Q41" s="101">
        <v>1319</v>
      </c>
      <c r="R41" s="101">
        <v>1319</v>
      </c>
      <c r="S41" s="102">
        <v>1367</v>
      </c>
      <c r="T41" s="102">
        <v>1367</v>
      </c>
      <c r="U41" s="99">
        <v>-45</v>
      </c>
      <c r="V41" s="103">
        <v>96.7008797653959</v>
      </c>
      <c r="W41" s="99">
        <v>-45</v>
      </c>
      <c r="X41" s="103">
        <v>96.7008797653959</v>
      </c>
      <c r="Y41" s="99">
        <v>48</v>
      </c>
      <c r="Z41" s="103">
        <v>103.63912054586808</v>
      </c>
      <c r="AA41" s="99">
        <v>48</v>
      </c>
      <c r="AB41" s="103">
        <v>103.63912054586808</v>
      </c>
    </row>
    <row r="42" spans="1:28" s="97" customFormat="1" ht="21" customHeight="1" thickBot="1">
      <c r="A42" s="104" t="s">
        <v>86</v>
      </c>
      <c r="B42" s="105"/>
      <c r="C42" s="105"/>
      <c r="D42" s="105"/>
      <c r="E42" s="105"/>
      <c r="F42" s="105">
        <v>812</v>
      </c>
      <c r="G42" s="105">
        <v>806</v>
      </c>
      <c r="H42" s="105">
        <v>805</v>
      </c>
      <c r="I42" s="105">
        <v>804</v>
      </c>
      <c r="J42" s="105">
        <v>804</v>
      </c>
      <c r="K42" s="105">
        <v>804</v>
      </c>
      <c r="L42" s="105">
        <v>804</v>
      </c>
      <c r="M42" s="105">
        <v>782</v>
      </c>
      <c r="N42" s="105">
        <v>782</v>
      </c>
      <c r="O42" s="106">
        <v>782</v>
      </c>
      <c r="P42" s="106">
        <v>782</v>
      </c>
      <c r="Q42" s="107">
        <v>765</v>
      </c>
      <c r="R42" s="107">
        <v>765</v>
      </c>
      <c r="S42" s="108">
        <v>765</v>
      </c>
      <c r="T42" s="108">
        <v>765</v>
      </c>
      <c r="U42" s="105">
        <v>-17</v>
      </c>
      <c r="V42" s="109">
        <v>97.82608695652173</v>
      </c>
      <c r="W42" s="105">
        <v>-17</v>
      </c>
      <c r="X42" s="109">
        <v>97.82608695652173</v>
      </c>
      <c r="Y42" s="105">
        <v>0</v>
      </c>
      <c r="Z42" s="109">
        <v>100</v>
      </c>
      <c r="AA42" s="105">
        <v>0</v>
      </c>
      <c r="AB42" s="109">
        <v>100</v>
      </c>
    </row>
    <row r="43" spans="1:28" s="97" customFormat="1" ht="21" customHeight="1" thickBot="1">
      <c r="A43" s="110" t="s">
        <v>92</v>
      </c>
      <c r="B43" s="111">
        <v>146528</v>
      </c>
      <c r="C43" s="111">
        <v>144353</v>
      </c>
      <c r="D43" s="111">
        <v>142319</v>
      </c>
      <c r="E43" s="111">
        <v>139395</v>
      </c>
      <c r="F43" s="111">
        <v>137104</v>
      </c>
      <c r="G43" s="111">
        <v>134192.75</v>
      </c>
      <c r="H43" s="111">
        <v>131830.5</v>
      </c>
      <c r="I43" s="111">
        <v>129850.25</v>
      </c>
      <c r="J43" s="111">
        <v>130598.25</v>
      </c>
      <c r="K43" s="111">
        <v>128735</v>
      </c>
      <c r="L43" s="111">
        <v>129464</v>
      </c>
      <c r="M43" s="111">
        <v>128462</v>
      </c>
      <c r="N43" s="111">
        <v>129648</v>
      </c>
      <c r="O43" s="112">
        <v>127748.25</v>
      </c>
      <c r="P43" s="112">
        <v>128885.25</v>
      </c>
      <c r="Q43" s="113">
        <v>127262.5</v>
      </c>
      <c r="R43" s="113">
        <v>128174.5</v>
      </c>
      <c r="S43" s="114">
        <v>127296.75</v>
      </c>
      <c r="T43" s="114">
        <v>128051.75</v>
      </c>
      <c r="U43" s="111">
        <v>-485.75</v>
      </c>
      <c r="V43" s="115">
        <v>99.61975995757281</v>
      </c>
      <c r="W43" s="111">
        <v>-710.75</v>
      </c>
      <c r="X43" s="115">
        <v>99.44854046525883</v>
      </c>
      <c r="Y43" s="111">
        <v>34.25</v>
      </c>
      <c r="Z43" s="115">
        <v>100.02691287692763</v>
      </c>
      <c r="AA43" s="111">
        <v>-122.75</v>
      </c>
      <c r="AB43" s="115">
        <v>99.90423212105371</v>
      </c>
    </row>
    <row r="44" spans="1:28" s="97" customFormat="1" ht="21" customHeight="1">
      <c r="A44" s="91" t="s">
        <v>82</v>
      </c>
      <c r="B44" s="116">
        <v>11904</v>
      </c>
      <c r="C44" s="116">
        <v>11855</v>
      </c>
      <c r="D44" s="116">
        <v>12062</v>
      </c>
      <c r="E44" s="116">
        <v>12163</v>
      </c>
      <c r="F44" s="116">
        <v>12165</v>
      </c>
      <c r="G44" s="116">
        <v>12301.5</v>
      </c>
      <c r="H44" s="116">
        <v>12543</v>
      </c>
      <c r="I44" s="116">
        <v>13063.5</v>
      </c>
      <c r="J44" s="116">
        <v>13063.5</v>
      </c>
      <c r="K44" s="116">
        <v>13335</v>
      </c>
      <c r="L44" s="116">
        <v>13335</v>
      </c>
      <c r="M44" s="116">
        <v>14048</v>
      </c>
      <c r="N44" s="116">
        <v>14048</v>
      </c>
      <c r="O44" s="117">
        <v>14805.5</v>
      </c>
      <c r="P44" s="117">
        <v>14805.5</v>
      </c>
      <c r="Q44" s="118">
        <v>15296</v>
      </c>
      <c r="R44" s="118">
        <v>15296</v>
      </c>
      <c r="S44" s="119">
        <v>15519</v>
      </c>
      <c r="T44" s="119">
        <v>15519</v>
      </c>
      <c r="U44" s="116">
        <v>490.5</v>
      </c>
      <c r="V44" s="120">
        <v>103.31295802235655</v>
      </c>
      <c r="W44" s="116">
        <v>490.5</v>
      </c>
      <c r="X44" s="120">
        <v>103.31295802235655</v>
      </c>
      <c r="Y44" s="116">
        <v>223</v>
      </c>
      <c r="Z44" s="120">
        <v>101.45789748953975</v>
      </c>
      <c r="AA44" s="116">
        <v>223</v>
      </c>
      <c r="AB44" s="120">
        <v>101.45789748953975</v>
      </c>
    </row>
    <row r="45" spans="1:28" s="97" customFormat="1" ht="21" customHeight="1">
      <c r="A45" s="98" t="s">
        <v>83</v>
      </c>
      <c r="B45" s="99">
        <v>47666</v>
      </c>
      <c r="C45" s="99">
        <v>46303</v>
      </c>
      <c r="D45" s="99">
        <v>44605</v>
      </c>
      <c r="E45" s="99">
        <v>43013</v>
      </c>
      <c r="F45" s="99">
        <v>41534</v>
      </c>
      <c r="G45" s="99">
        <v>39969</v>
      </c>
      <c r="H45" s="99">
        <v>38785</v>
      </c>
      <c r="I45" s="99">
        <v>37505.5</v>
      </c>
      <c r="J45" s="99">
        <v>37505.5</v>
      </c>
      <c r="K45" s="99">
        <v>36351.75</v>
      </c>
      <c r="L45" s="99">
        <v>36351.75</v>
      </c>
      <c r="M45" s="99">
        <v>36098.75</v>
      </c>
      <c r="N45" s="99">
        <v>36098.75</v>
      </c>
      <c r="O45" s="100">
        <v>36224.75</v>
      </c>
      <c r="P45" s="100">
        <v>36224.75</v>
      </c>
      <c r="Q45" s="101">
        <v>36434.75</v>
      </c>
      <c r="R45" s="101">
        <v>36434.75</v>
      </c>
      <c r="S45" s="102">
        <v>37262.5</v>
      </c>
      <c r="T45" s="102">
        <v>37262.5</v>
      </c>
      <c r="U45" s="99">
        <v>210</v>
      </c>
      <c r="V45" s="103">
        <v>100.57971414571529</v>
      </c>
      <c r="W45" s="99">
        <v>210</v>
      </c>
      <c r="X45" s="103">
        <v>100.57971414571529</v>
      </c>
      <c r="Y45" s="99">
        <v>827.75</v>
      </c>
      <c r="Z45" s="103">
        <v>102.27186957506227</v>
      </c>
      <c r="AA45" s="99">
        <v>827.75</v>
      </c>
      <c r="AB45" s="103">
        <v>102.27186957506227</v>
      </c>
    </row>
    <row r="46" spans="1:28" s="97" customFormat="1" ht="21" customHeight="1">
      <c r="A46" s="98" t="s">
        <v>84</v>
      </c>
      <c r="B46" s="99">
        <v>17012</v>
      </c>
      <c r="C46" s="99">
        <v>17233</v>
      </c>
      <c r="D46" s="99">
        <v>17256</v>
      </c>
      <c r="E46" s="99">
        <v>17021</v>
      </c>
      <c r="F46" s="99">
        <v>16936</v>
      </c>
      <c r="G46" s="99">
        <v>16916</v>
      </c>
      <c r="H46" s="99">
        <v>16568</v>
      </c>
      <c r="I46" s="99">
        <v>16240</v>
      </c>
      <c r="J46" s="99">
        <v>16608</v>
      </c>
      <c r="K46" s="99">
        <v>15788</v>
      </c>
      <c r="L46" s="99">
        <v>16253</v>
      </c>
      <c r="M46" s="99">
        <v>15061</v>
      </c>
      <c r="N46" s="99">
        <v>15852</v>
      </c>
      <c r="O46" s="100">
        <v>14315</v>
      </c>
      <c r="P46" s="100">
        <v>14971</v>
      </c>
      <c r="Q46" s="101">
        <v>13588</v>
      </c>
      <c r="R46" s="101">
        <v>14085</v>
      </c>
      <c r="S46" s="102">
        <v>13043</v>
      </c>
      <c r="T46" s="102">
        <v>13471</v>
      </c>
      <c r="U46" s="99">
        <v>-727</v>
      </c>
      <c r="V46" s="103">
        <v>94.92141110723018</v>
      </c>
      <c r="W46" s="99">
        <v>-886</v>
      </c>
      <c r="X46" s="103">
        <v>94.08189165720393</v>
      </c>
      <c r="Y46" s="99">
        <v>-545</v>
      </c>
      <c r="Z46" s="103">
        <v>95.9891080365028</v>
      </c>
      <c r="AA46" s="99">
        <v>-614</v>
      </c>
      <c r="AB46" s="103">
        <v>95.64075257365992</v>
      </c>
    </row>
    <row r="47" spans="1:28" s="97" customFormat="1" ht="21" customHeight="1">
      <c r="A47" s="98" t="s">
        <v>85</v>
      </c>
      <c r="B47" s="99">
        <v>474</v>
      </c>
      <c r="C47" s="99">
        <v>520</v>
      </c>
      <c r="D47" s="99">
        <v>589</v>
      </c>
      <c r="E47" s="99">
        <v>529</v>
      </c>
      <c r="F47" s="99">
        <v>500</v>
      </c>
      <c r="G47" s="99">
        <v>488</v>
      </c>
      <c r="H47" s="99">
        <v>530</v>
      </c>
      <c r="I47" s="99">
        <v>501</v>
      </c>
      <c r="J47" s="99">
        <v>501</v>
      </c>
      <c r="K47" s="99">
        <v>489</v>
      </c>
      <c r="L47" s="99">
        <v>489</v>
      </c>
      <c r="M47" s="99">
        <v>470</v>
      </c>
      <c r="N47" s="99">
        <v>470</v>
      </c>
      <c r="O47" s="100">
        <v>492</v>
      </c>
      <c r="P47" s="100">
        <v>492</v>
      </c>
      <c r="Q47" s="101">
        <v>473</v>
      </c>
      <c r="R47" s="101">
        <v>473</v>
      </c>
      <c r="S47" s="102">
        <v>429</v>
      </c>
      <c r="T47" s="102">
        <v>429</v>
      </c>
      <c r="U47" s="99">
        <v>-19</v>
      </c>
      <c r="V47" s="103">
        <v>96.13821138211382</v>
      </c>
      <c r="W47" s="99">
        <v>-19</v>
      </c>
      <c r="X47" s="103">
        <v>96.13821138211382</v>
      </c>
      <c r="Y47" s="99">
        <v>-44</v>
      </c>
      <c r="Z47" s="103">
        <v>90.69767441860465</v>
      </c>
      <c r="AA47" s="99">
        <v>-44</v>
      </c>
      <c r="AB47" s="103">
        <v>90.69767441860465</v>
      </c>
    </row>
    <row r="48" spans="1:28" s="97" customFormat="1" ht="21" customHeight="1" thickBot="1">
      <c r="A48" s="104" t="s">
        <v>86</v>
      </c>
      <c r="B48" s="105"/>
      <c r="C48" s="105"/>
      <c r="D48" s="105"/>
      <c r="E48" s="105"/>
      <c r="F48" s="105">
        <v>290</v>
      </c>
      <c r="G48" s="105">
        <v>297</v>
      </c>
      <c r="H48" s="105">
        <v>297</v>
      </c>
      <c r="I48" s="105">
        <v>240</v>
      </c>
      <c r="J48" s="105">
        <v>240</v>
      </c>
      <c r="K48" s="105">
        <v>240</v>
      </c>
      <c r="L48" s="105">
        <v>240</v>
      </c>
      <c r="M48" s="105">
        <v>240</v>
      </c>
      <c r="N48" s="105">
        <v>240</v>
      </c>
      <c r="O48" s="106">
        <v>240</v>
      </c>
      <c r="P48" s="106">
        <v>240</v>
      </c>
      <c r="Q48" s="107">
        <v>240</v>
      </c>
      <c r="R48" s="107">
        <v>240</v>
      </c>
      <c r="S48" s="108">
        <v>240</v>
      </c>
      <c r="T48" s="108">
        <v>240</v>
      </c>
      <c r="U48" s="105">
        <v>0</v>
      </c>
      <c r="V48" s="109">
        <v>100</v>
      </c>
      <c r="W48" s="105">
        <v>0</v>
      </c>
      <c r="X48" s="109">
        <v>100</v>
      </c>
      <c r="Y48" s="105">
        <v>0</v>
      </c>
      <c r="Z48" s="109">
        <v>100</v>
      </c>
      <c r="AA48" s="105">
        <v>0</v>
      </c>
      <c r="AB48" s="109">
        <v>100</v>
      </c>
    </row>
    <row r="49" spans="1:28" s="97" customFormat="1" ht="21" customHeight="1" thickBot="1">
      <c r="A49" s="110" t="s">
        <v>93</v>
      </c>
      <c r="B49" s="111">
        <v>77056</v>
      </c>
      <c r="C49" s="111">
        <v>75911</v>
      </c>
      <c r="D49" s="111">
        <v>74512</v>
      </c>
      <c r="E49" s="111">
        <v>72726</v>
      </c>
      <c r="F49" s="111">
        <v>71425</v>
      </c>
      <c r="G49" s="111">
        <v>69971.5</v>
      </c>
      <c r="H49" s="111">
        <v>68723</v>
      </c>
      <c r="I49" s="111">
        <v>67550</v>
      </c>
      <c r="J49" s="111">
        <v>67918</v>
      </c>
      <c r="K49" s="111">
        <v>66203.75</v>
      </c>
      <c r="L49" s="111">
        <v>66668.75</v>
      </c>
      <c r="M49" s="111">
        <v>65917.75</v>
      </c>
      <c r="N49" s="111">
        <v>66708.75</v>
      </c>
      <c r="O49" s="112">
        <v>66077.25</v>
      </c>
      <c r="P49" s="112">
        <v>66733.25</v>
      </c>
      <c r="Q49" s="113">
        <v>66031.75</v>
      </c>
      <c r="R49" s="113">
        <v>66528.75</v>
      </c>
      <c r="S49" s="114">
        <v>66493.5</v>
      </c>
      <c r="T49" s="114">
        <v>66921.5</v>
      </c>
      <c r="U49" s="111">
        <v>-45.5</v>
      </c>
      <c r="V49" s="115">
        <v>99.93114120215354</v>
      </c>
      <c r="W49" s="111">
        <v>-204.5</v>
      </c>
      <c r="X49" s="115">
        <v>99.69355606088419</v>
      </c>
      <c r="Y49" s="111">
        <v>461.75</v>
      </c>
      <c r="Z49" s="115">
        <v>100.69928481374491</v>
      </c>
      <c r="AA49" s="111">
        <v>392.75</v>
      </c>
      <c r="AB49" s="115">
        <v>100.5903462788644</v>
      </c>
    </row>
    <row r="50" spans="1:28" s="97" customFormat="1" ht="21" customHeight="1">
      <c r="A50" s="91" t="s">
        <v>82</v>
      </c>
      <c r="B50" s="116">
        <v>15393</v>
      </c>
      <c r="C50" s="116">
        <v>15277</v>
      </c>
      <c r="D50" s="116">
        <v>15360</v>
      </c>
      <c r="E50" s="116">
        <v>15834</v>
      </c>
      <c r="F50" s="116">
        <v>15640</v>
      </c>
      <c r="G50" s="116">
        <v>15501.5</v>
      </c>
      <c r="H50" s="116">
        <v>16063.5</v>
      </c>
      <c r="I50" s="116">
        <v>16659</v>
      </c>
      <c r="J50" s="116">
        <v>16659</v>
      </c>
      <c r="K50" s="116">
        <v>17459.5</v>
      </c>
      <c r="L50" s="116">
        <v>17459.5</v>
      </c>
      <c r="M50" s="116">
        <v>18245</v>
      </c>
      <c r="N50" s="116">
        <v>18245</v>
      </c>
      <c r="O50" s="117">
        <v>18982.5</v>
      </c>
      <c r="P50" s="117">
        <v>18982.5</v>
      </c>
      <c r="Q50" s="118">
        <v>19442</v>
      </c>
      <c r="R50" s="118">
        <v>19442</v>
      </c>
      <c r="S50" s="119">
        <v>19722</v>
      </c>
      <c r="T50" s="119">
        <v>19722</v>
      </c>
      <c r="U50" s="116">
        <v>459.5</v>
      </c>
      <c r="V50" s="120">
        <v>102.42065059923613</v>
      </c>
      <c r="W50" s="116">
        <v>459.5</v>
      </c>
      <c r="X50" s="120">
        <v>102.42065059923613</v>
      </c>
      <c r="Y50" s="116">
        <v>280</v>
      </c>
      <c r="Z50" s="120">
        <v>101.44018105133216</v>
      </c>
      <c r="AA50" s="116">
        <v>280</v>
      </c>
      <c r="AB50" s="120">
        <v>101.44018105133216</v>
      </c>
    </row>
    <row r="51" spans="1:28" s="97" customFormat="1" ht="21" customHeight="1">
      <c r="A51" s="98" t="s">
        <v>83</v>
      </c>
      <c r="B51" s="99">
        <v>59874</v>
      </c>
      <c r="C51" s="99">
        <v>58238</v>
      </c>
      <c r="D51" s="99">
        <v>56293</v>
      </c>
      <c r="E51" s="99">
        <v>53924</v>
      </c>
      <c r="F51" s="99">
        <v>52340</v>
      </c>
      <c r="G51" s="99">
        <v>50344.5</v>
      </c>
      <c r="H51" s="99">
        <v>48353.25</v>
      </c>
      <c r="I51" s="99">
        <v>46575.75</v>
      </c>
      <c r="J51" s="99">
        <v>46575.75</v>
      </c>
      <c r="K51" s="99">
        <v>45186.75</v>
      </c>
      <c r="L51" s="99">
        <v>45186.75</v>
      </c>
      <c r="M51" s="99">
        <v>44854.5</v>
      </c>
      <c r="N51" s="99">
        <v>44854.5</v>
      </c>
      <c r="O51" s="100">
        <v>44656.75</v>
      </c>
      <c r="P51" s="100">
        <v>44656.75</v>
      </c>
      <c r="Q51" s="101">
        <v>45187</v>
      </c>
      <c r="R51" s="101">
        <v>45187</v>
      </c>
      <c r="S51" s="102">
        <v>45850</v>
      </c>
      <c r="T51" s="102">
        <v>45850</v>
      </c>
      <c r="U51" s="99">
        <v>530.25</v>
      </c>
      <c r="V51" s="103">
        <v>101.18739048408136</v>
      </c>
      <c r="W51" s="99">
        <v>530.25</v>
      </c>
      <c r="X51" s="103">
        <v>101.18739048408136</v>
      </c>
      <c r="Y51" s="99">
        <v>663</v>
      </c>
      <c r="Z51" s="103">
        <v>101.46723615199062</v>
      </c>
      <c r="AA51" s="99">
        <v>663</v>
      </c>
      <c r="AB51" s="103">
        <v>101.46723615199062</v>
      </c>
    </row>
    <row r="52" spans="1:28" s="97" customFormat="1" ht="21" customHeight="1">
      <c r="A52" s="98" t="s">
        <v>84</v>
      </c>
      <c r="B52" s="99">
        <v>24233</v>
      </c>
      <c r="C52" s="99">
        <v>24043</v>
      </c>
      <c r="D52" s="99">
        <v>23967</v>
      </c>
      <c r="E52" s="99">
        <v>24170</v>
      </c>
      <c r="F52" s="99">
        <v>23914</v>
      </c>
      <c r="G52" s="99">
        <v>23653</v>
      </c>
      <c r="H52" s="99">
        <v>23501</v>
      </c>
      <c r="I52" s="99">
        <v>23156</v>
      </c>
      <c r="J52" s="99">
        <v>23629</v>
      </c>
      <c r="K52" s="99">
        <v>22860</v>
      </c>
      <c r="L52" s="99">
        <v>23447</v>
      </c>
      <c r="M52" s="99">
        <v>22041</v>
      </c>
      <c r="N52" s="99">
        <v>22989</v>
      </c>
      <c r="O52" s="100">
        <v>21016</v>
      </c>
      <c r="P52" s="100">
        <v>21851</v>
      </c>
      <c r="Q52" s="101">
        <v>19918</v>
      </c>
      <c r="R52" s="101">
        <v>20510</v>
      </c>
      <c r="S52" s="102">
        <v>18911</v>
      </c>
      <c r="T52" s="102">
        <v>19451</v>
      </c>
      <c r="U52" s="99">
        <v>-1098</v>
      </c>
      <c r="V52" s="103">
        <v>94.77540921202893</v>
      </c>
      <c r="W52" s="99">
        <v>-1341</v>
      </c>
      <c r="X52" s="103">
        <v>93.86298109926318</v>
      </c>
      <c r="Y52" s="99">
        <v>-1007</v>
      </c>
      <c r="Z52" s="103">
        <v>94.94427151320414</v>
      </c>
      <c r="AA52" s="99">
        <v>-1059</v>
      </c>
      <c r="AB52" s="103">
        <v>94.8366650414432</v>
      </c>
    </row>
    <row r="53" spans="1:28" s="97" customFormat="1" ht="21" customHeight="1">
      <c r="A53" s="98" t="s">
        <v>85</v>
      </c>
      <c r="B53" s="99">
        <v>751</v>
      </c>
      <c r="C53" s="99">
        <v>805</v>
      </c>
      <c r="D53" s="99">
        <v>960</v>
      </c>
      <c r="E53" s="99">
        <v>939</v>
      </c>
      <c r="F53" s="99">
        <v>948</v>
      </c>
      <c r="G53" s="99">
        <v>850</v>
      </c>
      <c r="H53" s="99">
        <v>846</v>
      </c>
      <c r="I53" s="99">
        <v>805</v>
      </c>
      <c r="J53" s="99">
        <v>805</v>
      </c>
      <c r="K53" s="99">
        <v>825</v>
      </c>
      <c r="L53" s="99">
        <v>825</v>
      </c>
      <c r="M53" s="99">
        <v>797</v>
      </c>
      <c r="N53" s="99">
        <v>797</v>
      </c>
      <c r="O53" s="100">
        <v>779</v>
      </c>
      <c r="P53" s="100">
        <v>779</v>
      </c>
      <c r="Q53" s="101">
        <v>767</v>
      </c>
      <c r="R53" s="101">
        <v>767</v>
      </c>
      <c r="S53" s="102">
        <v>797</v>
      </c>
      <c r="T53" s="102">
        <v>797</v>
      </c>
      <c r="U53" s="99">
        <v>-12</v>
      </c>
      <c r="V53" s="103">
        <v>98.45956354300385</v>
      </c>
      <c r="W53" s="99">
        <v>-12</v>
      </c>
      <c r="X53" s="103">
        <v>98.45956354300385</v>
      </c>
      <c r="Y53" s="99">
        <v>30</v>
      </c>
      <c r="Z53" s="103">
        <v>103.91134289439374</v>
      </c>
      <c r="AA53" s="99">
        <v>30</v>
      </c>
      <c r="AB53" s="103">
        <v>103.91134289439374</v>
      </c>
    </row>
    <row r="54" spans="1:28" s="97" customFormat="1" ht="21" customHeight="1" thickBot="1">
      <c r="A54" s="104" t="s">
        <v>86</v>
      </c>
      <c r="B54" s="105"/>
      <c r="C54" s="105"/>
      <c r="D54" s="105"/>
      <c r="E54" s="105"/>
      <c r="F54" s="105">
        <v>325</v>
      </c>
      <c r="G54" s="105">
        <v>326</v>
      </c>
      <c r="H54" s="105">
        <v>311</v>
      </c>
      <c r="I54" s="105">
        <v>304</v>
      </c>
      <c r="J54" s="105">
        <v>304</v>
      </c>
      <c r="K54" s="105">
        <v>302</v>
      </c>
      <c r="L54" s="105">
        <v>302</v>
      </c>
      <c r="M54" s="105">
        <v>302</v>
      </c>
      <c r="N54" s="105">
        <v>302</v>
      </c>
      <c r="O54" s="106">
        <v>302</v>
      </c>
      <c r="P54" s="106">
        <v>302</v>
      </c>
      <c r="Q54" s="107">
        <v>302</v>
      </c>
      <c r="R54" s="107">
        <v>302</v>
      </c>
      <c r="S54" s="108">
        <v>266</v>
      </c>
      <c r="T54" s="108">
        <v>266</v>
      </c>
      <c r="U54" s="105">
        <v>0</v>
      </c>
      <c r="V54" s="109">
        <v>100</v>
      </c>
      <c r="W54" s="105">
        <v>0</v>
      </c>
      <c r="X54" s="109">
        <v>100</v>
      </c>
      <c r="Y54" s="105">
        <v>-36</v>
      </c>
      <c r="Z54" s="109">
        <v>88.0794701986755</v>
      </c>
      <c r="AA54" s="105">
        <v>-36</v>
      </c>
      <c r="AB54" s="109">
        <v>88.0794701986755</v>
      </c>
    </row>
    <row r="55" spans="1:28" s="97" customFormat="1" ht="21" customHeight="1" thickBot="1">
      <c r="A55" s="110" t="s">
        <v>94</v>
      </c>
      <c r="B55" s="111">
        <v>100251</v>
      </c>
      <c r="C55" s="111">
        <v>98363</v>
      </c>
      <c r="D55" s="111">
        <v>96580</v>
      </c>
      <c r="E55" s="111">
        <v>94867</v>
      </c>
      <c r="F55" s="111">
        <v>93167</v>
      </c>
      <c r="G55" s="111">
        <v>90675</v>
      </c>
      <c r="H55" s="111">
        <v>89074.75</v>
      </c>
      <c r="I55" s="111">
        <v>87499.75</v>
      </c>
      <c r="J55" s="111">
        <v>87972.75</v>
      </c>
      <c r="K55" s="111">
        <v>86633.25</v>
      </c>
      <c r="L55" s="111">
        <v>87220.25</v>
      </c>
      <c r="M55" s="111">
        <v>86239.5</v>
      </c>
      <c r="N55" s="111">
        <v>87187.5</v>
      </c>
      <c r="O55" s="112">
        <v>85736.25</v>
      </c>
      <c r="P55" s="112">
        <v>86571.25</v>
      </c>
      <c r="Q55" s="113">
        <v>85616</v>
      </c>
      <c r="R55" s="113">
        <v>86208</v>
      </c>
      <c r="S55" s="114">
        <v>85546</v>
      </c>
      <c r="T55" s="114">
        <v>86086</v>
      </c>
      <c r="U55" s="111">
        <v>-120.25</v>
      </c>
      <c r="V55" s="115">
        <v>99.85974427386316</v>
      </c>
      <c r="W55" s="111">
        <v>-363.25</v>
      </c>
      <c r="X55" s="115">
        <v>99.58040342492455</v>
      </c>
      <c r="Y55" s="111">
        <v>-70</v>
      </c>
      <c r="Z55" s="115">
        <v>99.91823958138666</v>
      </c>
      <c r="AA55" s="111">
        <v>-122</v>
      </c>
      <c r="AB55" s="115">
        <v>99.85848181143281</v>
      </c>
    </row>
    <row r="56" spans="1:28" s="97" customFormat="1" ht="21" customHeight="1">
      <c r="A56" s="91" t="s">
        <v>82</v>
      </c>
      <c r="B56" s="116">
        <v>14342</v>
      </c>
      <c r="C56" s="116">
        <v>14748</v>
      </c>
      <c r="D56" s="116">
        <v>14701</v>
      </c>
      <c r="E56" s="116">
        <v>14666</v>
      </c>
      <c r="F56" s="116">
        <v>14993</v>
      </c>
      <c r="G56" s="116">
        <v>15076</v>
      </c>
      <c r="H56" s="116">
        <v>15265.5</v>
      </c>
      <c r="I56" s="116">
        <v>15863</v>
      </c>
      <c r="J56" s="116">
        <v>15863</v>
      </c>
      <c r="K56" s="116">
        <v>16554</v>
      </c>
      <c r="L56" s="116">
        <v>16554</v>
      </c>
      <c r="M56" s="116">
        <v>17374</v>
      </c>
      <c r="N56" s="116">
        <v>17374</v>
      </c>
      <c r="O56" s="117">
        <v>17854</v>
      </c>
      <c r="P56" s="117">
        <v>17854</v>
      </c>
      <c r="Q56" s="118">
        <v>18431</v>
      </c>
      <c r="R56" s="118">
        <v>18431</v>
      </c>
      <c r="S56" s="119">
        <v>18931.5</v>
      </c>
      <c r="T56" s="119">
        <v>18931.5</v>
      </c>
      <c r="U56" s="116">
        <v>577</v>
      </c>
      <c r="V56" s="120">
        <v>103.23176879130726</v>
      </c>
      <c r="W56" s="116">
        <v>577</v>
      </c>
      <c r="X56" s="120">
        <v>103.23176879130726</v>
      </c>
      <c r="Y56" s="116">
        <v>500.5</v>
      </c>
      <c r="Z56" s="120">
        <v>102.7155336118496</v>
      </c>
      <c r="AA56" s="116">
        <v>500.5</v>
      </c>
      <c r="AB56" s="120">
        <v>102.7155336118496</v>
      </c>
    </row>
    <row r="57" spans="1:28" s="97" customFormat="1" ht="21" customHeight="1">
      <c r="A57" s="98" t="s">
        <v>83</v>
      </c>
      <c r="B57" s="99">
        <v>56307</v>
      </c>
      <c r="C57" s="99">
        <v>54653</v>
      </c>
      <c r="D57" s="99">
        <v>52884</v>
      </c>
      <c r="E57" s="99">
        <v>51213</v>
      </c>
      <c r="F57" s="99">
        <v>49720</v>
      </c>
      <c r="G57" s="99">
        <v>47798.5</v>
      </c>
      <c r="H57" s="99">
        <v>45979.75</v>
      </c>
      <c r="I57" s="99">
        <v>44380.5</v>
      </c>
      <c r="J57" s="99">
        <v>44380.5</v>
      </c>
      <c r="K57" s="99">
        <v>43127.75</v>
      </c>
      <c r="L57" s="99">
        <v>43127.75</v>
      </c>
      <c r="M57" s="99">
        <v>42791.5</v>
      </c>
      <c r="N57" s="99">
        <v>42791.5</v>
      </c>
      <c r="O57" s="100">
        <v>42930.25</v>
      </c>
      <c r="P57" s="100">
        <v>42930.25</v>
      </c>
      <c r="Q57" s="101">
        <v>43214</v>
      </c>
      <c r="R57" s="101">
        <v>43214</v>
      </c>
      <c r="S57" s="102">
        <v>43936</v>
      </c>
      <c r="T57" s="102">
        <v>43936</v>
      </c>
      <c r="U57" s="99">
        <v>283.75</v>
      </c>
      <c r="V57" s="103">
        <v>100.66095585280775</v>
      </c>
      <c r="W57" s="99">
        <v>283.75</v>
      </c>
      <c r="X57" s="103">
        <v>100.66095585280775</v>
      </c>
      <c r="Y57" s="99">
        <v>722</v>
      </c>
      <c r="Z57" s="103">
        <v>101.67075484796592</v>
      </c>
      <c r="AA57" s="99">
        <v>722</v>
      </c>
      <c r="AB57" s="103">
        <v>101.67075484796592</v>
      </c>
    </row>
    <row r="58" spans="1:28" s="97" customFormat="1" ht="21" customHeight="1">
      <c r="A58" s="98" t="s">
        <v>84</v>
      </c>
      <c r="B58" s="99">
        <v>21278</v>
      </c>
      <c r="C58" s="99">
        <v>21795</v>
      </c>
      <c r="D58" s="99">
        <v>21825</v>
      </c>
      <c r="E58" s="99">
        <v>21588</v>
      </c>
      <c r="F58" s="99">
        <v>21400</v>
      </c>
      <c r="G58" s="99">
        <v>21252</v>
      </c>
      <c r="H58" s="99">
        <v>20968</v>
      </c>
      <c r="I58" s="99">
        <v>20786</v>
      </c>
      <c r="J58" s="99">
        <v>21010</v>
      </c>
      <c r="K58" s="99">
        <v>20550</v>
      </c>
      <c r="L58" s="99">
        <v>20788</v>
      </c>
      <c r="M58" s="99">
        <v>20008</v>
      </c>
      <c r="N58" s="99">
        <v>20522</v>
      </c>
      <c r="O58" s="100">
        <v>18663</v>
      </c>
      <c r="P58" s="100">
        <v>19240</v>
      </c>
      <c r="Q58" s="101">
        <v>17445</v>
      </c>
      <c r="R58" s="101">
        <v>17973</v>
      </c>
      <c r="S58" s="102">
        <v>16713</v>
      </c>
      <c r="T58" s="102">
        <v>17249</v>
      </c>
      <c r="U58" s="99">
        <v>-1218</v>
      </c>
      <c r="V58" s="103">
        <v>93.47371805176017</v>
      </c>
      <c r="W58" s="99">
        <v>-1267</v>
      </c>
      <c r="X58" s="103">
        <v>93.41476091476092</v>
      </c>
      <c r="Y58" s="99">
        <v>-732</v>
      </c>
      <c r="Z58" s="103">
        <v>95.80395528804814</v>
      </c>
      <c r="AA58" s="99">
        <v>-724</v>
      </c>
      <c r="AB58" s="103">
        <v>95.97173538084905</v>
      </c>
    </row>
    <row r="59" spans="1:28" s="97" customFormat="1" ht="21" customHeight="1">
      <c r="A59" s="98" t="s">
        <v>85</v>
      </c>
      <c r="B59" s="99">
        <v>1309</v>
      </c>
      <c r="C59" s="99">
        <v>1330</v>
      </c>
      <c r="D59" s="99">
        <v>1419</v>
      </c>
      <c r="E59" s="99">
        <v>1377</v>
      </c>
      <c r="F59" s="99">
        <v>1350</v>
      </c>
      <c r="G59" s="99">
        <v>1315</v>
      </c>
      <c r="H59" s="99">
        <v>1223</v>
      </c>
      <c r="I59" s="99">
        <v>1025</v>
      </c>
      <c r="J59" s="99">
        <v>1025</v>
      </c>
      <c r="K59" s="99">
        <v>992</v>
      </c>
      <c r="L59" s="99">
        <v>992</v>
      </c>
      <c r="M59" s="99">
        <v>1028</v>
      </c>
      <c r="N59" s="99">
        <v>1028</v>
      </c>
      <c r="O59" s="100">
        <v>1084</v>
      </c>
      <c r="P59" s="100">
        <v>1084</v>
      </c>
      <c r="Q59" s="101">
        <v>1088</v>
      </c>
      <c r="R59" s="101">
        <v>1088</v>
      </c>
      <c r="S59" s="102">
        <v>1112</v>
      </c>
      <c r="T59" s="102">
        <v>1112</v>
      </c>
      <c r="U59" s="99">
        <v>4</v>
      </c>
      <c r="V59" s="103">
        <v>100.36900369003689</v>
      </c>
      <c r="W59" s="99">
        <v>4</v>
      </c>
      <c r="X59" s="103">
        <v>100.36900369003689</v>
      </c>
      <c r="Y59" s="99">
        <v>24</v>
      </c>
      <c r="Z59" s="103">
        <v>102.20588235294117</v>
      </c>
      <c r="AA59" s="99">
        <v>24</v>
      </c>
      <c r="AB59" s="103">
        <v>102.20588235294117</v>
      </c>
    </row>
    <row r="60" spans="1:28" s="97" customFormat="1" ht="21" customHeight="1" thickBot="1">
      <c r="A60" s="104" t="s">
        <v>86</v>
      </c>
      <c r="B60" s="105"/>
      <c r="C60" s="105"/>
      <c r="D60" s="105"/>
      <c r="E60" s="105"/>
      <c r="F60" s="105">
        <v>179</v>
      </c>
      <c r="G60" s="105">
        <v>179</v>
      </c>
      <c r="H60" s="105">
        <v>176</v>
      </c>
      <c r="I60" s="105">
        <v>179</v>
      </c>
      <c r="J60" s="105">
        <v>179</v>
      </c>
      <c r="K60" s="105">
        <v>179</v>
      </c>
      <c r="L60" s="105">
        <v>179</v>
      </c>
      <c r="M60" s="105">
        <v>179</v>
      </c>
      <c r="N60" s="105">
        <v>179</v>
      </c>
      <c r="O60" s="106">
        <v>179</v>
      </c>
      <c r="P60" s="106">
        <v>179</v>
      </c>
      <c r="Q60" s="107">
        <v>179</v>
      </c>
      <c r="R60" s="107">
        <v>179</v>
      </c>
      <c r="S60" s="108">
        <v>179</v>
      </c>
      <c r="T60" s="108">
        <v>179</v>
      </c>
      <c r="U60" s="105">
        <v>0</v>
      </c>
      <c r="V60" s="109">
        <v>100</v>
      </c>
      <c r="W60" s="105">
        <v>0</v>
      </c>
      <c r="X60" s="109">
        <v>100</v>
      </c>
      <c r="Y60" s="105">
        <v>0</v>
      </c>
      <c r="Z60" s="109">
        <v>100</v>
      </c>
      <c r="AA60" s="105">
        <v>0</v>
      </c>
      <c r="AB60" s="109">
        <v>100</v>
      </c>
    </row>
    <row r="61" spans="1:28" s="97" customFormat="1" ht="21" customHeight="1" thickBot="1">
      <c r="A61" s="121" t="s">
        <v>95</v>
      </c>
      <c r="B61" s="111">
        <v>93236</v>
      </c>
      <c r="C61" s="111">
        <v>92526</v>
      </c>
      <c r="D61" s="111">
        <v>90829</v>
      </c>
      <c r="E61" s="111">
        <v>88844</v>
      </c>
      <c r="F61" s="111">
        <v>87642</v>
      </c>
      <c r="G61" s="111">
        <v>85620.5</v>
      </c>
      <c r="H61" s="111">
        <v>83612.25</v>
      </c>
      <c r="I61" s="111">
        <v>82233.5</v>
      </c>
      <c r="J61" s="111">
        <v>82457.5</v>
      </c>
      <c r="K61" s="111">
        <v>81402.75</v>
      </c>
      <c r="L61" s="111">
        <v>81640.75</v>
      </c>
      <c r="M61" s="111">
        <v>81380.5</v>
      </c>
      <c r="N61" s="111">
        <v>81894.5</v>
      </c>
      <c r="O61" s="112">
        <v>80710.25</v>
      </c>
      <c r="P61" s="112">
        <v>81287.25</v>
      </c>
      <c r="Q61" s="113">
        <v>80357</v>
      </c>
      <c r="R61" s="113">
        <v>80885</v>
      </c>
      <c r="S61" s="114">
        <v>80871.5</v>
      </c>
      <c r="T61" s="114">
        <v>81407.5</v>
      </c>
      <c r="U61" s="111">
        <v>-353.25</v>
      </c>
      <c r="V61" s="115">
        <v>99.5623232489058</v>
      </c>
      <c r="W61" s="111">
        <v>-402.25</v>
      </c>
      <c r="X61" s="115">
        <v>99.50514994663985</v>
      </c>
      <c r="Y61" s="111">
        <v>514.5</v>
      </c>
      <c r="Z61" s="115">
        <v>100.64026780492054</v>
      </c>
      <c r="AA61" s="111">
        <v>522.5</v>
      </c>
      <c r="AB61" s="115">
        <v>100.64597885887372</v>
      </c>
    </row>
    <row r="62" spans="1:28" s="97" customFormat="1" ht="21" customHeight="1">
      <c r="A62" s="91" t="s">
        <v>82</v>
      </c>
      <c r="B62" s="116">
        <v>14751</v>
      </c>
      <c r="C62" s="116">
        <v>14634</v>
      </c>
      <c r="D62" s="116">
        <v>14489</v>
      </c>
      <c r="E62" s="116">
        <v>14098</v>
      </c>
      <c r="F62" s="116">
        <v>14151</v>
      </c>
      <c r="G62" s="116">
        <v>13971</v>
      </c>
      <c r="H62" s="116">
        <v>14314</v>
      </c>
      <c r="I62" s="116">
        <v>15019.5</v>
      </c>
      <c r="J62" s="116">
        <v>15019.5</v>
      </c>
      <c r="K62" s="116">
        <v>15612</v>
      </c>
      <c r="L62" s="116">
        <v>15612</v>
      </c>
      <c r="M62" s="116">
        <v>16235</v>
      </c>
      <c r="N62" s="116">
        <v>16235</v>
      </c>
      <c r="O62" s="117">
        <v>16899</v>
      </c>
      <c r="P62" s="117">
        <v>16899</v>
      </c>
      <c r="Q62" s="118">
        <v>17418.5</v>
      </c>
      <c r="R62" s="118">
        <v>17418.5</v>
      </c>
      <c r="S62" s="119">
        <v>17818</v>
      </c>
      <c r="T62" s="119">
        <v>17818</v>
      </c>
      <c r="U62" s="116">
        <v>519.5</v>
      </c>
      <c r="V62" s="120">
        <v>103.07414639919521</v>
      </c>
      <c r="W62" s="116">
        <v>519.5</v>
      </c>
      <c r="X62" s="120">
        <v>103.07414639919521</v>
      </c>
      <c r="Y62" s="116">
        <v>399.5</v>
      </c>
      <c r="Z62" s="120">
        <v>102.29353847920315</v>
      </c>
      <c r="AA62" s="116">
        <v>399.5</v>
      </c>
      <c r="AB62" s="120">
        <v>102.29353847920315</v>
      </c>
    </row>
    <row r="63" spans="1:28" s="97" customFormat="1" ht="21" customHeight="1">
      <c r="A63" s="98" t="s">
        <v>83</v>
      </c>
      <c r="B63" s="99">
        <v>59448</v>
      </c>
      <c r="C63" s="99">
        <v>57682</v>
      </c>
      <c r="D63" s="99">
        <v>55710</v>
      </c>
      <c r="E63" s="99">
        <v>53125</v>
      </c>
      <c r="F63" s="99">
        <v>51223</v>
      </c>
      <c r="G63" s="99">
        <v>48991</v>
      </c>
      <c r="H63" s="99">
        <v>46930.5</v>
      </c>
      <c r="I63" s="99">
        <v>45007</v>
      </c>
      <c r="J63" s="99">
        <v>45007</v>
      </c>
      <c r="K63" s="99">
        <v>43504.25</v>
      </c>
      <c r="L63" s="99">
        <v>43504.25</v>
      </c>
      <c r="M63" s="99">
        <v>42728.25</v>
      </c>
      <c r="N63" s="99">
        <v>42728.25</v>
      </c>
      <c r="O63" s="100">
        <v>42504.75</v>
      </c>
      <c r="P63" s="100">
        <v>42504.75</v>
      </c>
      <c r="Q63" s="101">
        <v>42703.75</v>
      </c>
      <c r="R63" s="101">
        <v>42703.75</v>
      </c>
      <c r="S63" s="102">
        <v>43068.5</v>
      </c>
      <c r="T63" s="102">
        <v>43068.5</v>
      </c>
      <c r="U63" s="99">
        <v>199</v>
      </c>
      <c r="V63" s="103">
        <v>100.46818296778595</v>
      </c>
      <c r="W63" s="99">
        <v>199</v>
      </c>
      <c r="X63" s="103">
        <v>100.46818296778595</v>
      </c>
      <c r="Y63" s="99">
        <v>364.75</v>
      </c>
      <c r="Z63" s="103">
        <v>100.85414044434037</v>
      </c>
      <c r="AA63" s="99">
        <v>364.75</v>
      </c>
      <c r="AB63" s="103">
        <v>100.85414044434037</v>
      </c>
    </row>
    <row r="64" spans="1:28" s="97" customFormat="1" ht="21" customHeight="1">
      <c r="A64" s="98" t="s">
        <v>84</v>
      </c>
      <c r="B64" s="99">
        <v>21092</v>
      </c>
      <c r="C64" s="99">
        <v>21003</v>
      </c>
      <c r="D64" s="99">
        <v>20896</v>
      </c>
      <c r="E64" s="99">
        <v>20802</v>
      </c>
      <c r="F64" s="99">
        <v>20646</v>
      </c>
      <c r="G64" s="99">
        <v>20761</v>
      </c>
      <c r="H64" s="99">
        <v>20667</v>
      </c>
      <c r="I64" s="99">
        <v>20516</v>
      </c>
      <c r="J64" s="99">
        <v>21051</v>
      </c>
      <c r="K64" s="99">
        <v>20368</v>
      </c>
      <c r="L64" s="99">
        <v>20913</v>
      </c>
      <c r="M64" s="99">
        <v>19184</v>
      </c>
      <c r="N64" s="99">
        <v>20123</v>
      </c>
      <c r="O64" s="100">
        <v>18348</v>
      </c>
      <c r="P64" s="100">
        <v>19177</v>
      </c>
      <c r="Q64" s="101">
        <v>17249</v>
      </c>
      <c r="R64" s="101">
        <v>17945</v>
      </c>
      <c r="S64" s="102">
        <v>16434</v>
      </c>
      <c r="T64" s="102">
        <v>17066</v>
      </c>
      <c r="U64" s="99">
        <v>-1099</v>
      </c>
      <c r="V64" s="103">
        <v>94.01024634837584</v>
      </c>
      <c r="W64" s="99">
        <v>-1232</v>
      </c>
      <c r="X64" s="103">
        <v>93.5756374824008</v>
      </c>
      <c r="Y64" s="99">
        <v>-815</v>
      </c>
      <c r="Z64" s="103">
        <v>95.27508841092236</v>
      </c>
      <c r="AA64" s="99">
        <v>-879</v>
      </c>
      <c r="AB64" s="103">
        <v>95.1016996377821</v>
      </c>
    </row>
    <row r="65" spans="1:28" s="97" customFormat="1" ht="21" customHeight="1">
      <c r="A65" s="98" t="s">
        <v>85</v>
      </c>
      <c r="B65" s="99">
        <v>1530</v>
      </c>
      <c r="C65" s="99">
        <v>1531</v>
      </c>
      <c r="D65" s="99">
        <v>1769</v>
      </c>
      <c r="E65" s="99">
        <v>1675</v>
      </c>
      <c r="F65" s="99">
        <v>1268</v>
      </c>
      <c r="G65" s="99">
        <v>935</v>
      </c>
      <c r="H65" s="99">
        <v>909</v>
      </c>
      <c r="I65" s="99">
        <v>868</v>
      </c>
      <c r="J65" s="99">
        <v>868</v>
      </c>
      <c r="K65" s="99">
        <v>857</v>
      </c>
      <c r="L65" s="99">
        <v>857</v>
      </c>
      <c r="M65" s="99">
        <v>788</v>
      </c>
      <c r="N65" s="99">
        <v>788</v>
      </c>
      <c r="O65" s="100">
        <v>674</v>
      </c>
      <c r="P65" s="100">
        <v>674</v>
      </c>
      <c r="Q65" s="101">
        <v>723</v>
      </c>
      <c r="R65" s="101">
        <v>723</v>
      </c>
      <c r="S65" s="102">
        <v>687</v>
      </c>
      <c r="T65" s="102">
        <v>687</v>
      </c>
      <c r="U65" s="99">
        <v>49</v>
      </c>
      <c r="V65" s="103">
        <v>107.2700296735905</v>
      </c>
      <c r="W65" s="99">
        <v>49</v>
      </c>
      <c r="X65" s="103">
        <v>107.2700296735905</v>
      </c>
      <c r="Y65" s="99">
        <v>-36</v>
      </c>
      <c r="Z65" s="103">
        <v>95.0207468879668</v>
      </c>
      <c r="AA65" s="99">
        <v>-36</v>
      </c>
      <c r="AB65" s="103">
        <v>95.0207468879668</v>
      </c>
    </row>
    <row r="66" spans="1:28" s="97" customFormat="1" ht="21" customHeight="1" thickBot="1">
      <c r="A66" s="104" t="s">
        <v>86</v>
      </c>
      <c r="B66" s="105"/>
      <c r="C66" s="105"/>
      <c r="D66" s="105"/>
      <c r="E66" s="105"/>
      <c r="F66" s="105">
        <v>279</v>
      </c>
      <c r="G66" s="105">
        <v>278</v>
      </c>
      <c r="H66" s="105">
        <v>239</v>
      </c>
      <c r="I66" s="105">
        <v>239</v>
      </c>
      <c r="J66" s="105">
        <v>239</v>
      </c>
      <c r="K66" s="105">
        <v>239</v>
      </c>
      <c r="L66" s="105">
        <v>239</v>
      </c>
      <c r="M66" s="105">
        <v>239</v>
      </c>
      <c r="N66" s="105">
        <v>239</v>
      </c>
      <c r="O66" s="106">
        <v>239</v>
      </c>
      <c r="P66" s="106">
        <v>239</v>
      </c>
      <c r="Q66" s="107">
        <v>231</v>
      </c>
      <c r="R66" s="107">
        <v>231</v>
      </c>
      <c r="S66" s="108">
        <v>231</v>
      </c>
      <c r="T66" s="108">
        <v>231</v>
      </c>
      <c r="U66" s="105">
        <v>-8</v>
      </c>
      <c r="V66" s="109">
        <v>96.65271966527197</v>
      </c>
      <c r="W66" s="105">
        <v>-8</v>
      </c>
      <c r="X66" s="109">
        <v>96.65271966527197</v>
      </c>
      <c r="Y66" s="105">
        <v>0</v>
      </c>
      <c r="Z66" s="109">
        <v>100</v>
      </c>
      <c r="AA66" s="105">
        <v>0</v>
      </c>
      <c r="AB66" s="109">
        <v>100</v>
      </c>
    </row>
    <row r="67" spans="1:28" s="97" customFormat="1" ht="21" customHeight="1" thickBot="1">
      <c r="A67" s="121" t="s">
        <v>96</v>
      </c>
      <c r="B67" s="111">
        <v>96821</v>
      </c>
      <c r="C67" s="111">
        <v>94850</v>
      </c>
      <c r="D67" s="111">
        <v>92864</v>
      </c>
      <c r="E67" s="111">
        <v>89700</v>
      </c>
      <c r="F67" s="111">
        <v>87567</v>
      </c>
      <c r="G67" s="111">
        <v>84936</v>
      </c>
      <c r="H67" s="111">
        <v>83059.5</v>
      </c>
      <c r="I67" s="111">
        <v>81649.5</v>
      </c>
      <c r="J67" s="111">
        <v>82184.5</v>
      </c>
      <c r="K67" s="111">
        <v>80580.25</v>
      </c>
      <c r="L67" s="111">
        <v>81125.25</v>
      </c>
      <c r="M67" s="111">
        <v>79174.25</v>
      </c>
      <c r="N67" s="111">
        <v>80113.25</v>
      </c>
      <c r="O67" s="112">
        <v>78664.75</v>
      </c>
      <c r="P67" s="112">
        <v>79493.75</v>
      </c>
      <c r="Q67" s="113">
        <v>78325.25</v>
      </c>
      <c r="R67" s="113">
        <v>79021.25</v>
      </c>
      <c r="S67" s="114">
        <v>78238.5</v>
      </c>
      <c r="T67" s="114">
        <v>78870.5</v>
      </c>
      <c r="U67" s="111">
        <v>-339.5</v>
      </c>
      <c r="V67" s="115">
        <v>99.56842168824028</v>
      </c>
      <c r="W67" s="111">
        <v>-472.5</v>
      </c>
      <c r="X67" s="115">
        <v>99.40561364887176</v>
      </c>
      <c r="Y67" s="111">
        <v>-86.75</v>
      </c>
      <c r="Z67" s="115">
        <v>99.889243890061</v>
      </c>
      <c r="AA67" s="111">
        <v>-150.75</v>
      </c>
      <c r="AB67" s="115">
        <v>99.8092285303004</v>
      </c>
    </row>
    <row r="68" spans="1:28" s="97" customFormat="1" ht="21" customHeight="1">
      <c r="A68" s="91" t="s">
        <v>82</v>
      </c>
      <c r="B68" s="116">
        <v>30142</v>
      </c>
      <c r="C68" s="116">
        <v>29827</v>
      </c>
      <c r="D68" s="116">
        <v>30140</v>
      </c>
      <c r="E68" s="116">
        <v>29880</v>
      </c>
      <c r="F68" s="116">
        <v>29730</v>
      </c>
      <c r="G68" s="116">
        <v>30056</v>
      </c>
      <c r="H68" s="116">
        <v>30591</v>
      </c>
      <c r="I68" s="116">
        <v>32010.5</v>
      </c>
      <c r="J68" s="116">
        <v>32010.5</v>
      </c>
      <c r="K68" s="116">
        <v>34038.5</v>
      </c>
      <c r="L68" s="116">
        <v>34038.5</v>
      </c>
      <c r="M68" s="116">
        <v>35669.5</v>
      </c>
      <c r="N68" s="116">
        <v>35669.5</v>
      </c>
      <c r="O68" s="117">
        <v>37302.5</v>
      </c>
      <c r="P68" s="117">
        <v>37302.5</v>
      </c>
      <c r="Q68" s="118">
        <v>38794.5</v>
      </c>
      <c r="R68" s="118">
        <v>38794.5</v>
      </c>
      <c r="S68" s="119">
        <v>40166.5</v>
      </c>
      <c r="T68" s="119">
        <v>40166.5</v>
      </c>
      <c r="U68" s="116">
        <v>1492</v>
      </c>
      <c r="V68" s="120">
        <v>103.99973192145298</v>
      </c>
      <c r="W68" s="116">
        <v>1492</v>
      </c>
      <c r="X68" s="120">
        <v>103.99973192145298</v>
      </c>
      <c r="Y68" s="116">
        <v>1372</v>
      </c>
      <c r="Z68" s="120">
        <v>103.53658379409451</v>
      </c>
      <c r="AA68" s="116">
        <v>1372</v>
      </c>
      <c r="AB68" s="120">
        <v>103.53658379409451</v>
      </c>
    </row>
    <row r="69" spans="1:28" s="97" customFormat="1" ht="21" customHeight="1">
      <c r="A69" s="98" t="s">
        <v>83</v>
      </c>
      <c r="B69" s="99">
        <v>120241</v>
      </c>
      <c r="C69" s="99">
        <v>115699</v>
      </c>
      <c r="D69" s="99">
        <v>111191</v>
      </c>
      <c r="E69" s="99">
        <v>108007</v>
      </c>
      <c r="F69" s="99">
        <v>103903</v>
      </c>
      <c r="G69" s="99">
        <v>99429.25</v>
      </c>
      <c r="H69" s="99">
        <v>95247.75</v>
      </c>
      <c r="I69" s="99">
        <v>91480.5</v>
      </c>
      <c r="J69" s="99">
        <v>91480.5</v>
      </c>
      <c r="K69" s="99">
        <v>88835.75</v>
      </c>
      <c r="L69" s="99">
        <v>88835.75</v>
      </c>
      <c r="M69" s="99">
        <v>88127</v>
      </c>
      <c r="N69" s="99">
        <v>88127</v>
      </c>
      <c r="O69" s="100">
        <v>88867</v>
      </c>
      <c r="P69" s="100">
        <v>88867</v>
      </c>
      <c r="Q69" s="101">
        <v>90332.5</v>
      </c>
      <c r="R69" s="101">
        <v>90332.5</v>
      </c>
      <c r="S69" s="102">
        <v>92483.25</v>
      </c>
      <c r="T69" s="102">
        <v>92483.25</v>
      </c>
      <c r="U69" s="99">
        <v>1465.5</v>
      </c>
      <c r="V69" s="103">
        <v>101.64909358929637</v>
      </c>
      <c r="W69" s="99">
        <v>1465.5</v>
      </c>
      <c r="X69" s="103">
        <v>101.64909358929637</v>
      </c>
      <c r="Y69" s="99">
        <v>2150.75</v>
      </c>
      <c r="Z69" s="103">
        <v>102.3809260233028</v>
      </c>
      <c r="AA69" s="99">
        <v>2150.75</v>
      </c>
      <c r="AB69" s="103">
        <v>102.3809260233028</v>
      </c>
    </row>
    <row r="70" spans="1:28" s="97" customFormat="1" ht="21" customHeight="1">
      <c r="A70" s="98" t="s">
        <v>84</v>
      </c>
      <c r="B70" s="99">
        <v>47899</v>
      </c>
      <c r="C70" s="99">
        <v>47461</v>
      </c>
      <c r="D70" s="99">
        <v>46899</v>
      </c>
      <c r="E70" s="99">
        <v>46935</v>
      </c>
      <c r="F70" s="99">
        <v>46477</v>
      </c>
      <c r="G70" s="99">
        <v>46346</v>
      </c>
      <c r="H70" s="99">
        <v>45710</v>
      </c>
      <c r="I70" s="99">
        <v>45398</v>
      </c>
      <c r="J70" s="99">
        <v>46442</v>
      </c>
      <c r="K70" s="99">
        <v>44819</v>
      </c>
      <c r="L70" s="99">
        <v>45881</v>
      </c>
      <c r="M70" s="99">
        <v>43029</v>
      </c>
      <c r="N70" s="99">
        <v>44800</v>
      </c>
      <c r="O70" s="100">
        <v>40796</v>
      </c>
      <c r="P70" s="100">
        <v>42354</v>
      </c>
      <c r="Q70" s="101">
        <v>38280</v>
      </c>
      <c r="R70" s="101">
        <v>39674</v>
      </c>
      <c r="S70" s="102">
        <v>36174</v>
      </c>
      <c r="T70" s="102">
        <v>37486</v>
      </c>
      <c r="U70" s="99">
        <v>-2516</v>
      </c>
      <c r="V70" s="103">
        <v>93.83272869889204</v>
      </c>
      <c r="W70" s="99">
        <v>-2680</v>
      </c>
      <c r="X70" s="103">
        <v>93.6723804127119</v>
      </c>
      <c r="Y70" s="99">
        <v>-2106</v>
      </c>
      <c r="Z70" s="103">
        <v>94.49843260188088</v>
      </c>
      <c r="AA70" s="99">
        <v>-2188</v>
      </c>
      <c r="AB70" s="103">
        <v>94.48505318344507</v>
      </c>
    </row>
    <row r="71" spans="1:28" s="97" customFormat="1" ht="21" customHeight="1">
      <c r="A71" s="98" t="s">
        <v>85</v>
      </c>
      <c r="B71" s="99">
        <v>1831</v>
      </c>
      <c r="C71" s="99">
        <v>1874</v>
      </c>
      <c r="D71" s="99">
        <v>2224</v>
      </c>
      <c r="E71" s="99">
        <v>2175</v>
      </c>
      <c r="F71" s="99">
        <v>2059</v>
      </c>
      <c r="G71" s="99">
        <v>2020</v>
      </c>
      <c r="H71" s="99">
        <v>2078</v>
      </c>
      <c r="I71" s="99">
        <v>1991</v>
      </c>
      <c r="J71" s="99">
        <v>1991</v>
      </c>
      <c r="K71" s="99">
        <v>1985</v>
      </c>
      <c r="L71" s="99">
        <v>1985</v>
      </c>
      <c r="M71" s="99">
        <v>2061</v>
      </c>
      <c r="N71" s="99">
        <v>2061</v>
      </c>
      <c r="O71" s="100">
        <v>2056</v>
      </c>
      <c r="P71" s="100">
        <v>2056</v>
      </c>
      <c r="Q71" s="101">
        <v>1927</v>
      </c>
      <c r="R71" s="101">
        <v>1927</v>
      </c>
      <c r="S71" s="102">
        <v>1880</v>
      </c>
      <c r="T71" s="102">
        <v>1880</v>
      </c>
      <c r="U71" s="99">
        <v>-129</v>
      </c>
      <c r="V71" s="103">
        <v>93.72568093385215</v>
      </c>
      <c r="W71" s="99">
        <v>-129</v>
      </c>
      <c r="X71" s="103">
        <v>93.72568093385215</v>
      </c>
      <c r="Y71" s="99">
        <v>-47</v>
      </c>
      <c r="Z71" s="103">
        <v>97.5609756097561</v>
      </c>
      <c r="AA71" s="99">
        <v>-47</v>
      </c>
      <c r="AB71" s="103">
        <v>97.5609756097561</v>
      </c>
    </row>
    <row r="72" spans="1:28" s="97" customFormat="1" ht="21" customHeight="1" thickBot="1">
      <c r="A72" s="104" t="s">
        <v>86</v>
      </c>
      <c r="B72" s="105"/>
      <c r="C72" s="105"/>
      <c r="D72" s="105"/>
      <c r="E72" s="105"/>
      <c r="F72" s="105">
        <v>380</v>
      </c>
      <c r="G72" s="105">
        <v>386</v>
      </c>
      <c r="H72" s="105">
        <v>397</v>
      </c>
      <c r="I72" s="105">
        <v>397</v>
      </c>
      <c r="J72" s="105">
        <v>397</v>
      </c>
      <c r="K72" s="105">
        <v>397</v>
      </c>
      <c r="L72" s="105">
        <v>397</v>
      </c>
      <c r="M72" s="105">
        <v>397</v>
      </c>
      <c r="N72" s="105">
        <v>397</v>
      </c>
      <c r="O72" s="106">
        <v>389</v>
      </c>
      <c r="P72" s="106">
        <v>389</v>
      </c>
      <c r="Q72" s="107">
        <v>365</v>
      </c>
      <c r="R72" s="107">
        <v>365</v>
      </c>
      <c r="S72" s="108">
        <v>365</v>
      </c>
      <c r="T72" s="108">
        <v>365</v>
      </c>
      <c r="U72" s="105">
        <v>-24</v>
      </c>
      <c r="V72" s="109">
        <v>93.83033419023135</v>
      </c>
      <c r="W72" s="105">
        <v>-24</v>
      </c>
      <c r="X72" s="109">
        <v>93.83033419023135</v>
      </c>
      <c r="Y72" s="105">
        <v>0</v>
      </c>
      <c r="Z72" s="109">
        <v>100</v>
      </c>
      <c r="AA72" s="105">
        <v>0</v>
      </c>
      <c r="AB72" s="109">
        <v>100</v>
      </c>
    </row>
    <row r="73" spans="1:28" s="97" customFormat="1" ht="21" customHeight="1" thickBot="1">
      <c r="A73" s="121" t="s">
        <v>97</v>
      </c>
      <c r="B73" s="111">
        <v>200113</v>
      </c>
      <c r="C73" s="111">
        <v>194861</v>
      </c>
      <c r="D73" s="111">
        <v>190454</v>
      </c>
      <c r="E73" s="111">
        <v>186997</v>
      </c>
      <c r="F73" s="111">
        <v>182549</v>
      </c>
      <c r="G73" s="111">
        <v>178237.25</v>
      </c>
      <c r="H73" s="111">
        <v>174023.75</v>
      </c>
      <c r="I73" s="111">
        <v>171277</v>
      </c>
      <c r="J73" s="111">
        <v>172321</v>
      </c>
      <c r="K73" s="111">
        <v>170075.25</v>
      </c>
      <c r="L73" s="111">
        <v>171137.25</v>
      </c>
      <c r="M73" s="111">
        <v>169283.5</v>
      </c>
      <c r="N73" s="111">
        <v>171054.5</v>
      </c>
      <c r="O73" s="112">
        <v>169410.5</v>
      </c>
      <c r="P73" s="112">
        <v>170968.5</v>
      </c>
      <c r="Q73" s="113">
        <v>169699</v>
      </c>
      <c r="R73" s="113">
        <v>171093</v>
      </c>
      <c r="S73" s="114">
        <v>171068.75</v>
      </c>
      <c r="T73" s="114">
        <v>172380.75</v>
      </c>
      <c r="U73" s="111">
        <v>288.5</v>
      </c>
      <c r="V73" s="115">
        <v>100.1702964101989</v>
      </c>
      <c r="W73" s="111">
        <v>124.5</v>
      </c>
      <c r="X73" s="115">
        <v>100.07282043183395</v>
      </c>
      <c r="Y73" s="111">
        <v>1369.75</v>
      </c>
      <c r="Z73" s="115">
        <v>100.80716444999676</v>
      </c>
      <c r="AA73" s="111">
        <v>1287.75</v>
      </c>
      <c r="AB73" s="115">
        <v>100.75266083358174</v>
      </c>
    </row>
    <row r="74" spans="1:28" s="97" customFormat="1" ht="21" customHeight="1">
      <c r="A74" s="91" t="s">
        <v>82</v>
      </c>
      <c r="B74" s="116">
        <v>17346</v>
      </c>
      <c r="C74" s="116">
        <v>17174</v>
      </c>
      <c r="D74" s="116">
        <v>17089</v>
      </c>
      <c r="E74" s="116">
        <v>17071</v>
      </c>
      <c r="F74" s="116">
        <v>17389</v>
      </c>
      <c r="G74" s="116">
        <v>17524.5</v>
      </c>
      <c r="H74" s="116">
        <v>17964.5</v>
      </c>
      <c r="I74" s="116">
        <v>18623.5</v>
      </c>
      <c r="J74" s="116">
        <v>18623.5</v>
      </c>
      <c r="K74" s="116">
        <v>19517</v>
      </c>
      <c r="L74" s="116">
        <v>19517</v>
      </c>
      <c r="M74" s="116">
        <v>20397</v>
      </c>
      <c r="N74" s="116">
        <v>20397</v>
      </c>
      <c r="O74" s="117">
        <v>21396</v>
      </c>
      <c r="P74" s="117">
        <v>21396</v>
      </c>
      <c r="Q74" s="118">
        <v>22022.5</v>
      </c>
      <c r="R74" s="118">
        <v>22022.5</v>
      </c>
      <c r="S74" s="119">
        <v>22635.5</v>
      </c>
      <c r="T74" s="119">
        <v>22635.5</v>
      </c>
      <c r="U74" s="116">
        <v>626.5</v>
      </c>
      <c r="V74" s="120">
        <v>102.92811740512245</v>
      </c>
      <c r="W74" s="116">
        <v>626.5</v>
      </c>
      <c r="X74" s="120">
        <v>102.92811740512245</v>
      </c>
      <c r="Y74" s="116">
        <v>613</v>
      </c>
      <c r="Z74" s="120">
        <v>102.78351685775911</v>
      </c>
      <c r="AA74" s="116">
        <v>613</v>
      </c>
      <c r="AB74" s="120">
        <v>102.78351685775911</v>
      </c>
    </row>
    <row r="75" spans="1:28" s="97" customFormat="1" ht="21" customHeight="1">
      <c r="A75" s="98" t="s">
        <v>83</v>
      </c>
      <c r="B75" s="99">
        <v>70445</v>
      </c>
      <c r="C75" s="99">
        <v>67979</v>
      </c>
      <c r="D75" s="99">
        <v>65394</v>
      </c>
      <c r="E75" s="99">
        <v>62966</v>
      </c>
      <c r="F75" s="99">
        <v>60548</v>
      </c>
      <c r="G75" s="99">
        <v>57735</v>
      </c>
      <c r="H75" s="99">
        <v>55313</v>
      </c>
      <c r="I75" s="99">
        <v>53183.25</v>
      </c>
      <c r="J75" s="99">
        <v>53183.25</v>
      </c>
      <c r="K75" s="99">
        <v>51632</v>
      </c>
      <c r="L75" s="99">
        <v>51632</v>
      </c>
      <c r="M75" s="99">
        <v>50971.5</v>
      </c>
      <c r="N75" s="99">
        <v>50971.5</v>
      </c>
      <c r="O75" s="100">
        <v>50880</v>
      </c>
      <c r="P75" s="100">
        <v>50880</v>
      </c>
      <c r="Q75" s="101">
        <v>51348.75</v>
      </c>
      <c r="R75" s="101">
        <v>51348.75</v>
      </c>
      <c r="S75" s="102">
        <v>52289.5</v>
      </c>
      <c r="T75" s="102">
        <v>52289.5</v>
      </c>
      <c r="U75" s="99">
        <v>468.75</v>
      </c>
      <c r="V75" s="103">
        <v>100.92128537735849</v>
      </c>
      <c r="W75" s="99">
        <v>468.75</v>
      </c>
      <c r="X75" s="103">
        <v>100.92128537735849</v>
      </c>
      <c r="Y75" s="99">
        <v>940.75</v>
      </c>
      <c r="Z75" s="103">
        <v>101.83207965140339</v>
      </c>
      <c r="AA75" s="99">
        <v>940.75</v>
      </c>
      <c r="AB75" s="103">
        <v>101.83207965140339</v>
      </c>
    </row>
    <row r="76" spans="1:28" s="97" customFormat="1" ht="21" customHeight="1">
      <c r="A76" s="98" t="s">
        <v>84</v>
      </c>
      <c r="B76" s="99">
        <v>28362</v>
      </c>
      <c r="C76" s="99">
        <v>28242</v>
      </c>
      <c r="D76" s="99">
        <v>27605</v>
      </c>
      <c r="E76" s="99">
        <v>27590</v>
      </c>
      <c r="F76" s="99">
        <v>27491</v>
      </c>
      <c r="G76" s="99">
        <v>27540</v>
      </c>
      <c r="H76" s="99">
        <v>27082</v>
      </c>
      <c r="I76" s="99">
        <v>26399</v>
      </c>
      <c r="J76" s="99">
        <v>27311</v>
      </c>
      <c r="K76" s="99">
        <v>25761</v>
      </c>
      <c r="L76" s="99">
        <v>26850</v>
      </c>
      <c r="M76" s="99">
        <v>24625</v>
      </c>
      <c r="N76" s="99">
        <v>26395</v>
      </c>
      <c r="O76" s="100">
        <v>23289</v>
      </c>
      <c r="P76" s="100">
        <v>24744</v>
      </c>
      <c r="Q76" s="101">
        <v>22372</v>
      </c>
      <c r="R76" s="101">
        <v>23523</v>
      </c>
      <c r="S76" s="102">
        <v>21601</v>
      </c>
      <c r="T76" s="102">
        <v>22598</v>
      </c>
      <c r="U76" s="99">
        <v>-917</v>
      </c>
      <c r="V76" s="103">
        <v>96.06251878569282</v>
      </c>
      <c r="W76" s="99">
        <v>-1221</v>
      </c>
      <c r="X76" s="103">
        <v>95.06547041707081</v>
      </c>
      <c r="Y76" s="99">
        <v>-771</v>
      </c>
      <c r="Z76" s="103">
        <v>96.55372787412837</v>
      </c>
      <c r="AA76" s="99">
        <v>-925</v>
      </c>
      <c r="AB76" s="103">
        <v>96.06767844237555</v>
      </c>
    </row>
    <row r="77" spans="1:28" s="97" customFormat="1" ht="21" customHeight="1">
      <c r="A77" s="98" t="s">
        <v>85</v>
      </c>
      <c r="B77" s="99">
        <v>609</v>
      </c>
      <c r="C77" s="99">
        <v>561</v>
      </c>
      <c r="D77" s="99">
        <v>640</v>
      </c>
      <c r="E77" s="99">
        <v>648</v>
      </c>
      <c r="F77" s="99">
        <v>704</v>
      </c>
      <c r="G77" s="99">
        <v>697</v>
      </c>
      <c r="H77" s="99">
        <v>668</v>
      </c>
      <c r="I77" s="99">
        <v>628</v>
      </c>
      <c r="J77" s="99">
        <v>628</v>
      </c>
      <c r="K77" s="99">
        <v>600</v>
      </c>
      <c r="L77" s="99">
        <v>600</v>
      </c>
      <c r="M77" s="99">
        <v>626</v>
      </c>
      <c r="N77" s="99">
        <v>626</v>
      </c>
      <c r="O77" s="100">
        <v>625</v>
      </c>
      <c r="P77" s="100">
        <v>625</v>
      </c>
      <c r="Q77" s="101">
        <v>647</v>
      </c>
      <c r="R77" s="101">
        <v>647</v>
      </c>
      <c r="S77" s="102">
        <v>616</v>
      </c>
      <c r="T77" s="102">
        <v>616</v>
      </c>
      <c r="U77" s="99">
        <v>22</v>
      </c>
      <c r="V77" s="103">
        <v>103.52</v>
      </c>
      <c r="W77" s="99">
        <v>22</v>
      </c>
      <c r="X77" s="103">
        <v>103.52</v>
      </c>
      <c r="Y77" s="99">
        <v>-31</v>
      </c>
      <c r="Z77" s="103">
        <v>95.20865533230294</v>
      </c>
      <c r="AA77" s="99">
        <v>-31</v>
      </c>
      <c r="AB77" s="103">
        <v>95.20865533230294</v>
      </c>
    </row>
    <row r="78" spans="1:28" s="97" customFormat="1" ht="21" customHeight="1" thickBot="1">
      <c r="A78" s="104" t="s">
        <v>86</v>
      </c>
      <c r="B78" s="105"/>
      <c r="C78" s="105"/>
      <c r="D78" s="105"/>
      <c r="E78" s="105"/>
      <c r="F78" s="105">
        <v>391</v>
      </c>
      <c r="G78" s="105">
        <v>387</v>
      </c>
      <c r="H78" s="105">
        <v>376</v>
      </c>
      <c r="I78" s="105">
        <v>368</v>
      </c>
      <c r="J78" s="105">
        <v>368</v>
      </c>
      <c r="K78" s="105">
        <v>368</v>
      </c>
      <c r="L78" s="105">
        <v>368</v>
      </c>
      <c r="M78" s="105">
        <v>368</v>
      </c>
      <c r="N78" s="105">
        <v>368</v>
      </c>
      <c r="O78" s="106">
        <v>368</v>
      </c>
      <c r="P78" s="106">
        <v>368</v>
      </c>
      <c r="Q78" s="107">
        <v>368</v>
      </c>
      <c r="R78" s="107">
        <v>368</v>
      </c>
      <c r="S78" s="108">
        <v>368</v>
      </c>
      <c r="T78" s="108">
        <v>368</v>
      </c>
      <c r="U78" s="105">
        <v>0</v>
      </c>
      <c r="V78" s="109">
        <v>100</v>
      </c>
      <c r="W78" s="105">
        <v>0</v>
      </c>
      <c r="X78" s="109">
        <v>100</v>
      </c>
      <c r="Y78" s="105">
        <v>0</v>
      </c>
      <c r="Z78" s="109">
        <v>100</v>
      </c>
      <c r="AA78" s="105">
        <v>0</v>
      </c>
      <c r="AB78" s="109">
        <v>100</v>
      </c>
    </row>
    <row r="79" spans="1:28" s="97" customFormat="1" ht="21" customHeight="1" thickBot="1">
      <c r="A79" s="121" t="s">
        <v>98</v>
      </c>
      <c r="B79" s="111">
        <v>116762</v>
      </c>
      <c r="C79" s="111">
        <v>113956</v>
      </c>
      <c r="D79" s="111">
        <v>110728</v>
      </c>
      <c r="E79" s="111">
        <v>108275</v>
      </c>
      <c r="F79" s="111">
        <v>106523</v>
      </c>
      <c r="G79" s="111">
        <v>103883.5</v>
      </c>
      <c r="H79" s="111">
        <v>101403.5</v>
      </c>
      <c r="I79" s="111">
        <v>99201.75</v>
      </c>
      <c r="J79" s="111">
        <v>100113.75</v>
      </c>
      <c r="K79" s="111">
        <v>97878</v>
      </c>
      <c r="L79" s="111">
        <v>98967</v>
      </c>
      <c r="M79" s="111">
        <v>96987.5</v>
      </c>
      <c r="N79" s="111">
        <v>98757.5</v>
      </c>
      <c r="O79" s="112">
        <v>96558</v>
      </c>
      <c r="P79" s="112">
        <v>98013</v>
      </c>
      <c r="Q79" s="113">
        <v>96758.25</v>
      </c>
      <c r="R79" s="113">
        <v>97909.25</v>
      </c>
      <c r="S79" s="114">
        <v>97510</v>
      </c>
      <c r="T79" s="114">
        <v>98507</v>
      </c>
      <c r="U79" s="111">
        <v>200.25</v>
      </c>
      <c r="V79" s="115">
        <v>100.20738830547442</v>
      </c>
      <c r="W79" s="111">
        <v>-103.75</v>
      </c>
      <c r="X79" s="115">
        <v>99.89414669482619</v>
      </c>
      <c r="Y79" s="111">
        <v>751.75</v>
      </c>
      <c r="Z79" s="115">
        <v>100.7769363335943</v>
      </c>
      <c r="AA79" s="111">
        <v>597.75</v>
      </c>
      <c r="AB79" s="115">
        <v>100.61051432831934</v>
      </c>
    </row>
    <row r="80" spans="1:28" s="97" customFormat="1" ht="21" customHeight="1">
      <c r="A80" s="91" t="s">
        <v>82</v>
      </c>
      <c r="B80" s="116">
        <v>15798</v>
      </c>
      <c r="C80" s="116">
        <v>15551</v>
      </c>
      <c r="D80" s="116">
        <v>15746</v>
      </c>
      <c r="E80" s="116">
        <v>15859</v>
      </c>
      <c r="F80" s="116">
        <v>16054</v>
      </c>
      <c r="G80" s="116">
        <v>16115</v>
      </c>
      <c r="H80" s="116">
        <v>16288</v>
      </c>
      <c r="I80" s="116">
        <v>16828.5</v>
      </c>
      <c r="J80" s="116">
        <v>16828.5</v>
      </c>
      <c r="K80" s="116">
        <v>17964.5</v>
      </c>
      <c r="L80" s="116">
        <v>17964.5</v>
      </c>
      <c r="M80" s="116">
        <v>18674.5</v>
      </c>
      <c r="N80" s="116">
        <v>18674.5</v>
      </c>
      <c r="O80" s="117">
        <v>19337</v>
      </c>
      <c r="P80" s="117">
        <v>19337</v>
      </c>
      <c r="Q80" s="118">
        <v>19704.5</v>
      </c>
      <c r="R80" s="118">
        <v>19704.5</v>
      </c>
      <c r="S80" s="119">
        <v>20279.5</v>
      </c>
      <c r="T80" s="119">
        <v>20279.5</v>
      </c>
      <c r="U80" s="116">
        <v>367.5</v>
      </c>
      <c r="V80" s="120">
        <v>101.9005016290014</v>
      </c>
      <c r="W80" s="116">
        <v>367.5</v>
      </c>
      <c r="X80" s="120">
        <v>101.9005016290014</v>
      </c>
      <c r="Y80" s="116">
        <v>575</v>
      </c>
      <c r="Z80" s="120">
        <v>102.91811515136135</v>
      </c>
      <c r="AA80" s="116">
        <v>575</v>
      </c>
      <c r="AB80" s="120">
        <v>102.91811515136135</v>
      </c>
    </row>
    <row r="81" spans="1:28" s="97" customFormat="1" ht="21" customHeight="1">
      <c r="A81" s="98" t="s">
        <v>83</v>
      </c>
      <c r="B81" s="99">
        <v>65522</v>
      </c>
      <c r="C81" s="99">
        <v>63070</v>
      </c>
      <c r="D81" s="99">
        <v>60484</v>
      </c>
      <c r="E81" s="99">
        <v>57958</v>
      </c>
      <c r="F81" s="99">
        <v>55551</v>
      </c>
      <c r="G81" s="99">
        <v>52963.5</v>
      </c>
      <c r="H81" s="99">
        <v>50824</v>
      </c>
      <c r="I81" s="99">
        <v>48906.75</v>
      </c>
      <c r="J81" s="99">
        <v>48906.75</v>
      </c>
      <c r="K81" s="99">
        <v>47403</v>
      </c>
      <c r="L81" s="99">
        <v>47403</v>
      </c>
      <c r="M81" s="99">
        <v>46701</v>
      </c>
      <c r="N81" s="99">
        <v>46701</v>
      </c>
      <c r="O81" s="100">
        <v>46541</v>
      </c>
      <c r="P81" s="100">
        <v>46541</v>
      </c>
      <c r="Q81" s="101">
        <v>46802</v>
      </c>
      <c r="R81" s="101">
        <v>46802</v>
      </c>
      <c r="S81" s="102">
        <v>47479</v>
      </c>
      <c r="T81" s="102">
        <v>47479</v>
      </c>
      <c r="U81" s="99">
        <v>261</v>
      </c>
      <c r="V81" s="103">
        <v>100.56079585741604</v>
      </c>
      <c r="W81" s="99">
        <v>261</v>
      </c>
      <c r="X81" s="103">
        <v>100.56079585741604</v>
      </c>
      <c r="Y81" s="99">
        <v>677</v>
      </c>
      <c r="Z81" s="103">
        <v>101.4465193795137</v>
      </c>
      <c r="AA81" s="99">
        <v>677</v>
      </c>
      <c r="AB81" s="103">
        <v>101.4465193795137</v>
      </c>
    </row>
    <row r="82" spans="1:28" s="97" customFormat="1" ht="21" customHeight="1">
      <c r="A82" s="98" t="s">
        <v>84</v>
      </c>
      <c r="B82" s="99">
        <v>26569</v>
      </c>
      <c r="C82" s="99">
        <v>26489</v>
      </c>
      <c r="D82" s="99">
        <v>26331</v>
      </c>
      <c r="E82" s="99">
        <v>26590</v>
      </c>
      <c r="F82" s="99">
        <v>26438</v>
      </c>
      <c r="G82" s="99">
        <v>26136</v>
      </c>
      <c r="H82" s="99">
        <v>25701</v>
      </c>
      <c r="I82" s="99">
        <v>25141</v>
      </c>
      <c r="J82" s="99">
        <v>25695</v>
      </c>
      <c r="K82" s="99">
        <v>24786</v>
      </c>
      <c r="L82" s="99">
        <v>25351</v>
      </c>
      <c r="M82" s="99">
        <v>23615</v>
      </c>
      <c r="N82" s="99">
        <v>24581</v>
      </c>
      <c r="O82" s="100">
        <v>22153</v>
      </c>
      <c r="P82" s="100">
        <v>22959</v>
      </c>
      <c r="Q82" s="101">
        <v>20582</v>
      </c>
      <c r="R82" s="101">
        <v>21212</v>
      </c>
      <c r="S82" s="102">
        <v>19215</v>
      </c>
      <c r="T82" s="102">
        <v>19762</v>
      </c>
      <c r="U82" s="99">
        <v>-1571</v>
      </c>
      <c r="V82" s="103">
        <v>92.90840969620368</v>
      </c>
      <c r="W82" s="99">
        <v>-1747</v>
      </c>
      <c r="X82" s="103">
        <v>92.39078357071301</v>
      </c>
      <c r="Y82" s="99">
        <v>-1367</v>
      </c>
      <c r="Z82" s="103">
        <v>93.3582742201924</v>
      </c>
      <c r="AA82" s="99">
        <v>-1450</v>
      </c>
      <c r="AB82" s="103">
        <v>93.16424665283802</v>
      </c>
    </row>
    <row r="83" spans="1:28" s="97" customFormat="1" ht="21" customHeight="1">
      <c r="A83" s="98" t="s">
        <v>85</v>
      </c>
      <c r="B83" s="99">
        <v>889</v>
      </c>
      <c r="C83" s="99">
        <v>815</v>
      </c>
      <c r="D83" s="99">
        <v>851</v>
      </c>
      <c r="E83" s="99">
        <v>837</v>
      </c>
      <c r="F83" s="99">
        <v>792</v>
      </c>
      <c r="G83" s="99">
        <v>762</v>
      </c>
      <c r="H83" s="99">
        <v>793</v>
      </c>
      <c r="I83" s="99">
        <v>738</v>
      </c>
      <c r="J83" s="99">
        <v>738</v>
      </c>
      <c r="K83" s="99">
        <v>832</v>
      </c>
      <c r="L83" s="99">
        <v>832</v>
      </c>
      <c r="M83" s="99">
        <v>866</v>
      </c>
      <c r="N83" s="99">
        <v>866</v>
      </c>
      <c r="O83" s="100">
        <v>835</v>
      </c>
      <c r="P83" s="100">
        <v>835</v>
      </c>
      <c r="Q83" s="101">
        <v>845</v>
      </c>
      <c r="R83" s="101">
        <v>845</v>
      </c>
      <c r="S83" s="102">
        <v>849</v>
      </c>
      <c r="T83" s="102">
        <v>849</v>
      </c>
      <c r="U83" s="99">
        <v>10</v>
      </c>
      <c r="V83" s="103">
        <v>101.19760479041918</v>
      </c>
      <c r="W83" s="99">
        <v>10</v>
      </c>
      <c r="X83" s="103">
        <v>101.19760479041918</v>
      </c>
      <c r="Y83" s="99">
        <v>4</v>
      </c>
      <c r="Z83" s="103">
        <v>100.4733727810651</v>
      </c>
      <c r="AA83" s="99">
        <v>4</v>
      </c>
      <c r="AB83" s="103">
        <v>100.4733727810651</v>
      </c>
    </row>
    <row r="84" spans="1:28" s="97" customFormat="1" ht="21" customHeight="1" thickBot="1">
      <c r="A84" s="104" t="s">
        <v>86</v>
      </c>
      <c r="B84" s="105"/>
      <c r="C84" s="105"/>
      <c r="D84" s="105"/>
      <c r="E84" s="105"/>
      <c r="F84" s="105">
        <v>282</v>
      </c>
      <c r="G84" s="105">
        <v>292</v>
      </c>
      <c r="H84" s="105">
        <v>292</v>
      </c>
      <c r="I84" s="105">
        <v>292</v>
      </c>
      <c r="J84" s="105">
        <v>292</v>
      </c>
      <c r="K84" s="105">
        <v>294</v>
      </c>
      <c r="L84" s="105">
        <v>294</v>
      </c>
      <c r="M84" s="105">
        <v>294</v>
      </c>
      <c r="N84" s="105">
        <v>294</v>
      </c>
      <c r="O84" s="106">
        <v>294</v>
      </c>
      <c r="P84" s="106">
        <v>294</v>
      </c>
      <c r="Q84" s="107">
        <v>294</v>
      </c>
      <c r="R84" s="107">
        <v>294</v>
      </c>
      <c r="S84" s="108">
        <v>294</v>
      </c>
      <c r="T84" s="108">
        <v>294</v>
      </c>
      <c r="U84" s="105">
        <v>0</v>
      </c>
      <c r="V84" s="109">
        <v>100</v>
      </c>
      <c r="W84" s="105">
        <v>0</v>
      </c>
      <c r="X84" s="109">
        <v>100</v>
      </c>
      <c r="Y84" s="105">
        <v>0</v>
      </c>
      <c r="Z84" s="109">
        <v>100</v>
      </c>
      <c r="AA84" s="105">
        <v>0</v>
      </c>
      <c r="AB84" s="109">
        <v>100</v>
      </c>
    </row>
    <row r="85" spans="1:28" s="97" customFormat="1" ht="21" customHeight="1" thickBot="1">
      <c r="A85" s="121" t="s">
        <v>99</v>
      </c>
      <c r="B85" s="111">
        <v>108778</v>
      </c>
      <c r="C85" s="111">
        <v>105925</v>
      </c>
      <c r="D85" s="111">
        <v>103412</v>
      </c>
      <c r="E85" s="111">
        <v>101244</v>
      </c>
      <c r="F85" s="111">
        <v>99117</v>
      </c>
      <c r="G85" s="111">
        <v>96268.5</v>
      </c>
      <c r="H85" s="111">
        <v>93898</v>
      </c>
      <c r="I85" s="111">
        <v>91906.25</v>
      </c>
      <c r="J85" s="111">
        <v>92460.25</v>
      </c>
      <c r="K85" s="111">
        <v>91279.5</v>
      </c>
      <c r="L85" s="111">
        <v>91844.5</v>
      </c>
      <c r="M85" s="111">
        <v>90150.5</v>
      </c>
      <c r="N85" s="111">
        <v>91116.5</v>
      </c>
      <c r="O85" s="112">
        <v>89160</v>
      </c>
      <c r="P85" s="112">
        <v>89966</v>
      </c>
      <c r="Q85" s="113">
        <v>88227.5</v>
      </c>
      <c r="R85" s="113">
        <v>88857.5</v>
      </c>
      <c r="S85" s="114">
        <v>88116.5</v>
      </c>
      <c r="T85" s="114">
        <v>88663.5</v>
      </c>
      <c r="U85" s="111">
        <v>-932.5</v>
      </c>
      <c r="V85" s="115">
        <v>98.95412741139525</v>
      </c>
      <c r="W85" s="111">
        <v>-1108.5</v>
      </c>
      <c r="X85" s="115">
        <v>98.767867861192</v>
      </c>
      <c r="Y85" s="111">
        <v>-111</v>
      </c>
      <c r="Z85" s="115">
        <v>99.87418888668499</v>
      </c>
      <c r="AA85" s="111">
        <v>-194</v>
      </c>
      <c r="AB85" s="115">
        <v>99.78167290324396</v>
      </c>
    </row>
    <row r="86" spans="1:28" s="97" customFormat="1" ht="21" customHeight="1">
      <c r="A86" s="91" t="s">
        <v>82</v>
      </c>
      <c r="B86" s="116">
        <v>32425</v>
      </c>
      <c r="C86" s="116">
        <v>32378</v>
      </c>
      <c r="D86" s="116">
        <v>32091</v>
      </c>
      <c r="E86" s="116">
        <v>31481</v>
      </c>
      <c r="F86" s="116">
        <v>31115</v>
      </c>
      <c r="G86" s="116">
        <v>31742</v>
      </c>
      <c r="H86" s="116">
        <v>32434.5</v>
      </c>
      <c r="I86" s="116">
        <v>33894.5</v>
      </c>
      <c r="J86" s="116">
        <v>33894.5</v>
      </c>
      <c r="K86" s="116">
        <v>35455.5</v>
      </c>
      <c r="L86" s="116">
        <v>35455.5</v>
      </c>
      <c r="M86" s="116">
        <v>36968</v>
      </c>
      <c r="N86" s="116">
        <v>36968</v>
      </c>
      <c r="O86" s="117">
        <v>38139</v>
      </c>
      <c r="P86" s="117">
        <v>38139</v>
      </c>
      <c r="Q86" s="118">
        <v>39086</v>
      </c>
      <c r="R86" s="118">
        <v>39086</v>
      </c>
      <c r="S86" s="119">
        <v>39639</v>
      </c>
      <c r="T86" s="119">
        <v>39639</v>
      </c>
      <c r="U86" s="116">
        <v>947</v>
      </c>
      <c r="V86" s="120">
        <v>102.48302262775637</v>
      </c>
      <c r="W86" s="116">
        <v>947</v>
      </c>
      <c r="X86" s="120">
        <v>102.48302262775637</v>
      </c>
      <c r="Y86" s="116">
        <v>553</v>
      </c>
      <c r="Z86" s="120">
        <v>101.41482883897048</v>
      </c>
      <c r="AA86" s="116">
        <v>553</v>
      </c>
      <c r="AB86" s="120">
        <v>101.41482883897048</v>
      </c>
    </row>
    <row r="87" spans="1:28" s="97" customFormat="1" ht="21" customHeight="1">
      <c r="A87" s="98" t="s">
        <v>83</v>
      </c>
      <c r="B87" s="99">
        <v>144342</v>
      </c>
      <c r="C87" s="99">
        <v>139235</v>
      </c>
      <c r="D87" s="99">
        <v>133707</v>
      </c>
      <c r="E87" s="99">
        <v>127215</v>
      </c>
      <c r="F87" s="99">
        <v>121597</v>
      </c>
      <c r="G87" s="99">
        <v>115250.5</v>
      </c>
      <c r="H87" s="99">
        <v>110299.25</v>
      </c>
      <c r="I87" s="99">
        <v>105572</v>
      </c>
      <c r="J87" s="99">
        <v>105572</v>
      </c>
      <c r="K87" s="99">
        <v>101903.25</v>
      </c>
      <c r="L87" s="99">
        <v>101903.25</v>
      </c>
      <c r="M87" s="99">
        <v>100194</v>
      </c>
      <c r="N87" s="99">
        <v>100194</v>
      </c>
      <c r="O87" s="100">
        <v>99452</v>
      </c>
      <c r="P87" s="100">
        <v>99452</v>
      </c>
      <c r="Q87" s="101">
        <v>99724.25</v>
      </c>
      <c r="R87" s="101">
        <v>99724.25</v>
      </c>
      <c r="S87" s="102">
        <v>100699.75</v>
      </c>
      <c r="T87" s="102">
        <v>100699.75</v>
      </c>
      <c r="U87" s="99">
        <v>272.25</v>
      </c>
      <c r="V87" s="103">
        <v>100.27375015082653</v>
      </c>
      <c r="W87" s="99">
        <v>272.25</v>
      </c>
      <c r="X87" s="103">
        <v>100.27375015082653</v>
      </c>
      <c r="Y87" s="99">
        <v>975.5</v>
      </c>
      <c r="Z87" s="103">
        <v>100.97819737927334</v>
      </c>
      <c r="AA87" s="99">
        <v>975.5</v>
      </c>
      <c r="AB87" s="103">
        <v>100.97819737927334</v>
      </c>
    </row>
    <row r="88" spans="1:28" s="97" customFormat="1" ht="21" customHeight="1">
      <c r="A88" s="98" t="s">
        <v>84</v>
      </c>
      <c r="B88" s="99">
        <v>53479</v>
      </c>
      <c r="C88" s="99">
        <v>53659</v>
      </c>
      <c r="D88" s="99">
        <v>53560</v>
      </c>
      <c r="E88" s="99">
        <v>53951</v>
      </c>
      <c r="F88" s="99">
        <v>53968</v>
      </c>
      <c r="G88" s="99">
        <v>54039</v>
      </c>
      <c r="H88" s="99">
        <v>53023</v>
      </c>
      <c r="I88" s="99">
        <v>51995</v>
      </c>
      <c r="J88" s="99">
        <v>53084</v>
      </c>
      <c r="K88" s="99">
        <v>49061</v>
      </c>
      <c r="L88" s="99">
        <v>50184</v>
      </c>
      <c r="M88" s="99">
        <v>46297</v>
      </c>
      <c r="N88" s="99">
        <v>48077</v>
      </c>
      <c r="O88" s="100">
        <v>43401</v>
      </c>
      <c r="P88" s="100">
        <v>44920</v>
      </c>
      <c r="Q88" s="101">
        <v>40440</v>
      </c>
      <c r="R88" s="101">
        <v>41592</v>
      </c>
      <c r="S88" s="102">
        <v>37769</v>
      </c>
      <c r="T88" s="102">
        <v>38868</v>
      </c>
      <c r="U88" s="99">
        <v>-2961</v>
      </c>
      <c r="V88" s="103">
        <v>93.17757655353563</v>
      </c>
      <c r="W88" s="99">
        <v>-3328</v>
      </c>
      <c r="X88" s="103">
        <v>92.5912733748887</v>
      </c>
      <c r="Y88" s="99">
        <v>-2671</v>
      </c>
      <c r="Z88" s="103">
        <v>93.39515331355094</v>
      </c>
      <c r="AA88" s="99">
        <v>-2724</v>
      </c>
      <c r="AB88" s="103">
        <v>93.45066358915176</v>
      </c>
    </row>
    <row r="89" spans="1:28" s="97" customFormat="1" ht="21" customHeight="1">
      <c r="A89" s="98" t="s">
        <v>85</v>
      </c>
      <c r="B89" s="99">
        <v>1008</v>
      </c>
      <c r="C89" s="99">
        <v>1036</v>
      </c>
      <c r="D89" s="99">
        <v>1072</v>
      </c>
      <c r="E89" s="99">
        <v>1054</v>
      </c>
      <c r="F89" s="99">
        <v>987</v>
      </c>
      <c r="G89" s="99">
        <v>914</v>
      </c>
      <c r="H89" s="99">
        <v>917</v>
      </c>
      <c r="I89" s="99">
        <v>858</v>
      </c>
      <c r="J89" s="99">
        <v>858</v>
      </c>
      <c r="K89" s="99">
        <v>948</v>
      </c>
      <c r="L89" s="99">
        <v>948</v>
      </c>
      <c r="M89" s="99">
        <v>990</v>
      </c>
      <c r="N89" s="99">
        <v>990</v>
      </c>
      <c r="O89" s="100">
        <v>929</v>
      </c>
      <c r="P89" s="100">
        <v>929</v>
      </c>
      <c r="Q89" s="101">
        <v>918</v>
      </c>
      <c r="R89" s="101">
        <v>918</v>
      </c>
      <c r="S89" s="102">
        <v>868</v>
      </c>
      <c r="T89" s="102">
        <v>868</v>
      </c>
      <c r="U89" s="99">
        <v>-11</v>
      </c>
      <c r="V89" s="103">
        <v>98.81593110871906</v>
      </c>
      <c r="W89" s="99">
        <v>-11</v>
      </c>
      <c r="X89" s="103">
        <v>98.81593110871906</v>
      </c>
      <c r="Y89" s="99">
        <v>-50</v>
      </c>
      <c r="Z89" s="103">
        <v>94.55337690631809</v>
      </c>
      <c r="AA89" s="99">
        <v>-50</v>
      </c>
      <c r="AB89" s="103">
        <v>94.55337690631809</v>
      </c>
    </row>
    <row r="90" spans="1:28" s="97" customFormat="1" ht="21" customHeight="1" thickBot="1">
      <c r="A90" s="104" t="s">
        <v>86</v>
      </c>
      <c r="B90" s="105"/>
      <c r="C90" s="105"/>
      <c r="D90" s="105"/>
      <c r="E90" s="105"/>
      <c r="F90" s="105">
        <v>810</v>
      </c>
      <c r="G90" s="105">
        <v>797</v>
      </c>
      <c r="H90" s="105">
        <v>736</v>
      </c>
      <c r="I90" s="105">
        <v>726</v>
      </c>
      <c r="J90" s="105">
        <v>726</v>
      </c>
      <c r="K90" s="105">
        <v>687</v>
      </c>
      <c r="L90" s="105">
        <v>687</v>
      </c>
      <c r="M90" s="105">
        <v>689</v>
      </c>
      <c r="N90" s="105">
        <v>689</v>
      </c>
      <c r="O90" s="106">
        <v>689</v>
      </c>
      <c r="P90" s="106">
        <v>689</v>
      </c>
      <c r="Q90" s="107">
        <v>689</v>
      </c>
      <c r="R90" s="107">
        <v>689</v>
      </c>
      <c r="S90" s="108">
        <v>689</v>
      </c>
      <c r="T90" s="108">
        <v>689</v>
      </c>
      <c r="U90" s="105">
        <v>0</v>
      </c>
      <c r="V90" s="109">
        <v>100</v>
      </c>
      <c r="W90" s="105">
        <v>0</v>
      </c>
      <c r="X90" s="109">
        <v>100</v>
      </c>
      <c r="Y90" s="105">
        <v>0</v>
      </c>
      <c r="Z90" s="109">
        <v>100</v>
      </c>
      <c r="AA90" s="105">
        <v>0</v>
      </c>
      <c r="AB90" s="109">
        <v>100</v>
      </c>
    </row>
    <row r="91" spans="1:28" s="97" customFormat="1" ht="21" customHeight="1" thickBot="1">
      <c r="A91" s="110" t="s">
        <v>100</v>
      </c>
      <c r="B91" s="111">
        <v>231254</v>
      </c>
      <c r="C91" s="111">
        <v>226308</v>
      </c>
      <c r="D91" s="111">
        <v>220430</v>
      </c>
      <c r="E91" s="111">
        <v>213701</v>
      </c>
      <c r="F91" s="111">
        <v>208477</v>
      </c>
      <c r="G91" s="111">
        <v>202742.5</v>
      </c>
      <c r="H91" s="111">
        <v>197409.75</v>
      </c>
      <c r="I91" s="111">
        <v>193045.5</v>
      </c>
      <c r="J91" s="111">
        <v>194134.5</v>
      </c>
      <c r="K91" s="111">
        <v>188054.75</v>
      </c>
      <c r="L91" s="111">
        <v>189177.75</v>
      </c>
      <c r="M91" s="111">
        <v>185138</v>
      </c>
      <c r="N91" s="111">
        <v>186918</v>
      </c>
      <c r="O91" s="112">
        <v>182610</v>
      </c>
      <c r="P91" s="112">
        <v>184129</v>
      </c>
      <c r="Q91" s="113">
        <v>180857.25</v>
      </c>
      <c r="R91" s="113">
        <v>182009.25</v>
      </c>
      <c r="S91" s="114">
        <v>179664.75</v>
      </c>
      <c r="T91" s="114">
        <v>180763.75</v>
      </c>
      <c r="U91" s="111">
        <v>-1752.75</v>
      </c>
      <c r="V91" s="115">
        <v>99.04016757023165</v>
      </c>
      <c r="W91" s="111">
        <v>-2119.75</v>
      </c>
      <c r="X91" s="115">
        <v>98.84876906951105</v>
      </c>
      <c r="Y91" s="111">
        <v>-1192.5</v>
      </c>
      <c r="Z91" s="115">
        <v>99.34064020104255</v>
      </c>
      <c r="AA91" s="111">
        <v>-1245.5</v>
      </c>
      <c r="AB91" s="115">
        <v>99.31569411994171</v>
      </c>
    </row>
    <row r="92" spans="1:28" s="97" customFormat="1" ht="21" customHeight="1">
      <c r="A92" s="91" t="s">
        <v>82</v>
      </c>
      <c r="B92" s="116">
        <v>268072</v>
      </c>
      <c r="C92" s="116">
        <v>267333</v>
      </c>
      <c r="D92" s="116">
        <v>269054</v>
      </c>
      <c r="E92" s="116">
        <v>268813</v>
      </c>
      <c r="F92" s="116">
        <v>270528</v>
      </c>
      <c r="G92" s="116">
        <v>273424</v>
      </c>
      <c r="H92" s="116">
        <v>279592</v>
      </c>
      <c r="I92" s="116">
        <v>292090</v>
      </c>
      <c r="J92" s="116">
        <v>292090</v>
      </c>
      <c r="K92" s="116">
        <v>307260</v>
      </c>
      <c r="L92" s="116">
        <v>307260</v>
      </c>
      <c r="M92" s="116">
        <v>321944.5</v>
      </c>
      <c r="N92" s="116">
        <v>321944.5</v>
      </c>
      <c r="O92" s="117">
        <v>335991</v>
      </c>
      <c r="P92" s="117">
        <v>335991</v>
      </c>
      <c r="Q92" s="118">
        <v>347104</v>
      </c>
      <c r="R92" s="118">
        <v>347104</v>
      </c>
      <c r="S92" s="119">
        <v>356373</v>
      </c>
      <c r="T92" s="119">
        <v>356373</v>
      </c>
      <c r="U92" s="116">
        <v>11113</v>
      </c>
      <c r="V92" s="120">
        <v>103.30752907071916</v>
      </c>
      <c r="W92" s="116">
        <v>11113</v>
      </c>
      <c r="X92" s="120">
        <v>103.30752907071916</v>
      </c>
      <c r="Y92" s="116">
        <v>9269</v>
      </c>
      <c r="Z92" s="120">
        <v>102.67038121139484</v>
      </c>
      <c r="AA92" s="116">
        <v>9269</v>
      </c>
      <c r="AB92" s="120">
        <v>102.67038121139484</v>
      </c>
    </row>
    <row r="93" spans="1:28" s="97" customFormat="1" ht="21" customHeight="1">
      <c r="A93" s="98" t="s">
        <v>83</v>
      </c>
      <c r="B93" s="99">
        <v>1098806</v>
      </c>
      <c r="C93" s="99">
        <v>1060939</v>
      </c>
      <c r="D93" s="99">
        <v>1023714</v>
      </c>
      <c r="E93" s="99">
        <v>984814</v>
      </c>
      <c r="F93" s="99">
        <v>949028</v>
      </c>
      <c r="G93" s="99">
        <v>909146.75</v>
      </c>
      <c r="H93" s="99">
        <v>877300.5</v>
      </c>
      <c r="I93" s="99">
        <v>847107.5</v>
      </c>
      <c r="J93" s="99">
        <v>847107.5</v>
      </c>
      <c r="K93" s="99">
        <v>824881.5</v>
      </c>
      <c r="L93" s="99">
        <v>824881.5</v>
      </c>
      <c r="M93" s="99">
        <v>819857</v>
      </c>
      <c r="N93" s="99">
        <v>819857</v>
      </c>
      <c r="O93" s="100">
        <v>823982</v>
      </c>
      <c r="P93" s="100">
        <v>823982</v>
      </c>
      <c r="Q93" s="101">
        <v>836442.25</v>
      </c>
      <c r="R93" s="101">
        <v>836442.25</v>
      </c>
      <c r="S93" s="102">
        <v>854936.75</v>
      </c>
      <c r="T93" s="102">
        <v>854936.75</v>
      </c>
      <c r="U93" s="99">
        <v>12460.25</v>
      </c>
      <c r="V93" s="103">
        <v>101.51219929561567</v>
      </c>
      <c r="W93" s="99">
        <v>12460.25</v>
      </c>
      <c r="X93" s="103">
        <v>101.51219929561567</v>
      </c>
      <c r="Y93" s="99">
        <v>18494.5</v>
      </c>
      <c r="Z93" s="103">
        <v>102.21109108249853</v>
      </c>
      <c r="AA93" s="99">
        <v>18494.5</v>
      </c>
      <c r="AB93" s="103">
        <v>102.21109108249853</v>
      </c>
    </row>
    <row r="94" spans="1:28" s="97" customFormat="1" ht="21" customHeight="1">
      <c r="A94" s="98" t="s">
        <v>84</v>
      </c>
      <c r="B94" s="99">
        <v>419427</v>
      </c>
      <c r="C94" s="99">
        <v>420300</v>
      </c>
      <c r="D94" s="99">
        <v>418854</v>
      </c>
      <c r="E94" s="99">
        <v>419188</v>
      </c>
      <c r="F94" s="99">
        <v>416630</v>
      </c>
      <c r="G94" s="99">
        <v>415631</v>
      </c>
      <c r="H94" s="99">
        <v>408610</v>
      </c>
      <c r="I94" s="99">
        <v>402552</v>
      </c>
      <c r="J94" s="99">
        <v>411679</v>
      </c>
      <c r="K94" s="99">
        <v>395122</v>
      </c>
      <c r="L94" s="99">
        <v>404804</v>
      </c>
      <c r="M94" s="99">
        <v>378837</v>
      </c>
      <c r="N94" s="99">
        <v>394939</v>
      </c>
      <c r="O94" s="100">
        <v>359694</v>
      </c>
      <c r="P94" s="100">
        <v>374197</v>
      </c>
      <c r="Q94" s="101">
        <v>339996</v>
      </c>
      <c r="R94" s="101">
        <v>352235</v>
      </c>
      <c r="S94" s="102">
        <v>323948</v>
      </c>
      <c r="T94" s="102">
        <v>335113</v>
      </c>
      <c r="U94" s="99">
        <v>-19698</v>
      </c>
      <c r="V94" s="103">
        <v>94.52367846002436</v>
      </c>
      <c r="W94" s="99">
        <v>-21962</v>
      </c>
      <c r="X94" s="103">
        <v>94.13089896498369</v>
      </c>
      <c r="Y94" s="99">
        <v>-16048</v>
      </c>
      <c r="Z94" s="103">
        <v>95.27994446993495</v>
      </c>
      <c r="AA94" s="99">
        <v>-17122</v>
      </c>
      <c r="AB94" s="103">
        <v>95.13904069726176</v>
      </c>
    </row>
    <row r="95" spans="1:28" s="97" customFormat="1" ht="21" customHeight="1">
      <c r="A95" s="98" t="s">
        <v>85</v>
      </c>
      <c r="B95" s="99">
        <v>15725</v>
      </c>
      <c r="C95" s="99">
        <v>16091</v>
      </c>
      <c r="D95" s="99">
        <v>17864</v>
      </c>
      <c r="E95" s="99">
        <v>17447</v>
      </c>
      <c r="F95" s="99">
        <v>16401</v>
      </c>
      <c r="G95" s="99">
        <v>15515</v>
      </c>
      <c r="H95" s="99">
        <v>15514</v>
      </c>
      <c r="I95" s="99">
        <v>14653</v>
      </c>
      <c r="J95" s="99">
        <v>14653</v>
      </c>
      <c r="K95" s="99">
        <v>15160</v>
      </c>
      <c r="L95" s="99">
        <v>15160</v>
      </c>
      <c r="M95" s="99">
        <v>15659</v>
      </c>
      <c r="N95" s="99">
        <v>15659</v>
      </c>
      <c r="O95" s="100">
        <v>15347</v>
      </c>
      <c r="P95" s="100">
        <v>15347</v>
      </c>
      <c r="Q95" s="101">
        <v>15149</v>
      </c>
      <c r="R95" s="101">
        <v>15149</v>
      </c>
      <c r="S95" s="102">
        <v>14944</v>
      </c>
      <c r="T95" s="102">
        <v>14944</v>
      </c>
      <c r="U95" s="99">
        <v>-198</v>
      </c>
      <c r="V95" s="103">
        <v>98.70984557242458</v>
      </c>
      <c r="W95" s="99">
        <v>-198</v>
      </c>
      <c r="X95" s="103">
        <v>98.70984557242458</v>
      </c>
      <c r="Y95" s="99">
        <v>-205</v>
      </c>
      <c r="Z95" s="103">
        <v>98.64677536471054</v>
      </c>
      <c r="AA95" s="99">
        <v>-205</v>
      </c>
      <c r="AB95" s="103">
        <v>98.64677536471054</v>
      </c>
    </row>
    <row r="96" spans="1:28" s="97" customFormat="1" ht="21" customHeight="1" thickBot="1">
      <c r="A96" s="104" t="s">
        <v>86</v>
      </c>
      <c r="B96" s="105"/>
      <c r="C96" s="105"/>
      <c r="D96" s="105"/>
      <c r="E96" s="105"/>
      <c r="F96" s="105">
        <v>5221</v>
      </c>
      <c r="G96" s="105">
        <v>5214</v>
      </c>
      <c r="H96" s="105">
        <v>5139</v>
      </c>
      <c r="I96" s="105">
        <v>5035</v>
      </c>
      <c r="J96" s="105">
        <v>5035</v>
      </c>
      <c r="K96" s="105">
        <v>4982</v>
      </c>
      <c r="L96" s="105">
        <v>4982</v>
      </c>
      <c r="M96" s="105">
        <v>4979</v>
      </c>
      <c r="N96" s="105">
        <v>4979</v>
      </c>
      <c r="O96" s="106">
        <v>4977</v>
      </c>
      <c r="P96" s="106">
        <v>4977</v>
      </c>
      <c r="Q96" s="107">
        <v>4884</v>
      </c>
      <c r="R96" s="107">
        <v>4884</v>
      </c>
      <c r="S96" s="108">
        <v>4854</v>
      </c>
      <c r="T96" s="108">
        <v>4854</v>
      </c>
      <c r="U96" s="105">
        <v>-93</v>
      </c>
      <c r="V96" s="109">
        <v>98.1314044605184</v>
      </c>
      <c r="W96" s="105">
        <v>-93</v>
      </c>
      <c r="X96" s="109">
        <v>98.1314044605184</v>
      </c>
      <c r="Y96" s="105">
        <v>-30</v>
      </c>
      <c r="Z96" s="109">
        <v>99.38574938574939</v>
      </c>
      <c r="AA96" s="105">
        <v>-30</v>
      </c>
      <c r="AB96" s="109">
        <v>99.38574938574939</v>
      </c>
    </row>
    <row r="97" spans="1:28" s="97" customFormat="1" ht="21" customHeight="1" thickBot="1">
      <c r="A97" s="122" t="s">
        <v>101</v>
      </c>
      <c r="B97" s="111">
        <v>1802030</v>
      </c>
      <c r="C97" s="111">
        <v>1764663</v>
      </c>
      <c r="D97" s="111">
        <v>1729486</v>
      </c>
      <c r="E97" s="111">
        <v>1690262</v>
      </c>
      <c r="F97" s="111">
        <v>1657808</v>
      </c>
      <c r="G97" s="111">
        <v>1618930.75</v>
      </c>
      <c r="H97" s="111">
        <v>1586155.5</v>
      </c>
      <c r="I97" s="111">
        <v>1561437.5</v>
      </c>
      <c r="J97" s="111">
        <v>1570564.5</v>
      </c>
      <c r="K97" s="111">
        <v>1547405.5</v>
      </c>
      <c r="L97" s="111">
        <v>1557087.5</v>
      </c>
      <c r="M97" s="111">
        <v>1541276.5</v>
      </c>
      <c r="N97" s="111">
        <v>1557378.5</v>
      </c>
      <c r="O97" s="112">
        <v>1539991</v>
      </c>
      <c r="P97" s="112">
        <v>1554494</v>
      </c>
      <c r="Q97" s="113">
        <v>1543575.25</v>
      </c>
      <c r="R97" s="113">
        <v>1555814.25</v>
      </c>
      <c r="S97" s="114">
        <v>1555055.75</v>
      </c>
      <c r="T97" s="114">
        <v>1566220.75</v>
      </c>
      <c r="U97" s="111">
        <v>3584.25</v>
      </c>
      <c r="V97" s="115">
        <v>100.23274486669078</v>
      </c>
      <c r="W97" s="111">
        <v>1320.25</v>
      </c>
      <c r="X97" s="115">
        <v>100.08493117374529</v>
      </c>
      <c r="Y97" s="111">
        <v>11480.5</v>
      </c>
      <c r="Z97" s="115">
        <v>100.74376030582248</v>
      </c>
      <c r="AA97" s="111">
        <v>10406.5</v>
      </c>
      <c r="AB97" s="115">
        <v>100.6688780489059</v>
      </c>
    </row>
    <row r="98" spans="1:28" s="126" customFormat="1" ht="18">
      <c r="A98" s="123" t="s">
        <v>102</v>
      </c>
      <c r="B98" s="124"/>
      <c r="C98" s="124"/>
      <c r="D98" s="124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</row>
  </sheetData>
  <sheetProtection/>
  <mergeCells count="10">
    <mergeCell ref="A1:Z1"/>
    <mergeCell ref="U5:V5"/>
    <mergeCell ref="W5:X5"/>
    <mergeCell ref="Y5:Z5"/>
    <mergeCell ref="AA5:AB5"/>
    <mergeCell ref="A6:A7"/>
    <mergeCell ref="U6:V6"/>
    <mergeCell ref="W6:X6"/>
    <mergeCell ref="Y6:Z6"/>
    <mergeCell ref="AA6:AB6"/>
  </mergeCells>
  <printOptions horizontalCentered="1"/>
  <pageMargins left="0.2755905511811024" right="0.07874015748031496" top="0.9055118110236221" bottom="0.2362204724409449" header="0.5118110236220472" footer="0.15748031496062992"/>
  <pageSetup horizontalDpi="600" verticalDpi="600" orientation="landscape" paperSize="9" scale="35" r:id="rId1"/>
  <headerFooter alignWithMargins="0">
    <oddHeader>&amp;R&amp;"Arial,Kurzíva"&amp;22Kapitola B.3.II&amp;"Arial,Obyčejné"
&amp;"Arial,Tučné"Tabulka č.2/str.&amp;P&amp;16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workbookViewId="0" topLeftCell="A1">
      <selection activeCell="L91" sqref="L91"/>
    </sheetView>
  </sheetViews>
  <sheetFormatPr defaultColWidth="24.421875" defaultRowHeight="12.75"/>
  <cols>
    <col min="1" max="1" width="23.8515625" style="1" customWidth="1"/>
    <col min="2" max="2" width="14.140625" style="1" customWidth="1"/>
    <col min="3" max="3" width="13.00390625" style="1" customWidth="1"/>
    <col min="4" max="4" width="13.8515625" style="1" customWidth="1"/>
    <col min="5" max="5" width="12.421875" style="1" customWidth="1"/>
    <col min="6" max="6" width="12.8515625" style="1" customWidth="1"/>
    <col min="7" max="7" width="18.28125" style="1" customWidth="1"/>
    <col min="8" max="8" width="18.57421875" style="1" customWidth="1"/>
    <col min="9" max="9" width="16.421875" style="1" customWidth="1"/>
    <col min="10" max="10" width="13.8515625" style="1" customWidth="1"/>
    <col min="11" max="154" width="10.28125" style="1" customWidth="1"/>
    <col min="155" max="155" width="29.7109375" style="1" customWidth="1"/>
    <col min="156" max="156" width="25.8515625" style="1" customWidth="1"/>
    <col min="157" max="157" width="24.140625" style="1" customWidth="1"/>
    <col min="158" max="159" width="18.00390625" style="1" customWidth="1"/>
    <col min="160" max="160" width="18.7109375" style="1" customWidth="1"/>
    <col min="161" max="161" width="15.00390625" style="1" customWidth="1"/>
    <col min="162" max="162" width="18.7109375" style="1" customWidth="1"/>
    <col min="163" max="163" width="20.00390625" style="1" customWidth="1"/>
    <col min="164" max="164" width="24.57421875" style="1" customWidth="1"/>
    <col min="165" max="165" width="24.421875" style="1" bestFit="1" customWidth="1"/>
    <col min="166" max="16384" width="24.421875" style="1" customWidth="1"/>
  </cols>
  <sheetData>
    <row r="1" spans="1:10" ht="23.25">
      <c r="A1" s="201" t="s">
        <v>103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4" ht="13.5" thickBot="1"/>
    <row r="5" spans="1:12" ht="12.75">
      <c r="A5" s="416" t="s">
        <v>62</v>
      </c>
      <c r="B5" s="127" t="s">
        <v>58</v>
      </c>
      <c r="C5" s="419" t="s">
        <v>104</v>
      </c>
      <c r="D5" s="420"/>
      <c r="E5" s="420"/>
      <c r="F5" s="421"/>
      <c r="G5" s="422" t="s">
        <v>105</v>
      </c>
      <c r="H5" s="423"/>
      <c r="I5" s="423"/>
      <c r="J5" s="424"/>
      <c r="L5" s="128"/>
    </row>
    <row r="6" spans="1:12" ht="12.75">
      <c r="A6" s="417"/>
      <c r="B6" s="129" t="s">
        <v>106</v>
      </c>
      <c r="C6" s="130" t="s">
        <v>107</v>
      </c>
      <c r="D6" s="131" t="s">
        <v>108</v>
      </c>
      <c r="E6" s="131" t="s">
        <v>109</v>
      </c>
      <c r="F6" s="425" t="s">
        <v>110</v>
      </c>
      <c r="G6" s="130" t="s">
        <v>107</v>
      </c>
      <c r="H6" s="131" t="s">
        <v>108</v>
      </c>
      <c r="I6" s="131" t="s">
        <v>109</v>
      </c>
      <c r="J6" s="427" t="s">
        <v>110</v>
      </c>
      <c r="L6" s="128"/>
    </row>
    <row r="7" spans="1:12" ht="12.75">
      <c r="A7" s="417"/>
      <c r="B7" s="132" t="s">
        <v>111</v>
      </c>
      <c r="C7" s="133" t="s">
        <v>112</v>
      </c>
      <c r="D7" s="134" t="s">
        <v>112</v>
      </c>
      <c r="E7" s="134" t="s">
        <v>112</v>
      </c>
      <c r="F7" s="426"/>
      <c r="G7" s="133" t="s">
        <v>112</v>
      </c>
      <c r="H7" s="134" t="s">
        <v>112</v>
      </c>
      <c r="I7" s="134" t="s">
        <v>112</v>
      </c>
      <c r="J7" s="427"/>
      <c r="L7" s="128"/>
    </row>
    <row r="8" spans="1:12" ht="13.5" thickBot="1">
      <c r="A8" s="418"/>
      <c r="B8" s="135" t="s">
        <v>113</v>
      </c>
      <c r="C8" s="136" t="s">
        <v>114</v>
      </c>
      <c r="D8" s="137" t="s">
        <v>114</v>
      </c>
      <c r="E8" s="137" t="s">
        <v>114</v>
      </c>
      <c r="F8" s="138" t="s">
        <v>115</v>
      </c>
      <c r="G8" s="136" t="s">
        <v>116</v>
      </c>
      <c r="H8" s="137" t="s">
        <v>116</v>
      </c>
      <c r="I8" s="137" t="s">
        <v>116</v>
      </c>
      <c r="J8" s="139"/>
      <c r="L8" s="128"/>
    </row>
    <row r="9" spans="1:14" ht="18" customHeight="1">
      <c r="A9" s="140" t="s">
        <v>82</v>
      </c>
      <c r="B9" s="202">
        <v>38415</v>
      </c>
      <c r="C9" s="203">
        <v>39235</v>
      </c>
      <c r="D9" s="204">
        <v>38735</v>
      </c>
      <c r="E9" s="204">
        <v>500</v>
      </c>
      <c r="F9" s="205">
        <v>127.61227</v>
      </c>
      <c r="G9" s="206">
        <f>+H9+I9</f>
        <v>1507213</v>
      </c>
      <c r="H9" s="207">
        <f aca="true" t="shared" si="0" ref="H9:I13">+ROUND($B9*D9/1000,0)</f>
        <v>1488005</v>
      </c>
      <c r="I9" s="207">
        <f t="shared" si="0"/>
        <v>19208</v>
      </c>
      <c r="J9" s="208">
        <f>+ROUND($B9*F9/1000,1)</f>
        <v>4902.2</v>
      </c>
      <c r="L9" s="128"/>
      <c r="M9" s="128"/>
      <c r="N9" s="128"/>
    </row>
    <row r="10" spans="1:14" ht="18" customHeight="1">
      <c r="A10" s="141" t="s">
        <v>83</v>
      </c>
      <c r="B10" s="209">
        <v>87992.75</v>
      </c>
      <c r="C10" s="210">
        <v>50423</v>
      </c>
      <c r="D10" s="211">
        <v>49338</v>
      </c>
      <c r="E10" s="211">
        <v>1085</v>
      </c>
      <c r="F10" s="212">
        <v>129.59075</v>
      </c>
      <c r="G10" s="213">
        <f>+H10+I10</f>
        <v>4436858</v>
      </c>
      <c r="H10" s="214">
        <f t="shared" si="0"/>
        <v>4341386</v>
      </c>
      <c r="I10" s="214">
        <f t="shared" si="0"/>
        <v>95472</v>
      </c>
      <c r="J10" s="215">
        <f>+ROUND($B10*F10/1000,1)</f>
        <v>11403</v>
      </c>
      <c r="L10" s="128"/>
      <c r="M10" s="128"/>
      <c r="N10" s="128"/>
    </row>
    <row r="11" spans="1:14" ht="18" customHeight="1">
      <c r="A11" s="141" t="s">
        <v>84</v>
      </c>
      <c r="B11" s="209">
        <v>39240</v>
      </c>
      <c r="C11" s="210">
        <v>58313</v>
      </c>
      <c r="D11" s="211">
        <v>57243</v>
      </c>
      <c r="E11" s="211">
        <v>1070</v>
      </c>
      <c r="F11" s="212">
        <v>144.42939</v>
      </c>
      <c r="G11" s="213">
        <f>+H11+I11</f>
        <v>2288202</v>
      </c>
      <c r="H11" s="214">
        <f t="shared" si="0"/>
        <v>2246215</v>
      </c>
      <c r="I11" s="214">
        <f t="shared" si="0"/>
        <v>41987</v>
      </c>
      <c r="J11" s="215">
        <f>+ROUND($B11*F11/1000,1)</f>
        <v>5667.4</v>
      </c>
      <c r="L11" s="128"/>
      <c r="M11" s="128"/>
      <c r="N11" s="128"/>
    </row>
    <row r="12" spans="1:14" ht="18" customHeight="1">
      <c r="A12" s="141" t="s">
        <v>85</v>
      </c>
      <c r="B12" s="209">
        <v>2687</v>
      </c>
      <c r="C12" s="210">
        <v>49755</v>
      </c>
      <c r="D12" s="211">
        <v>49055</v>
      </c>
      <c r="E12" s="211">
        <v>700</v>
      </c>
      <c r="F12" s="212">
        <v>127.61227</v>
      </c>
      <c r="G12" s="213">
        <f>+H12+I12</f>
        <v>133692</v>
      </c>
      <c r="H12" s="214">
        <f t="shared" si="0"/>
        <v>131811</v>
      </c>
      <c r="I12" s="214">
        <f t="shared" si="0"/>
        <v>1881</v>
      </c>
      <c r="J12" s="215">
        <f>+ROUND($B12*F12/1000,1)</f>
        <v>342.9</v>
      </c>
      <c r="L12" s="128"/>
      <c r="M12" s="128"/>
      <c r="N12" s="128"/>
    </row>
    <row r="13" spans="1:14" ht="18" customHeight="1" thickBot="1">
      <c r="A13" s="142" t="s">
        <v>86</v>
      </c>
      <c r="B13" s="216">
        <v>125</v>
      </c>
      <c r="C13" s="217">
        <v>239179</v>
      </c>
      <c r="D13" s="218">
        <v>236679</v>
      </c>
      <c r="E13" s="218">
        <v>2500</v>
      </c>
      <c r="F13" s="219">
        <v>693.4589</v>
      </c>
      <c r="G13" s="220">
        <f>+H13+I13</f>
        <v>29898</v>
      </c>
      <c r="H13" s="221">
        <f t="shared" si="0"/>
        <v>29585</v>
      </c>
      <c r="I13" s="221">
        <f t="shared" si="0"/>
        <v>313</v>
      </c>
      <c r="J13" s="222">
        <f>+ROUND($B13*F13/1000,1)</f>
        <v>86.7</v>
      </c>
      <c r="L13" s="128"/>
      <c r="M13" s="128"/>
      <c r="N13" s="128"/>
    </row>
    <row r="14" spans="1:14" ht="18" customHeight="1" thickBot="1">
      <c r="A14" s="143" t="s">
        <v>117</v>
      </c>
      <c r="B14" s="223">
        <v>168459.75</v>
      </c>
      <c r="C14" s="224"/>
      <c r="D14" s="225"/>
      <c r="E14" s="225"/>
      <c r="F14" s="226"/>
      <c r="G14" s="227">
        <f>ROUND(SUM(G9:G13),0)</f>
        <v>8395863</v>
      </c>
      <c r="H14" s="228">
        <f>ROUND(SUM(H9:H13),0)</f>
        <v>8237002</v>
      </c>
      <c r="I14" s="228">
        <f>ROUND(SUM(I9:I13),0)</f>
        <v>158861</v>
      </c>
      <c r="J14" s="229">
        <f>ROUND(SUM(J9:J13),1)</f>
        <v>22402.2</v>
      </c>
      <c r="K14" s="144"/>
      <c r="L14" s="128"/>
      <c r="M14" s="128"/>
      <c r="N14" s="128"/>
    </row>
    <row r="15" spans="1:14" ht="18" customHeight="1">
      <c r="A15" s="140" t="s">
        <v>82</v>
      </c>
      <c r="B15" s="202">
        <v>45614</v>
      </c>
      <c r="C15" s="203">
        <v>39235</v>
      </c>
      <c r="D15" s="204">
        <v>38735</v>
      </c>
      <c r="E15" s="204">
        <v>500</v>
      </c>
      <c r="F15" s="205">
        <v>127.61227</v>
      </c>
      <c r="G15" s="206">
        <f>+H15+I15</f>
        <v>1789665</v>
      </c>
      <c r="H15" s="207">
        <f aca="true" t="shared" si="1" ref="H15:I19">+ROUND($B15*D15/1000,0)</f>
        <v>1766858</v>
      </c>
      <c r="I15" s="207">
        <f t="shared" si="1"/>
        <v>22807</v>
      </c>
      <c r="J15" s="208">
        <f>+ROUND($B15*F15/1000,1)</f>
        <v>5820.9</v>
      </c>
      <c r="L15" s="128"/>
      <c r="M15" s="128"/>
      <c r="N15" s="128"/>
    </row>
    <row r="16" spans="1:14" ht="18" customHeight="1">
      <c r="A16" s="141" t="s">
        <v>83</v>
      </c>
      <c r="B16" s="209">
        <v>107827.25</v>
      </c>
      <c r="C16" s="210">
        <v>50423</v>
      </c>
      <c r="D16" s="211">
        <v>49338</v>
      </c>
      <c r="E16" s="211">
        <v>1085</v>
      </c>
      <c r="F16" s="212">
        <v>129.59075</v>
      </c>
      <c r="G16" s="213">
        <f>+H16+I16</f>
        <v>5436974</v>
      </c>
      <c r="H16" s="214">
        <f t="shared" si="1"/>
        <v>5319981</v>
      </c>
      <c r="I16" s="214">
        <f t="shared" si="1"/>
        <v>116993</v>
      </c>
      <c r="J16" s="215">
        <f>+ROUND($B16*F16/1000,1)</f>
        <v>13973.4</v>
      </c>
      <c r="L16" s="128"/>
      <c r="M16" s="128"/>
      <c r="N16" s="128"/>
    </row>
    <row r="17" spans="1:14" ht="18" customHeight="1">
      <c r="A17" s="141" t="s">
        <v>84</v>
      </c>
      <c r="B17" s="209">
        <v>30927</v>
      </c>
      <c r="C17" s="210">
        <v>58313</v>
      </c>
      <c r="D17" s="211">
        <v>57243</v>
      </c>
      <c r="E17" s="211">
        <v>1070</v>
      </c>
      <c r="F17" s="212">
        <v>144.42939</v>
      </c>
      <c r="G17" s="213">
        <f>+H17+I17</f>
        <v>1803446</v>
      </c>
      <c r="H17" s="214">
        <f t="shared" si="1"/>
        <v>1770354</v>
      </c>
      <c r="I17" s="214">
        <f t="shared" si="1"/>
        <v>33092</v>
      </c>
      <c r="J17" s="215">
        <f>+ROUND($B17*F17/1000,1)</f>
        <v>4466.8</v>
      </c>
      <c r="L17" s="128"/>
      <c r="M17" s="128"/>
      <c r="N17" s="128"/>
    </row>
    <row r="18" spans="1:14" ht="18" customHeight="1">
      <c r="A18" s="141" t="s">
        <v>85</v>
      </c>
      <c r="B18" s="209">
        <v>1243</v>
      </c>
      <c r="C18" s="210">
        <v>49755</v>
      </c>
      <c r="D18" s="211">
        <v>49055</v>
      </c>
      <c r="E18" s="211">
        <v>700</v>
      </c>
      <c r="F18" s="212">
        <v>127.61227</v>
      </c>
      <c r="G18" s="213">
        <f>+H18+I18</f>
        <v>61845</v>
      </c>
      <c r="H18" s="214">
        <f t="shared" si="1"/>
        <v>60975</v>
      </c>
      <c r="I18" s="214">
        <f t="shared" si="1"/>
        <v>870</v>
      </c>
      <c r="J18" s="215">
        <f>+ROUND($B18*F18/1000,1)</f>
        <v>158.6</v>
      </c>
      <c r="L18" s="128"/>
      <c r="M18" s="128"/>
      <c r="N18" s="128"/>
    </row>
    <row r="19" spans="1:14" ht="18" customHeight="1" thickBot="1">
      <c r="A19" s="142" t="s">
        <v>86</v>
      </c>
      <c r="B19" s="216">
        <v>524</v>
      </c>
      <c r="C19" s="217">
        <v>239179</v>
      </c>
      <c r="D19" s="218">
        <v>236679</v>
      </c>
      <c r="E19" s="218">
        <v>2500</v>
      </c>
      <c r="F19" s="219">
        <v>693.4589</v>
      </c>
      <c r="G19" s="220">
        <f>+H19+I19</f>
        <v>125330</v>
      </c>
      <c r="H19" s="221">
        <f t="shared" si="1"/>
        <v>124020</v>
      </c>
      <c r="I19" s="221">
        <f t="shared" si="1"/>
        <v>1310</v>
      </c>
      <c r="J19" s="222">
        <f>+ROUND($B19*F19/1000,1)</f>
        <v>363.4</v>
      </c>
      <c r="L19" s="128"/>
      <c r="M19" s="128"/>
      <c r="N19" s="128"/>
    </row>
    <row r="20" spans="1:14" ht="18" customHeight="1" thickBot="1">
      <c r="A20" s="143" t="s">
        <v>88</v>
      </c>
      <c r="B20" s="223">
        <v>186135.25</v>
      </c>
      <c r="C20" s="224"/>
      <c r="D20" s="225"/>
      <c r="E20" s="225"/>
      <c r="F20" s="226"/>
      <c r="G20" s="227">
        <f>ROUND(SUM(G15:G19),0)</f>
        <v>9217260</v>
      </c>
      <c r="H20" s="228">
        <f>ROUND(SUM(H15:H19),0)</f>
        <v>9042188</v>
      </c>
      <c r="I20" s="228">
        <f>ROUND(SUM(I15:I19),0)</f>
        <v>175072</v>
      </c>
      <c r="J20" s="229">
        <f>ROUND(SUM(J15:J19),1)</f>
        <v>24783.1</v>
      </c>
      <c r="K20" s="144"/>
      <c r="L20" s="128"/>
      <c r="M20" s="128"/>
      <c r="N20" s="128"/>
    </row>
    <row r="21" spans="1:14" ht="18" customHeight="1">
      <c r="A21" s="140" t="s">
        <v>82</v>
      </c>
      <c r="B21" s="202">
        <v>22990.5</v>
      </c>
      <c r="C21" s="203">
        <v>39235</v>
      </c>
      <c r="D21" s="204">
        <v>38735</v>
      </c>
      <c r="E21" s="204">
        <v>500</v>
      </c>
      <c r="F21" s="205">
        <v>127.61227</v>
      </c>
      <c r="G21" s="206">
        <f>+H21+I21</f>
        <v>902032</v>
      </c>
      <c r="H21" s="207">
        <f aca="true" t="shared" si="2" ref="H21:I25">+ROUND($B21*D21/1000,0)</f>
        <v>890537</v>
      </c>
      <c r="I21" s="207">
        <f t="shared" si="2"/>
        <v>11495</v>
      </c>
      <c r="J21" s="208">
        <f>+ROUND($B21*F21/1000,1)</f>
        <v>2933.9</v>
      </c>
      <c r="L21" s="128"/>
      <c r="M21" s="128"/>
      <c r="N21" s="128"/>
    </row>
    <row r="22" spans="1:14" ht="18" customHeight="1">
      <c r="A22" s="141" t="s">
        <v>83</v>
      </c>
      <c r="B22" s="209">
        <v>52540.25</v>
      </c>
      <c r="C22" s="210">
        <v>50423</v>
      </c>
      <c r="D22" s="211">
        <v>49338</v>
      </c>
      <c r="E22" s="211">
        <v>1085</v>
      </c>
      <c r="F22" s="212">
        <v>129.59075</v>
      </c>
      <c r="G22" s="213">
        <f>+H22+I22</f>
        <v>2649237</v>
      </c>
      <c r="H22" s="214">
        <f t="shared" si="2"/>
        <v>2592231</v>
      </c>
      <c r="I22" s="214">
        <f t="shared" si="2"/>
        <v>57006</v>
      </c>
      <c r="J22" s="215">
        <f>+ROUND($B22*F22/1000,1)</f>
        <v>6808.7</v>
      </c>
      <c r="L22" s="128"/>
      <c r="M22" s="128"/>
      <c r="N22" s="128"/>
    </row>
    <row r="23" spans="1:14" ht="18" customHeight="1">
      <c r="A23" s="141" t="s">
        <v>84</v>
      </c>
      <c r="B23" s="209">
        <v>23627</v>
      </c>
      <c r="C23" s="210">
        <v>58313</v>
      </c>
      <c r="D23" s="211">
        <v>57243</v>
      </c>
      <c r="E23" s="211">
        <v>1070</v>
      </c>
      <c r="F23" s="212">
        <v>144.42939</v>
      </c>
      <c r="G23" s="213">
        <f>+H23+I23</f>
        <v>1377761</v>
      </c>
      <c r="H23" s="214">
        <f t="shared" si="2"/>
        <v>1352480</v>
      </c>
      <c r="I23" s="214">
        <f t="shared" si="2"/>
        <v>25281</v>
      </c>
      <c r="J23" s="215">
        <f>+ROUND($B23*F23/1000,1)</f>
        <v>3412.4</v>
      </c>
      <c r="L23" s="128"/>
      <c r="M23" s="128"/>
      <c r="N23" s="128"/>
    </row>
    <row r="24" spans="1:14" ht="18" customHeight="1">
      <c r="A24" s="141" t="s">
        <v>85</v>
      </c>
      <c r="B24" s="209">
        <v>1151</v>
      </c>
      <c r="C24" s="210">
        <v>49755</v>
      </c>
      <c r="D24" s="211">
        <v>49055</v>
      </c>
      <c r="E24" s="211">
        <v>700</v>
      </c>
      <c r="F24" s="212">
        <v>127.61227</v>
      </c>
      <c r="G24" s="213">
        <f>+H24+I24</f>
        <v>57268</v>
      </c>
      <c r="H24" s="214">
        <f t="shared" si="2"/>
        <v>56462</v>
      </c>
      <c r="I24" s="214">
        <f t="shared" si="2"/>
        <v>806</v>
      </c>
      <c r="J24" s="215">
        <f>+ROUND($B24*F24/1000,1)</f>
        <v>146.9</v>
      </c>
      <c r="L24" s="128"/>
      <c r="M24" s="128"/>
      <c r="N24" s="128"/>
    </row>
    <row r="25" spans="1:14" ht="18" customHeight="1" thickBot="1">
      <c r="A25" s="142" t="s">
        <v>86</v>
      </c>
      <c r="B25" s="216">
        <v>298</v>
      </c>
      <c r="C25" s="217">
        <v>239179</v>
      </c>
      <c r="D25" s="218">
        <v>236679</v>
      </c>
      <c r="E25" s="218">
        <v>2500</v>
      </c>
      <c r="F25" s="219">
        <v>693.4589</v>
      </c>
      <c r="G25" s="220">
        <f>+H25+I25</f>
        <v>71275</v>
      </c>
      <c r="H25" s="221">
        <f t="shared" si="2"/>
        <v>70530</v>
      </c>
      <c r="I25" s="221">
        <f t="shared" si="2"/>
        <v>745</v>
      </c>
      <c r="J25" s="222">
        <f>+ROUND($B25*F25/1000,1)</f>
        <v>206.7</v>
      </c>
      <c r="L25" s="128"/>
      <c r="M25" s="128"/>
      <c r="N25" s="128"/>
    </row>
    <row r="26" spans="1:14" ht="18" customHeight="1" thickBot="1">
      <c r="A26" s="143" t="s">
        <v>89</v>
      </c>
      <c r="B26" s="223">
        <v>100606.75</v>
      </c>
      <c r="C26" s="224"/>
      <c r="D26" s="225"/>
      <c r="E26" s="225"/>
      <c r="F26" s="226"/>
      <c r="G26" s="227">
        <f>ROUND(SUM(G21:G25),0)</f>
        <v>5057573</v>
      </c>
      <c r="H26" s="228">
        <f>ROUND(SUM(H21:H25),0)</f>
        <v>4962240</v>
      </c>
      <c r="I26" s="228">
        <f>ROUND(SUM(I21:I25),0)</f>
        <v>95333</v>
      </c>
      <c r="J26" s="229">
        <f>ROUND(SUM(J21:J25),1)</f>
        <v>13508.6</v>
      </c>
      <c r="K26" s="144"/>
      <c r="L26" s="128"/>
      <c r="M26" s="128"/>
      <c r="N26" s="128"/>
    </row>
    <row r="27" spans="1:14" ht="18" customHeight="1">
      <c r="A27" s="140" t="s">
        <v>82</v>
      </c>
      <c r="B27" s="202">
        <v>19219.5</v>
      </c>
      <c r="C27" s="203">
        <v>39235</v>
      </c>
      <c r="D27" s="204">
        <v>38735</v>
      </c>
      <c r="E27" s="204">
        <v>500</v>
      </c>
      <c r="F27" s="205">
        <v>127.61227</v>
      </c>
      <c r="G27" s="206">
        <f>+H27+I27</f>
        <v>754077</v>
      </c>
      <c r="H27" s="207">
        <f aca="true" t="shared" si="3" ref="H27:I31">+ROUND($B27*D27/1000,0)</f>
        <v>744467</v>
      </c>
      <c r="I27" s="207">
        <f t="shared" si="3"/>
        <v>9610</v>
      </c>
      <c r="J27" s="208">
        <f>+ROUND($B27*F27/1000,1)</f>
        <v>2452.6</v>
      </c>
      <c r="L27" s="128"/>
      <c r="M27" s="128"/>
      <c r="N27" s="128"/>
    </row>
    <row r="28" spans="1:14" ht="18" customHeight="1">
      <c r="A28" s="141" t="s">
        <v>83</v>
      </c>
      <c r="B28" s="209">
        <v>46300.5</v>
      </c>
      <c r="C28" s="210">
        <v>50423</v>
      </c>
      <c r="D28" s="211">
        <v>49338</v>
      </c>
      <c r="E28" s="211">
        <v>1085</v>
      </c>
      <c r="F28" s="212">
        <v>129.59075</v>
      </c>
      <c r="G28" s="213">
        <f>+H28+I28</f>
        <v>2334610</v>
      </c>
      <c r="H28" s="214">
        <f t="shared" si="3"/>
        <v>2284374</v>
      </c>
      <c r="I28" s="214">
        <f t="shared" si="3"/>
        <v>50236</v>
      </c>
      <c r="J28" s="215">
        <f>+ROUND($B28*F28/1000,1)</f>
        <v>6000.1</v>
      </c>
      <c r="L28" s="128"/>
      <c r="M28" s="128"/>
      <c r="N28" s="128"/>
    </row>
    <row r="29" spans="1:14" ht="18" customHeight="1">
      <c r="A29" s="141" t="s">
        <v>84</v>
      </c>
      <c r="B29" s="209">
        <v>18401</v>
      </c>
      <c r="C29" s="210">
        <v>58313</v>
      </c>
      <c r="D29" s="211">
        <v>57243</v>
      </c>
      <c r="E29" s="211">
        <v>1070</v>
      </c>
      <c r="F29" s="212">
        <v>144.42939</v>
      </c>
      <c r="G29" s="213">
        <f>+H29+I29</f>
        <v>1073017</v>
      </c>
      <c r="H29" s="214">
        <f t="shared" si="3"/>
        <v>1053328</v>
      </c>
      <c r="I29" s="214">
        <f t="shared" si="3"/>
        <v>19689</v>
      </c>
      <c r="J29" s="215">
        <f>+ROUND($B29*F29/1000,1)</f>
        <v>2657.6</v>
      </c>
      <c r="L29" s="128"/>
      <c r="M29" s="128"/>
      <c r="N29" s="128"/>
    </row>
    <row r="30" spans="1:14" ht="18" customHeight="1">
      <c r="A30" s="141" t="s">
        <v>85</v>
      </c>
      <c r="B30" s="209">
        <v>854</v>
      </c>
      <c r="C30" s="210">
        <v>49755</v>
      </c>
      <c r="D30" s="211">
        <v>49055</v>
      </c>
      <c r="E30" s="211">
        <v>700</v>
      </c>
      <c r="F30" s="212">
        <v>127.61227</v>
      </c>
      <c r="G30" s="213">
        <f>+H30+I30</f>
        <v>42491</v>
      </c>
      <c r="H30" s="214">
        <f t="shared" si="3"/>
        <v>41893</v>
      </c>
      <c r="I30" s="214">
        <f t="shared" si="3"/>
        <v>598</v>
      </c>
      <c r="J30" s="215">
        <f>+ROUND($B30*F30/1000,1)</f>
        <v>109</v>
      </c>
      <c r="L30" s="128"/>
      <c r="M30" s="128"/>
      <c r="N30" s="128"/>
    </row>
    <row r="31" spans="1:14" ht="18" customHeight="1" thickBot="1">
      <c r="A31" s="142" t="s">
        <v>86</v>
      </c>
      <c r="B31" s="216">
        <v>290</v>
      </c>
      <c r="C31" s="217">
        <v>239179</v>
      </c>
      <c r="D31" s="218">
        <v>236679</v>
      </c>
      <c r="E31" s="218">
        <v>2500</v>
      </c>
      <c r="F31" s="219">
        <v>693.4589</v>
      </c>
      <c r="G31" s="220">
        <f>+H31+I31</f>
        <v>69362</v>
      </c>
      <c r="H31" s="221">
        <f t="shared" si="3"/>
        <v>68637</v>
      </c>
      <c r="I31" s="221">
        <f t="shared" si="3"/>
        <v>725</v>
      </c>
      <c r="J31" s="222">
        <f>+ROUND($B31*F31/1000,1)</f>
        <v>201.1</v>
      </c>
      <c r="L31" s="128"/>
      <c r="M31" s="128"/>
      <c r="N31" s="128"/>
    </row>
    <row r="32" spans="1:14" ht="18" customHeight="1" thickBot="1">
      <c r="A32" s="143" t="s">
        <v>90</v>
      </c>
      <c r="B32" s="223">
        <v>85065</v>
      </c>
      <c r="C32" s="224"/>
      <c r="D32" s="225"/>
      <c r="E32" s="225"/>
      <c r="F32" s="226"/>
      <c r="G32" s="227">
        <f>ROUND(SUM(G27:G31),0)</f>
        <v>4273557</v>
      </c>
      <c r="H32" s="228">
        <f>ROUND(SUM(H27:H31),0)</f>
        <v>4192699</v>
      </c>
      <c r="I32" s="228">
        <f>ROUND(SUM(I27:I31),0)</f>
        <v>80858</v>
      </c>
      <c r="J32" s="229">
        <f>ROUND(SUM(J27:J31),1)</f>
        <v>11420.4</v>
      </c>
      <c r="K32" s="144"/>
      <c r="L32" s="128"/>
      <c r="M32" s="128"/>
      <c r="N32" s="128"/>
    </row>
    <row r="33" spans="1:14" ht="18" customHeight="1">
      <c r="A33" s="140" t="s">
        <v>82</v>
      </c>
      <c r="B33" s="202">
        <v>9517</v>
      </c>
      <c r="C33" s="203">
        <v>39235</v>
      </c>
      <c r="D33" s="204">
        <v>38735</v>
      </c>
      <c r="E33" s="204">
        <v>500</v>
      </c>
      <c r="F33" s="205">
        <v>127.61227</v>
      </c>
      <c r="G33" s="206">
        <f>+H33+I33</f>
        <v>373400</v>
      </c>
      <c r="H33" s="207">
        <f aca="true" t="shared" si="4" ref="H33:I37">+ROUND($B33*D33/1000,0)</f>
        <v>368641</v>
      </c>
      <c r="I33" s="207">
        <f t="shared" si="4"/>
        <v>4759</v>
      </c>
      <c r="J33" s="208">
        <f>+ROUND($B33*F33/1000,1)</f>
        <v>1214.5</v>
      </c>
      <c r="L33" s="128"/>
      <c r="M33" s="128"/>
      <c r="N33" s="128"/>
    </row>
    <row r="34" spans="1:14" ht="18" customHeight="1">
      <c r="A34" s="141" t="s">
        <v>83</v>
      </c>
      <c r="B34" s="209">
        <v>24916.75</v>
      </c>
      <c r="C34" s="210">
        <v>50423</v>
      </c>
      <c r="D34" s="211">
        <v>49338</v>
      </c>
      <c r="E34" s="211">
        <v>1085</v>
      </c>
      <c r="F34" s="212">
        <v>129.59075</v>
      </c>
      <c r="G34" s="213">
        <f>+H34+I34</f>
        <v>1256378</v>
      </c>
      <c r="H34" s="214">
        <f t="shared" si="4"/>
        <v>1229343</v>
      </c>
      <c r="I34" s="214">
        <f t="shared" si="4"/>
        <v>27035</v>
      </c>
      <c r="J34" s="215">
        <f>+ROUND($B34*F34/1000,1)</f>
        <v>3229</v>
      </c>
      <c r="L34" s="128"/>
      <c r="M34" s="128"/>
      <c r="N34" s="128"/>
    </row>
    <row r="35" spans="1:14" ht="18" customHeight="1">
      <c r="A35" s="141" t="s">
        <v>84</v>
      </c>
      <c r="B35" s="209">
        <v>9244</v>
      </c>
      <c r="C35" s="210">
        <v>58313</v>
      </c>
      <c r="D35" s="211">
        <v>57243</v>
      </c>
      <c r="E35" s="211">
        <v>1070</v>
      </c>
      <c r="F35" s="212">
        <v>144.42939</v>
      </c>
      <c r="G35" s="213">
        <f>+H35+I35</f>
        <v>539045</v>
      </c>
      <c r="H35" s="214">
        <f t="shared" si="4"/>
        <v>529154</v>
      </c>
      <c r="I35" s="214">
        <f t="shared" si="4"/>
        <v>9891</v>
      </c>
      <c r="J35" s="215">
        <f>+ROUND($B35*F35/1000,1)</f>
        <v>1335.1</v>
      </c>
      <c r="L35" s="128"/>
      <c r="M35" s="128"/>
      <c r="N35" s="128"/>
    </row>
    <row r="36" spans="1:14" ht="18" customHeight="1">
      <c r="A36" s="141" t="s">
        <v>85</v>
      </c>
      <c r="B36" s="209">
        <v>404</v>
      </c>
      <c r="C36" s="210">
        <v>49755</v>
      </c>
      <c r="D36" s="211">
        <v>49055</v>
      </c>
      <c r="E36" s="211">
        <v>700</v>
      </c>
      <c r="F36" s="212">
        <v>127.61227</v>
      </c>
      <c r="G36" s="213">
        <f>+H36+I36</f>
        <v>20101</v>
      </c>
      <c r="H36" s="214">
        <f t="shared" si="4"/>
        <v>19818</v>
      </c>
      <c r="I36" s="214">
        <f t="shared" si="4"/>
        <v>283</v>
      </c>
      <c r="J36" s="215">
        <f>+ROUND($B36*F36/1000,1)</f>
        <v>51.6</v>
      </c>
      <c r="L36" s="128"/>
      <c r="M36" s="128"/>
      <c r="N36" s="128"/>
    </row>
    <row r="37" spans="1:14" ht="18" customHeight="1" thickBot="1">
      <c r="A37" s="142" t="s">
        <v>86</v>
      </c>
      <c r="B37" s="216">
        <v>220</v>
      </c>
      <c r="C37" s="217">
        <v>239179</v>
      </c>
      <c r="D37" s="218">
        <v>236679</v>
      </c>
      <c r="E37" s="218">
        <v>2500</v>
      </c>
      <c r="F37" s="219">
        <v>693.4589</v>
      </c>
      <c r="G37" s="220">
        <f>+H37+I37</f>
        <v>52619</v>
      </c>
      <c r="H37" s="221">
        <f t="shared" si="4"/>
        <v>52069</v>
      </c>
      <c r="I37" s="221">
        <f t="shared" si="4"/>
        <v>550</v>
      </c>
      <c r="J37" s="222">
        <f>+ROUND($B37*F37/1000,1)</f>
        <v>152.6</v>
      </c>
      <c r="L37" s="128"/>
      <c r="M37" s="128"/>
      <c r="N37" s="128"/>
    </row>
    <row r="38" spans="1:14" ht="18" customHeight="1" thickBot="1">
      <c r="A38" s="143" t="s">
        <v>91</v>
      </c>
      <c r="B38" s="223">
        <v>44301.75</v>
      </c>
      <c r="C38" s="224"/>
      <c r="D38" s="225"/>
      <c r="E38" s="225"/>
      <c r="F38" s="226"/>
      <c r="G38" s="227">
        <f>ROUND(SUM(G33:G37),0)</f>
        <v>2241543</v>
      </c>
      <c r="H38" s="228">
        <f>ROUND(SUM(H33:H37),0)</f>
        <v>2199025</v>
      </c>
      <c r="I38" s="228">
        <f>ROUND(SUM(I33:I37),0)</f>
        <v>42518</v>
      </c>
      <c r="J38" s="229">
        <f>ROUND(SUM(J33:J37),1)</f>
        <v>5982.8</v>
      </c>
      <c r="K38" s="144"/>
      <c r="L38" s="128"/>
      <c r="M38" s="128"/>
      <c r="N38" s="128"/>
    </row>
    <row r="39" spans="1:14" ht="18" customHeight="1">
      <c r="A39" s="140" t="s">
        <v>82</v>
      </c>
      <c r="B39" s="202">
        <v>25906</v>
      </c>
      <c r="C39" s="203">
        <v>39235</v>
      </c>
      <c r="D39" s="204">
        <v>38735</v>
      </c>
      <c r="E39" s="204">
        <v>500</v>
      </c>
      <c r="F39" s="205">
        <v>127.61227</v>
      </c>
      <c r="G39" s="206">
        <f>+H39+I39</f>
        <v>1016422</v>
      </c>
      <c r="H39" s="207">
        <f aca="true" t="shared" si="5" ref="H39:I43">+ROUND($B39*D39/1000,0)</f>
        <v>1003469</v>
      </c>
      <c r="I39" s="207">
        <f t="shared" si="5"/>
        <v>12953</v>
      </c>
      <c r="J39" s="208">
        <f>+ROUND($B39*F39/1000,1)</f>
        <v>3305.9</v>
      </c>
      <c r="L39" s="128"/>
      <c r="M39" s="128"/>
      <c r="N39" s="128"/>
    </row>
    <row r="40" spans="1:14" ht="18" customHeight="1">
      <c r="A40" s="141" t="s">
        <v>83</v>
      </c>
      <c r="B40" s="209">
        <v>72290.75</v>
      </c>
      <c r="C40" s="210">
        <v>50423</v>
      </c>
      <c r="D40" s="211">
        <v>49338</v>
      </c>
      <c r="E40" s="211">
        <v>1085</v>
      </c>
      <c r="F40" s="212">
        <v>129.59075</v>
      </c>
      <c r="G40" s="213">
        <f>+H40+I40</f>
        <v>3645116</v>
      </c>
      <c r="H40" s="214">
        <f t="shared" si="5"/>
        <v>3566681</v>
      </c>
      <c r="I40" s="214">
        <f t="shared" si="5"/>
        <v>78435</v>
      </c>
      <c r="J40" s="215">
        <f>+ROUND($B40*F40/1000,1)</f>
        <v>9368.2</v>
      </c>
      <c r="L40" s="128"/>
      <c r="M40" s="128"/>
      <c r="N40" s="128"/>
    </row>
    <row r="41" spans="1:14" ht="18" customHeight="1">
      <c r="A41" s="141" t="s">
        <v>84</v>
      </c>
      <c r="B41" s="209">
        <v>27723</v>
      </c>
      <c r="C41" s="210">
        <v>58313</v>
      </c>
      <c r="D41" s="211">
        <v>57243</v>
      </c>
      <c r="E41" s="211">
        <v>1070</v>
      </c>
      <c r="F41" s="212">
        <v>144.42939</v>
      </c>
      <c r="G41" s="213">
        <f>+H41+I41</f>
        <v>1616612</v>
      </c>
      <c r="H41" s="214">
        <f t="shared" si="5"/>
        <v>1586948</v>
      </c>
      <c r="I41" s="214">
        <f t="shared" si="5"/>
        <v>29664</v>
      </c>
      <c r="J41" s="215">
        <f>+ROUND($B41*F41/1000,1)</f>
        <v>4004</v>
      </c>
      <c r="L41" s="128"/>
      <c r="M41" s="128"/>
      <c r="N41" s="128"/>
    </row>
    <row r="42" spans="1:14" ht="18" customHeight="1">
      <c r="A42" s="141" t="s">
        <v>85</v>
      </c>
      <c r="B42" s="209">
        <v>1367</v>
      </c>
      <c r="C42" s="210">
        <v>49755</v>
      </c>
      <c r="D42" s="211">
        <v>49055</v>
      </c>
      <c r="E42" s="211">
        <v>700</v>
      </c>
      <c r="F42" s="212">
        <v>127.61227</v>
      </c>
      <c r="G42" s="213">
        <f>+H42+I42</f>
        <v>68015</v>
      </c>
      <c r="H42" s="214">
        <f t="shared" si="5"/>
        <v>67058</v>
      </c>
      <c r="I42" s="214">
        <f t="shared" si="5"/>
        <v>957</v>
      </c>
      <c r="J42" s="215">
        <f>+ROUND($B42*F42/1000,1)</f>
        <v>174.4</v>
      </c>
      <c r="L42" s="128"/>
      <c r="M42" s="128"/>
      <c r="N42" s="128"/>
    </row>
    <row r="43" spans="1:14" ht="18" customHeight="1" thickBot="1">
      <c r="A43" s="142" t="s">
        <v>86</v>
      </c>
      <c r="B43" s="216">
        <v>765</v>
      </c>
      <c r="C43" s="217">
        <v>239179</v>
      </c>
      <c r="D43" s="218">
        <v>236679</v>
      </c>
      <c r="E43" s="218">
        <v>2500</v>
      </c>
      <c r="F43" s="219">
        <v>693.4589</v>
      </c>
      <c r="G43" s="220">
        <f>+H43+I43</f>
        <v>182972</v>
      </c>
      <c r="H43" s="221">
        <f t="shared" si="5"/>
        <v>181059</v>
      </c>
      <c r="I43" s="221">
        <f t="shared" si="5"/>
        <v>1913</v>
      </c>
      <c r="J43" s="222">
        <f>+ROUND($B43*F43/1000,1)</f>
        <v>530.5</v>
      </c>
      <c r="L43" s="128"/>
      <c r="M43" s="128"/>
      <c r="N43" s="128"/>
    </row>
    <row r="44" spans="1:14" ht="18" customHeight="1" thickBot="1">
      <c r="A44" s="143" t="s">
        <v>92</v>
      </c>
      <c r="B44" s="223">
        <v>128051.75</v>
      </c>
      <c r="C44" s="224"/>
      <c r="D44" s="225"/>
      <c r="E44" s="225"/>
      <c r="F44" s="226"/>
      <c r="G44" s="227">
        <f>ROUND(SUM(G39:G43),0)</f>
        <v>6529137</v>
      </c>
      <c r="H44" s="228">
        <f>ROUND(SUM(H39:H43),0)</f>
        <v>6405215</v>
      </c>
      <c r="I44" s="228">
        <f>ROUND(SUM(I39:I43),0)</f>
        <v>123922</v>
      </c>
      <c r="J44" s="229">
        <f>ROUND(SUM(J39:J43),1)</f>
        <v>17383</v>
      </c>
      <c r="K44" s="144"/>
      <c r="L44" s="128"/>
      <c r="M44" s="128"/>
      <c r="N44" s="128"/>
    </row>
    <row r="45" spans="1:14" ht="18" customHeight="1">
      <c r="A45" s="140" t="s">
        <v>82</v>
      </c>
      <c r="B45" s="202">
        <v>15519</v>
      </c>
      <c r="C45" s="203">
        <v>39235</v>
      </c>
      <c r="D45" s="204">
        <v>38735</v>
      </c>
      <c r="E45" s="204">
        <v>500</v>
      </c>
      <c r="F45" s="205">
        <v>127.61227</v>
      </c>
      <c r="G45" s="206">
        <f>+H45+I45</f>
        <v>608888</v>
      </c>
      <c r="H45" s="207">
        <f aca="true" t="shared" si="6" ref="H45:I49">+ROUND($B45*D45/1000,0)</f>
        <v>601128</v>
      </c>
      <c r="I45" s="207">
        <f t="shared" si="6"/>
        <v>7760</v>
      </c>
      <c r="J45" s="208">
        <f>+ROUND($B45*F45/1000,1)</f>
        <v>1980.4</v>
      </c>
      <c r="L45" s="128"/>
      <c r="M45" s="128"/>
      <c r="N45" s="128"/>
    </row>
    <row r="46" spans="1:14" ht="18" customHeight="1">
      <c r="A46" s="141" t="s">
        <v>83</v>
      </c>
      <c r="B46" s="209">
        <v>37262.5</v>
      </c>
      <c r="C46" s="210">
        <v>50423</v>
      </c>
      <c r="D46" s="211">
        <v>49338</v>
      </c>
      <c r="E46" s="211">
        <v>1085</v>
      </c>
      <c r="F46" s="212">
        <v>129.59075</v>
      </c>
      <c r="G46" s="213">
        <f>+H46+I46</f>
        <v>1878887</v>
      </c>
      <c r="H46" s="214">
        <f t="shared" si="6"/>
        <v>1838457</v>
      </c>
      <c r="I46" s="214">
        <f t="shared" si="6"/>
        <v>40430</v>
      </c>
      <c r="J46" s="215">
        <f>+ROUND($B46*F46/1000,1)</f>
        <v>4828.9</v>
      </c>
      <c r="L46" s="128"/>
      <c r="M46" s="128"/>
      <c r="N46" s="128"/>
    </row>
    <row r="47" spans="1:14" ht="18" customHeight="1">
      <c r="A47" s="141" t="s">
        <v>84</v>
      </c>
      <c r="B47" s="209">
        <v>13471</v>
      </c>
      <c r="C47" s="210">
        <v>58313</v>
      </c>
      <c r="D47" s="211">
        <v>57243</v>
      </c>
      <c r="E47" s="211">
        <v>1070</v>
      </c>
      <c r="F47" s="212">
        <v>144.42939</v>
      </c>
      <c r="G47" s="213">
        <f>+H47+I47</f>
        <v>785534</v>
      </c>
      <c r="H47" s="214">
        <f t="shared" si="6"/>
        <v>771120</v>
      </c>
      <c r="I47" s="214">
        <f t="shared" si="6"/>
        <v>14414</v>
      </c>
      <c r="J47" s="215">
        <f>+ROUND($B47*F47/1000,1)</f>
        <v>1945.6</v>
      </c>
      <c r="L47" s="128"/>
      <c r="M47" s="128"/>
      <c r="N47" s="128"/>
    </row>
    <row r="48" spans="1:14" ht="18" customHeight="1">
      <c r="A48" s="141" t="s">
        <v>85</v>
      </c>
      <c r="B48" s="209">
        <v>429</v>
      </c>
      <c r="C48" s="210">
        <v>49755</v>
      </c>
      <c r="D48" s="211">
        <v>49055</v>
      </c>
      <c r="E48" s="211">
        <v>700</v>
      </c>
      <c r="F48" s="212">
        <v>127.61227</v>
      </c>
      <c r="G48" s="213">
        <f>+H48+I48</f>
        <v>21345</v>
      </c>
      <c r="H48" s="214">
        <f t="shared" si="6"/>
        <v>21045</v>
      </c>
      <c r="I48" s="214">
        <f t="shared" si="6"/>
        <v>300</v>
      </c>
      <c r="J48" s="215">
        <f>+ROUND($B48*F48/1000,1)</f>
        <v>54.7</v>
      </c>
      <c r="L48" s="128"/>
      <c r="M48" s="128"/>
      <c r="N48" s="128"/>
    </row>
    <row r="49" spans="1:14" ht="18" customHeight="1" thickBot="1">
      <c r="A49" s="142" t="s">
        <v>86</v>
      </c>
      <c r="B49" s="216">
        <v>240</v>
      </c>
      <c r="C49" s="217">
        <v>239179</v>
      </c>
      <c r="D49" s="218">
        <v>236679</v>
      </c>
      <c r="E49" s="218">
        <v>2500</v>
      </c>
      <c r="F49" s="219">
        <v>693.4589</v>
      </c>
      <c r="G49" s="220">
        <f>+H49+I49</f>
        <v>57403</v>
      </c>
      <c r="H49" s="221">
        <f t="shared" si="6"/>
        <v>56803</v>
      </c>
      <c r="I49" s="221">
        <f t="shared" si="6"/>
        <v>600</v>
      </c>
      <c r="J49" s="222">
        <f>+ROUND($B49*F49/1000,1)</f>
        <v>166.4</v>
      </c>
      <c r="L49" s="128"/>
      <c r="M49" s="128"/>
      <c r="N49" s="128"/>
    </row>
    <row r="50" spans="1:14" ht="18" customHeight="1" thickBot="1">
      <c r="A50" s="143" t="s">
        <v>93</v>
      </c>
      <c r="B50" s="223">
        <v>66921.5</v>
      </c>
      <c r="C50" s="224"/>
      <c r="D50" s="225"/>
      <c r="E50" s="225"/>
      <c r="F50" s="226"/>
      <c r="G50" s="227">
        <f>ROUND(SUM(G45:G49),0)</f>
        <v>3352057</v>
      </c>
      <c r="H50" s="228">
        <f>ROUND(SUM(H45:H49),0)</f>
        <v>3288553</v>
      </c>
      <c r="I50" s="228">
        <f>ROUND(SUM(I45:I49),0)</f>
        <v>63504</v>
      </c>
      <c r="J50" s="229">
        <f>ROUND(SUM(J45:J49),1)</f>
        <v>8976</v>
      </c>
      <c r="K50" s="144"/>
      <c r="L50" s="128"/>
      <c r="M50" s="128"/>
      <c r="N50" s="128"/>
    </row>
    <row r="51" spans="1:14" ht="18" customHeight="1">
      <c r="A51" s="140" t="s">
        <v>82</v>
      </c>
      <c r="B51" s="202">
        <v>19722</v>
      </c>
      <c r="C51" s="203">
        <v>39235</v>
      </c>
      <c r="D51" s="204">
        <v>38735</v>
      </c>
      <c r="E51" s="204">
        <v>500</v>
      </c>
      <c r="F51" s="205">
        <v>127.61227</v>
      </c>
      <c r="G51" s="206">
        <f>+H51+I51</f>
        <v>773793</v>
      </c>
      <c r="H51" s="207">
        <f aca="true" t="shared" si="7" ref="H51:I55">+ROUND($B51*D51/1000,0)</f>
        <v>763932</v>
      </c>
      <c r="I51" s="207">
        <f t="shared" si="7"/>
        <v>9861</v>
      </c>
      <c r="J51" s="208">
        <f>+ROUND($B51*F51/1000,1)</f>
        <v>2516.8</v>
      </c>
      <c r="L51" s="128"/>
      <c r="M51" s="128"/>
      <c r="N51" s="128"/>
    </row>
    <row r="52" spans="1:14" ht="18" customHeight="1">
      <c r="A52" s="141" t="s">
        <v>83</v>
      </c>
      <c r="B52" s="209">
        <v>45850</v>
      </c>
      <c r="C52" s="210">
        <v>50423</v>
      </c>
      <c r="D52" s="211">
        <v>49338</v>
      </c>
      <c r="E52" s="211">
        <v>1085</v>
      </c>
      <c r="F52" s="212">
        <v>129.59075</v>
      </c>
      <c r="G52" s="213">
        <f>+H52+I52</f>
        <v>2311894</v>
      </c>
      <c r="H52" s="214">
        <f t="shared" si="7"/>
        <v>2262147</v>
      </c>
      <c r="I52" s="214">
        <f t="shared" si="7"/>
        <v>49747</v>
      </c>
      <c r="J52" s="215">
        <f>+ROUND($B52*F52/1000,1)</f>
        <v>5941.7</v>
      </c>
      <c r="L52" s="128"/>
      <c r="M52" s="128"/>
      <c r="N52" s="128"/>
    </row>
    <row r="53" spans="1:14" ht="18" customHeight="1">
      <c r="A53" s="141" t="s">
        <v>84</v>
      </c>
      <c r="B53" s="209">
        <v>19451</v>
      </c>
      <c r="C53" s="210">
        <v>58313</v>
      </c>
      <c r="D53" s="211">
        <v>57243</v>
      </c>
      <c r="E53" s="211">
        <v>1070</v>
      </c>
      <c r="F53" s="212">
        <v>144.42939</v>
      </c>
      <c r="G53" s="213">
        <f>+H53+I53</f>
        <v>1134247</v>
      </c>
      <c r="H53" s="214">
        <f t="shared" si="7"/>
        <v>1113434</v>
      </c>
      <c r="I53" s="214">
        <f t="shared" si="7"/>
        <v>20813</v>
      </c>
      <c r="J53" s="215">
        <f>+ROUND($B53*F53/1000,1)</f>
        <v>2809.3</v>
      </c>
      <c r="L53" s="128"/>
      <c r="M53" s="128"/>
      <c r="N53" s="128"/>
    </row>
    <row r="54" spans="1:14" ht="18" customHeight="1">
      <c r="A54" s="141" t="s">
        <v>85</v>
      </c>
      <c r="B54" s="209">
        <v>797</v>
      </c>
      <c r="C54" s="210">
        <v>49755</v>
      </c>
      <c r="D54" s="211">
        <v>49055</v>
      </c>
      <c r="E54" s="211">
        <v>700</v>
      </c>
      <c r="F54" s="212">
        <v>127.61227</v>
      </c>
      <c r="G54" s="213">
        <f>+H54+I54</f>
        <v>39655</v>
      </c>
      <c r="H54" s="214">
        <f t="shared" si="7"/>
        <v>39097</v>
      </c>
      <c r="I54" s="214">
        <f t="shared" si="7"/>
        <v>558</v>
      </c>
      <c r="J54" s="215">
        <f>+ROUND($B54*F54/1000,1)</f>
        <v>101.7</v>
      </c>
      <c r="L54" s="128"/>
      <c r="M54" s="128"/>
      <c r="N54" s="128"/>
    </row>
    <row r="55" spans="1:14" ht="18" customHeight="1" thickBot="1">
      <c r="A55" s="142" t="s">
        <v>86</v>
      </c>
      <c r="B55" s="216">
        <v>266</v>
      </c>
      <c r="C55" s="217">
        <v>239179</v>
      </c>
      <c r="D55" s="218">
        <v>236679</v>
      </c>
      <c r="E55" s="218">
        <v>2500</v>
      </c>
      <c r="F55" s="219">
        <v>693.4589</v>
      </c>
      <c r="G55" s="220">
        <f>+H55+I55</f>
        <v>63622</v>
      </c>
      <c r="H55" s="221">
        <f t="shared" si="7"/>
        <v>62957</v>
      </c>
      <c r="I55" s="221">
        <f t="shared" si="7"/>
        <v>665</v>
      </c>
      <c r="J55" s="222">
        <f>+ROUND($B55*F55/1000,1)</f>
        <v>184.5</v>
      </c>
      <c r="L55" s="128"/>
      <c r="M55" s="128"/>
      <c r="N55" s="128"/>
    </row>
    <row r="56" spans="1:14" ht="18" customHeight="1" thickBot="1">
      <c r="A56" s="143" t="s">
        <v>94</v>
      </c>
      <c r="B56" s="223">
        <v>86086</v>
      </c>
      <c r="C56" s="224"/>
      <c r="D56" s="225"/>
      <c r="E56" s="225"/>
      <c r="F56" s="226"/>
      <c r="G56" s="227">
        <f>ROUND(SUM(G51:G55),0)</f>
        <v>4323211</v>
      </c>
      <c r="H56" s="228">
        <f>ROUND(SUM(H51:H55),0)</f>
        <v>4241567</v>
      </c>
      <c r="I56" s="228">
        <f>ROUND(SUM(I51:I55),0)</f>
        <v>81644</v>
      </c>
      <c r="J56" s="229">
        <f>ROUND(SUM(J51:J55),1)</f>
        <v>11554</v>
      </c>
      <c r="K56" s="144"/>
      <c r="L56" s="128"/>
      <c r="M56" s="128"/>
      <c r="N56" s="128"/>
    </row>
    <row r="57" spans="1:14" ht="18" customHeight="1">
      <c r="A57" s="140" t="s">
        <v>82</v>
      </c>
      <c r="B57" s="202">
        <v>18931.5</v>
      </c>
      <c r="C57" s="203">
        <v>39235</v>
      </c>
      <c r="D57" s="204">
        <v>38735</v>
      </c>
      <c r="E57" s="204">
        <v>500</v>
      </c>
      <c r="F57" s="205">
        <v>127.61227</v>
      </c>
      <c r="G57" s="206">
        <f>+H57+I57</f>
        <v>742778</v>
      </c>
      <c r="H57" s="207">
        <f aca="true" t="shared" si="8" ref="H57:I61">+ROUND($B57*D57/1000,0)</f>
        <v>733312</v>
      </c>
      <c r="I57" s="207">
        <f t="shared" si="8"/>
        <v>9466</v>
      </c>
      <c r="J57" s="208">
        <f>+ROUND($B57*F57/1000,1)</f>
        <v>2415.9</v>
      </c>
      <c r="L57" s="128"/>
      <c r="M57" s="128"/>
      <c r="N57" s="128"/>
    </row>
    <row r="58" spans="1:14" ht="18" customHeight="1">
      <c r="A58" s="141" t="s">
        <v>83</v>
      </c>
      <c r="B58" s="209">
        <v>43936</v>
      </c>
      <c r="C58" s="210">
        <v>50423</v>
      </c>
      <c r="D58" s="211">
        <v>49338</v>
      </c>
      <c r="E58" s="211">
        <v>1085</v>
      </c>
      <c r="F58" s="212">
        <v>129.59075</v>
      </c>
      <c r="G58" s="213">
        <f>+H58+I58</f>
        <v>2215385</v>
      </c>
      <c r="H58" s="214">
        <f t="shared" si="8"/>
        <v>2167714</v>
      </c>
      <c r="I58" s="214">
        <f t="shared" si="8"/>
        <v>47671</v>
      </c>
      <c r="J58" s="215">
        <f>+ROUND($B58*F58/1000,1)</f>
        <v>5693.7</v>
      </c>
      <c r="L58" s="128"/>
      <c r="M58" s="128"/>
      <c r="N58" s="128"/>
    </row>
    <row r="59" spans="1:14" ht="18" customHeight="1">
      <c r="A59" s="141" t="s">
        <v>84</v>
      </c>
      <c r="B59" s="209">
        <v>17249</v>
      </c>
      <c r="C59" s="210">
        <v>58313</v>
      </c>
      <c r="D59" s="211">
        <v>57243</v>
      </c>
      <c r="E59" s="211">
        <v>1070</v>
      </c>
      <c r="F59" s="212">
        <v>144.42939</v>
      </c>
      <c r="G59" s="213">
        <f>+H59+I59</f>
        <v>1005841</v>
      </c>
      <c r="H59" s="214">
        <f t="shared" si="8"/>
        <v>987385</v>
      </c>
      <c r="I59" s="214">
        <f t="shared" si="8"/>
        <v>18456</v>
      </c>
      <c r="J59" s="215">
        <f>+ROUND($B59*F59/1000,1)</f>
        <v>2491.3</v>
      </c>
      <c r="L59" s="128"/>
      <c r="M59" s="128"/>
      <c r="N59" s="128"/>
    </row>
    <row r="60" spans="1:14" ht="18" customHeight="1">
      <c r="A60" s="141" t="s">
        <v>85</v>
      </c>
      <c r="B60" s="209">
        <v>1112</v>
      </c>
      <c r="C60" s="210">
        <v>49755</v>
      </c>
      <c r="D60" s="211">
        <v>49055</v>
      </c>
      <c r="E60" s="211">
        <v>700</v>
      </c>
      <c r="F60" s="212">
        <v>127.61227</v>
      </c>
      <c r="G60" s="213">
        <f>+H60+I60</f>
        <v>55327</v>
      </c>
      <c r="H60" s="214">
        <f t="shared" si="8"/>
        <v>54549</v>
      </c>
      <c r="I60" s="214">
        <f t="shared" si="8"/>
        <v>778</v>
      </c>
      <c r="J60" s="215">
        <f>+ROUND($B60*F60/1000,1)</f>
        <v>141.9</v>
      </c>
      <c r="L60" s="128"/>
      <c r="M60" s="128"/>
      <c r="N60" s="128"/>
    </row>
    <row r="61" spans="1:14" ht="18" customHeight="1" thickBot="1">
      <c r="A61" s="142" t="s">
        <v>86</v>
      </c>
      <c r="B61" s="216">
        <v>179</v>
      </c>
      <c r="C61" s="217">
        <v>239179</v>
      </c>
      <c r="D61" s="218">
        <v>236679</v>
      </c>
      <c r="E61" s="218">
        <v>2500</v>
      </c>
      <c r="F61" s="219">
        <v>693.4589</v>
      </c>
      <c r="G61" s="220">
        <f>+H61+I61</f>
        <v>42814</v>
      </c>
      <c r="H61" s="221">
        <f t="shared" si="8"/>
        <v>42366</v>
      </c>
      <c r="I61" s="221">
        <f t="shared" si="8"/>
        <v>448</v>
      </c>
      <c r="J61" s="222">
        <f>+ROUND($B61*F61/1000,1)</f>
        <v>124.1</v>
      </c>
      <c r="L61" s="128"/>
      <c r="M61" s="128"/>
      <c r="N61" s="128"/>
    </row>
    <row r="62" spans="1:14" ht="18" customHeight="1" thickBot="1">
      <c r="A62" s="143" t="s">
        <v>95</v>
      </c>
      <c r="B62" s="223">
        <v>81407.5</v>
      </c>
      <c r="C62" s="224"/>
      <c r="D62" s="225"/>
      <c r="E62" s="225"/>
      <c r="F62" s="226"/>
      <c r="G62" s="227">
        <f>ROUND(SUM(G57:G61),0)</f>
        <v>4062145</v>
      </c>
      <c r="H62" s="228">
        <f>ROUND(SUM(H57:H61),0)</f>
        <v>3985326</v>
      </c>
      <c r="I62" s="228">
        <f>ROUND(SUM(I57:I61),0)</f>
        <v>76819</v>
      </c>
      <c r="J62" s="229">
        <f>ROUND(SUM(J57:J61),1)</f>
        <v>10866.9</v>
      </c>
      <c r="K62" s="144"/>
      <c r="L62" s="128"/>
      <c r="M62" s="128"/>
      <c r="N62" s="128"/>
    </row>
    <row r="63" spans="1:14" ht="18" customHeight="1">
      <c r="A63" s="140" t="s">
        <v>82</v>
      </c>
      <c r="B63" s="202">
        <v>17818</v>
      </c>
      <c r="C63" s="203">
        <v>39235</v>
      </c>
      <c r="D63" s="204">
        <v>38735</v>
      </c>
      <c r="E63" s="204">
        <v>500</v>
      </c>
      <c r="F63" s="205">
        <v>127.61227</v>
      </c>
      <c r="G63" s="206">
        <f>+H63+I63</f>
        <v>699089</v>
      </c>
      <c r="H63" s="207">
        <f aca="true" t="shared" si="9" ref="H63:I67">+ROUND($B63*D63/1000,0)</f>
        <v>690180</v>
      </c>
      <c r="I63" s="207">
        <f t="shared" si="9"/>
        <v>8909</v>
      </c>
      <c r="J63" s="208">
        <f>+ROUND($B63*F63/1000,1)</f>
        <v>2273.8</v>
      </c>
      <c r="L63" s="128"/>
      <c r="M63" s="128"/>
      <c r="N63" s="128"/>
    </row>
    <row r="64" spans="1:14" ht="18" customHeight="1">
      <c r="A64" s="141" t="s">
        <v>83</v>
      </c>
      <c r="B64" s="209">
        <v>43068.5</v>
      </c>
      <c r="C64" s="210">
        <v>50423</v>
      </c>
      <c r="D64" s="211">
        <v>49338</v>
      </c>
      <c r="E64" s="211">
        <v>1085</v>
      </c>
      <c r="F64" s="212">
        <v>129.59075</v>
      </c>
      <c r="G64" s="213">
        <f>+H64+I64</f>
        <v>2171643</v>
      </c>
      <c r="H64" s="214">
        <f t="shared" si="9"/>
        <v>2124914</v>
      </c>
      <c r="I64" s="214">
        <f t="shared" si="9"/>
        <v>46729</v>
      </c>
      <c r="J64" s="215">
        <f>+ROUND($B64*F64/1000,1)</f>
        <v>5581.3</v>
      </c>
      <c r="L64" s="128"/>
      <c r="M64" s="128"/>
      <c r="N64" s="128"/>
    </row>
    <row r="65" spans="1:14" ht="18" customHeight="1">
      <c r="A65" s="141" t="s">
        <v>84</v>
      </c>
      <c r="B65" s="209">
        <v>17066</v>
      </c>
      <c r="C65" s="210">
        <v>58313</v>
      </c>
      <c r="D65" s="211">
        <v>57243</v>
      </c>
      <c r="E65" s="211">
        <v>1070</v>
      </c>
      <c r="F65" s="212">
        <v>144.42939</v>
      </c>
      <c r="G65" s="213">
        <f>+H65+I65</f>
        <v>995170</v>
      </c>
      <c r="H65" s="214">
        <f t="shared" si="9"/>
        <v>976909</v>
      </c>
      <c r="I65" s="214">
        <f t="shared" si="9"/>
        <v>18261</v>
      </c>
      <c r="J65" s="215">
        <f>+ROUND($B65*F65/1000,1)</f>
        <v>2464.8</v>
      </c>
      <c r="L65" s="128"/>
      <c r="M65" s="128"/>
      <c r="N65" s="128"/>
    </row>
    <row r="66" spans="1:14" ht="18" customHeight="1">
      <c r="A66" s="141" t="s">
        <v>85</v>
      </c>
      <c r="B66" s="209">
        <v>687</v>
      </c>
      <c r="C66" s="210">
        <v>49755</v>
      </c>
      <c r="D66" s="211">
        <v>49055</v>
      </c>
      <c r="E66" s="211">
        <v>700</v>
      </c>
      <c r="F66" s="212">
        <v>127.61227</v>
      </c>
      <c r="G66" s="213">
        <f>+H66+I66</f>
        <v>34182</v>
      </c>
      <c r="H66" s="214">
        <f t="shared" si="9"/>
        <v>33701</v>
      </c>
      <c r="I66" s="214">
        <f t="shared" si="9"/>
        <v>481</v>
      </c>
      <c r="J66" s="215">
        <f>+ROUND($B66*F66/1000,1)</f>
        <v>87.7</v>
      </c>
      <c r="L66" s="128"/>
      <c r="M66" s="128"/>
      <c r="N66" s="128"/>
    </row>
    <row r="67" spans="1:14" ht="18" customHeight="1" thickBot="1">
      <c r="A67" s="142" t="s">
        <v>86</v>
      </c>
      <c r="B67" s="216">
        <v>231</v>
      </c>
      <c r="C67" s="217">
        <v>239179</v>
      </c>
      <c r="D67" s="218">
        <v>236679</v>
      </c>
      <c r="E67" s="218">
        <v>2500</v>
      </c>
      <c r="F67" s="219">
        <v>693.4589</v>
      </c>
      <c r="G67" s="220">
        <f>+H67+I67</f>
        <v>55251</v>
      </c>
      <c r="H67" s="221">
        <f t="shared" si="9"/>
        <v>54673</v>
      </c>
      <c r="I67" s="221">
        <f t="shared" si="9"/>
        <v>578</v>
      </c>
      <c r="J67" s="222">
        <f>+ROUND($B67*F67/1000,1)</f>
        <v>160.2</v>
      </c>
      <c r="L67" s="128"/>
      <c r="M67" s="128"/>
      <c r="N67" s="128"/>
    </row>
    <row r="68" spans="1:14" ht="18" customHeight="1" thickBot="1">
      <c r="A68" s="143" t="s">
        <v>96</v>
      </c>
      <c r="B68" s="223">
        <v>78870.5</v>
      </c>
      <c r="C68" s="224"/>
      <c r="D68" s="225"/>
      <c r="E68" s="225"/>
      <c r="F68" s="226"/>
      <c r="G68" s="227">
        <f>ROUND(SUM(G63:G67),0)</f>
        <v>3955335</v>
      </c>
      <c r="H68" s="228">
        <f>ROUND(SUM(H63:H67),0)</f>
        <v>3880377</v>
      </c>
      <c r="I68" s="228">
        <f>ROUND(SUM(I63:I67),0)</f>
        <v>74958</v>
      </c>
      <c r="J68" s="229">
        <f>ROUND(SUM(J63:J67),1)</f>
        <v>10567.8</v>
      </c>
      <c r="K68" s="144"/>
      <c r="L68" s="128"/>
      <c r="M68" s="128"/>
      <c r="N68" s="128"/>
    </row>
    <row r="69" spans="1:14" ht="18" customHeight="1">
      <c r="A69" s="140" t="s">
        <v>82</v>
      </c>
      <c r="B69" s="202">
        <v>40166.5</v>
      </c>
      <c r="C69" s="203">
        <v>39235</v>
      </c>
      <c r="D69" s="204">
        <v>38735</v>
      </c>
      <c r="E69" s="204">
        <v>500</v>
      </c>
      <c r="F69" s="205">
        <v>127.61227</v>
      </c>
      <c r="G69" s="206">
        <f>+H69+I69</f>
        <v>1575932</v>
      </c>
      <c r="H69" s="207">
        <f aca="true" t="shared" si="10" ref="H69:I73">+ROUND($B69*D69/1000,0)</f>
        <v>1555849</v>
      </c>
      <c r="I69" s="207">
        <f t="shared" si="10"/>
        <v>20083</v>
      </c>
      <c r="J69" s="208">
        <f>+ROUND($B69*F69/1000,1)</f>
        <v>5125.7</v>
      </c>
      <c r="L69" s="128"/>
      <c r="M69" s="128"/>
      <c r="N69" s="128"/>
    </row>
    <row r="70" spans="1:14" ht="18" customHeight="1">
      <c r="A70" s="141" t="s">
        <v>83</v>
      </c>
      <c r="B70" s="209">
        <v>92483.25</v>
      </c>
      <c r="C70" s="210">
        <v>50423</v>
      </c>
      <c r="D70" s="211">
        <v>49338</v>
      </c>
      <c r="E70" s="211">
        <v>1085</v>
      </c>
      <c r="F70" s="212">
        <v>129.59075</v>
      </c>
      <c r="G70" s="213">
        <f>+H70+I70</f>
        <v>4663283</v>
      </c>
      <c r="H70" s="214">
        <f t="shared" si="10"/>
        <v>4562939</v>
      </c>
      <c r="I70" s="214">
        <f t="shared" si="10"/>
        <v>100344</v>
      </c>
      <c r="J70" s="215">
        <f>+ROUND($B70*F70/1000,1)</f>
        <v>11985</v>
      </c>
      <c r="L70" s="128"/>
      <c r="M70" s="128"/>
      <c r="N70" s="128"/>
    </row>
    <row r="71" spans="1:14" ht="18" customHeight="1">
      <c r="A71" s="141" t="s">
        <v>84</v>
      </c>
      <c r="B71" s="209">
        <v>37486</v>
      </c>
      <c r="C71" s="210">
        <v>58313</v>
      </c>
      <c r="D71" s="211">
        <v>57243</v>
      </c>
      <c r="E71" s="211">
        <v>1070</v>
      </c>
      <c r="F71" s="212">
        <v>144.42939</v>
      </c>
      <c r="G71" s="213">
        <f>+H71+I71</f>
        <v>2185921</v>
      </c>
      <c r="H71" s="214">
        <f t="shared" si="10"/>
        <v>2145811</v>
      </c>
      <c r="I71" s="214">
        <f t="shared" si="10"/>
        <v>40110</v>
      </c>
      <c r="J71" s="215">
        <f>+ROUND($B71*F71/1000,1)</f>
        <v>5414.1</v>
      </c>
      <c r="L71" s="128"/>
      <c r="M71" s="128"/>
      <c r="N71" s="128"/>
    </row>
    <row r="72" spans="1:14" ht="18" customHeight="1">
      <c r="A72" s="141" t="s">
        <v>85</v>
      </c>
      <c r="B72" s="209">
        <v>1880</v>
      </c>
      <c r="C72" s="210">
        <v>49755</v>
      </c>
      <c r="D72" s="211">
        <v>49055</v>
      </c>
      <c r="E72" s="211">
        <v>700</v>
      </c>
      <c r="F72" s="212">
        <v>127.61227</v>
      </c>
      <c r="G72" s="213">
        <f>+H72+I72</f>
        <v>93539</v>
      </c>
      <c r="H72" s="214">
        <f t="shared" si="10"/>
        <v>92223</v>
      </c>
      <c r="I72" s="214">
        <f t="shared" si="10"/>
        <v>1316</v>
      </c>
      <c r="J72" s="215">
        <f>+ROUND($B72*F72/1000,1)</f>
        <v>239.9</v>
      </c>
      <c r="L72" s="128"/>
      <c r="M72" s="128"/>
      <c r="N72" s="128"/>
    </row>
    <row r="73" spans="1:14" ht="18" customHeight="1" thickBot="1">
      <c r="A73" s="142" t="s">
        <v>86</v>
      </c>
      <c r="B73" s="216">
        <v>365</v>
      </c>
      <c r="C73" s="217">
        <v>239179</v>
      </c>
      <c r="D73" s="218">
        <v>236679</v>
      </c>
      <c r="E73" s="218">
        <v>2500</v>
      </c>
      <c r="F73" s="219">
        <v>693.4589</v>
      </c>
      <c r="G73" s="220">
        <f>+H73+I73</f>
        <v>87301</v>
      </c>
      <c r="H73" s="221">
        <f t="shared" si="10"/>
        <v>86388</v>
      </c>
      <c r="I73" s="221">
        <f t="shared" si="10"/>
        <v>913</v>
      </c>
      <c r="J73" s="222">
        <f>+ROUND($B73*F73/1000,1)</f>
        <v>253.1</v>
      </c>
      <c r="L73" s="128"/>
      <c r="M73" s="128"/>
      <c r="N73" s="128"/>
    </row>
    <row r="74" spans="1:14" ht="18" customHeight="1" thickBot="1">
      <c r="A74" s="143" t="s">
        <v>97</v>
      </c>
      <c r="B74" s="223">
        <v>172380.75</v>
      </c>
      <c r="C74" s="224"/>
      <c r="D74" s="225"/>
      <c r="E74" s="225"/>
      <c r="F74" s="226"/>
      <c r="G74" s="227">
        <f>ROUND(SUM(G69:G73),0)</f>
        <v>8605976</v>
      </c>
      <c r="H74" s="228">
        <f>ROUND(SUM(H69:H73),0)</f>
        <v>8443210</v>
      </c>
      <c r="I74" s="228">
        <f>ROUND(SUM(I69:I73),0)</f>
        <v>162766</v>
      </c>
      <c r="J74" s="229">
        <f>ROUND(SUM(J69:J73),1)</f>
        <v>23017.8</v>
      </c>
      <c r="K74" s="144"/>
      <c r="L74" s="128"/>
      <c r="M74" s="128"/>
      <c r="N74" s="128"/>
    </row>
    <row r="75" spans="1:14" ht="18" customHeight="1">
      <c r="A75" s="140" t="s">
        <v>82</v>
      </c>
      <c r="B75" s="202">
        <v>22635.5</v>
      </c>
      <c r="C75" s="203">
        <v>39235</v>
      </c>
      <c r="D75" s="204">
        <v>38735</v>
      </c>
      <c r="E75" s="204">
        <v>500</v>
      </c>
      <c r="F75" s="205">
        <v>127.61227</v>
      </c>
      <c r="G75" s="206">
        <f>+H75+I75</f>
        <v>888104</v>
      </c>
      <c r="H75" s="207">
        <f>+ROUND($B75*D75/1000,0)</f>
        <v>876786</v>
      </c>
      <c r="I75" s="207">
        <f>+ROUND($B75*E75/1000,0)</f>
        <v>11318</v>
      </c>
      <c r="J75" s="208">
        <f>+ROUND($B75*F75/1000,1)</f>
        <v>2888.6</v>
      </c>
      <c r="L75" s="128"/>
      <c r="M75" s="128"/>
      <c r="N75" s="128"/>
    </row>
    <row r="76" spans="1:14" ht="18" customHeight="1">
      <c r="A76" s="141" t="s">
        <v>83</v>
      </c>
      <c r="B76" s="209">
        <v>52289.5</v>
      </c>
      <c r="C76" s="210">
        <v>50423</v>
      </c>
      <c r="D76" s="211">
        <v>49338</v>
      </c>
      <c r="E76" s="211">
        <v>1085</v>
      </c>
      <c r="F76" s="212">
        <v>129.59075</v>
      </c>
      <c r="G76" s="213">
        <f>+H76+I76</f>
        <v>2636593</v>
      </c>
      <c r="H76" s="214">
        <f aca="true" t="shared" si="11" ref="H76:I79">+ROUND($B76*D76/1000,0)</f>
        <v>2579859</v>
      </c>
      <c r="I76" s="214">
        <f t="shared" si="11"/>
        <v>56734</v>
      </c>
      <c r="J76" s="215">
        <f>+ROUND($B76*F76/1000,1)</f>
        <v>6776.2</v>
      </c>
      <c r="L76" s="128"/>
      <c r="M76" s="128"/>
      <c r="N76" s="128"/>
    </row>
    <row r="77" spans="1:14" ht="18" customHeight="1">
      <c r="A77" s="141" t="s">
        <v>84</v>
      </c>
      <c r="B77" s="209">
        <v>22598</v>
      </c>
      <c r="C77" s="210">
        <v>58313</v>
      </c>
      <c r="D77" s="211">
        <v>57243</v>
      </c>
      <c r="E77" s="211">
        <v>1070</v>
      </c>
      <c r="F77" s="212">
        <v>144.42939</v>
      </c>
      <c r="G77" s="213">
        <f>+H77+I77</f>
        <v>1317757</v>
      </c>
      <c r="H77" s="214">
        <f t="shared" si="11"/>
        <v>1293577</v>
      </c>
      <c r="I77" s="214">
        <f t="shared" si="11"/>
        <v>24180</v>
      </c>
      <c r="J77" s="215">
        <f>+ROUND($B77*F77/1000,1)</f>
        <v>3263.8</v>
      </c>
      <c r="L77" s="128"/>
      <c r="M77" s="128"/>
      <c r="N77" s="128"/>
    </row>
    <row r="78" spans="1:14" ht="18" customHeight="1">
      <c r="A78" s="141" t="s">
        <v>85</v>
      </c>
      <c r="B78" s="209">
        <v>616</v>
      </c>
      <c r="C78" s="210">
        <v>49755</v>
      </c>
      <c r="D78" s="211">
        <v>49055</v>
      </c>
      <c r="E78" s="211">
        <v>700</v>
      </c>
      <c r="F78" s="212">
        <v>127.61227</v>
      </c>
      <c r="G78" s="213">
        <f>+H78+I78</f>
        <v>30649</v>
      </c>
      <c r="H78" s="214">
        <f t="shared" si="11"/>
        <v>30218</v>
      </c>
      <c r="I78" s="214">
        <f t="shared" si="11"/>
        <v>431</v>
      </c>
      <c r="J78" s="215">
        <f>+ROUND($B78*F78/1000,1)</f>
        <v>78.6</v>
      </c>
      <c r="L78" s="128"/>
      <c r="M78" s="128"/>
      <c r="N78" s="128"/>
    </row>
    <row r="79" spans="1:14" ht="18" customHeight="1" thickBot="1">
      <c r="A79" s="142" t="s">
        <v>86</v>
      </c>
      <c r="B79" s="216">
        <v>368</v>
      </c>
      <c r="C79" s="217">
        <v>239179</v>
      </c>
      <c r="D79" s="218">
        <v>236679</v>
      </c>
      <c r="E79" s="218">
        <v>2500</v>
      </c>
      <c r="F79" s="219">
        <v>693.4589</v>
      </c>
      <c r="G79" s="220">
        <f>+H79+I79</f>
        <v>88018</v>
      </c>
      <c r="H79" s="221">
        <f>+ROUND($B79*D79/1000,0)</f>
        <v>87098</v>
      </c>
      <c r="I79" s="221">
        <f t="shared" si="11"/>
        <v>920</v>
      </c>
      <c r="J79" s="222">
        <f>+ROUND($B79*F79/1000,1)</f>
        <v>255.2</v>
      </c>
      <c r="L79" s="128"/>
      <c r="M79" s="128"/>
      <c r="N79" s="128"/>
    </row>
    <row r="80" spans="1:14" ht="18" customHeight="1" thickBot="1">
      <c r="A80" s="143" t="s">
        <v>98</v>
      </c>
      <c r="B80" s="223">
        <v>98507</v>
      </c>
      <c r="C80" s="224"/>
      <c r="D80" s="225"/>
      <c r="E80" s="225"/>
      <c r="F80" s="226"/>
      <c r="G80" s="227">
        <f>ROUND(SUM(G75:G79),0)</f>
        <v>4961121</v>
      </c>
      <c r="H80" s="228">
        <f>ROUND(SUM(H75:H79),0)</f>
        <v>4867538</v>
      </c>
      <c r="I80" s="228">
        <f>ROUND(SUM(I75:I79),0)</f>
        <v>93583</v>
      </c>
      <c r="J80" s="229">
        <f>ROUND(SUM(J75:J79),1)</f>
        <v>13262.4</v>
      </c>
      <c r="K80" s="144"/>
      <c r="L80" s="128"/>
      <c r="M80" s="128"/>
      <c r="N80" s="128"/>
    </row>
    <row r="81" spans="1:14" ht="18" customHeight="1">
      <c r="A81" s="140" t="s">
        <v>82</v>
      </c>
      <c r="B81" s="202">
        <v>20279.5</v>
      </c>
      <c r="C81" s="203">
        <v>39235</v>
      </c>
      <c r="D81" s="204">
        <v>38735</v>
      </c>
      <c r="E81" s="204">
        <v>500</v>
      </c>
      <c r="F81" s="205">
        <v>127.61227</v>
      </c>
      <c r="G81" s="206">
        <f>+H81+I81</f>
        <v>795666</v>
      </c>
      <c r="H81" s="207">
        <f aca="true" t="shared" si="12" ref="H81:I85">+ROUND($B81*D81/1000,0)</f>
        <v>785526</v>
      </c>
      <c r="I81" s="207">
        <f t="shared" si="12"/>
        <v>10140</v>
      </c>
      <c r="J81" s="208">
        <f>+ROUND($B81*F81/1000,1)</f>
        <v>2587.9</v>
      </c>
      <c r="L81" s="128"/>
      <c r="M81" s="128"/>
      <c r="N81" s="128"/>
    </row>
    <row r="82" spans="1:14" ht="18" customHeight="1">
      <c r="A82" s="141" t="s">
        <v>83</v>
      </c>
      <c r="B82" s="209">
        <v>47479</v>
      </c>
      <c r="C82" s="210">
        <v>50423</v>
      </c>
      <c r="D82" s="211">
        <v>49338</v>
      </c>
      <c r="E82" s="211">
        <v>1085</v>
      </c>
      <c r="F82" s="212">
        <v>129.59075</v>
      </c>
      <c r="G82" s="213">
        <f>+H82+I82</f>
        <v>2394034</v>
      </c>
      <c r="H82" s="214">
        <f t="shared" si="12"/>
        <v>2342519</v>
      </c>
      <c r="I82" s="214">
        <f t="shared" si="12"/>
        <v>51515</v>
      </c>
      <c r="J82" s="215">
        <f>+ROUND($B82*F82/1000,1)</f>
        <v>6152.8</v>
      </c>
      <c r="L82" s="128"/>
      <c r="M82" s="128"/>
      <c r="N82" s="128"/>
    </row>
    <row r="83" spans="1:14" ht="18" customHeight="1">
      <c r="A83" s="141" t="s">
        <v>84</v>
      </c>
      <c r="B83" s="209">
        <v>19762</v>
      </c>
      <c r="C83" s="210">
        <v>58313</v>
      </c>
      <c r="D83" s="211">
        <v>57243</v>
      </c>
      <c r="E83" s="211">
        <v>1070</v>
      </c>
      <c r="F83" s="212">
        <v>144.42939</v>
      </c>
      <c r="G83" s="213">
        <f>+H83+I83</f>
        <v>1152381</v>
      </c>
      <c r="H83" s="214">
        <f t="shared" si="12"/>
        <v>1131236</v>
      </c>
      <c r="I83" s="214">
        <f t="shared" si="12"/>
        <v>21145</v>
      </c>
      <c r="J83" s="215">
        <f>+ROUND($B83*F83/1000,1)</f>
        <v>2854.2</v>
      </c>
      <c r="L83" s="128"/>
      <c r="M83" s="128"/>
      <c r="N83" s="128"/>
    </row>
    <row r="84" spans="1:14" ht="18" customHeight="1">
      <c r="A84" s="141" t="s">
        <v>85</v>
      </c>
      <c r="B84" s="209">
        <v>849</v>
      </c>
      <c r="C84" s="210">
        <v>49755</v>
      </c>
      <c r="D84" s="211">
        <v>49055</v>
      </c>
      <c r="E84" s="211">
        <v>700</v>
      </c>
      <c r="F84" s="212">
        <v>127.61227</v>
      </c>
      <c r="G84" s="213">
        <f>+H84+I84</f>
        <v>42242</v>
      </c>
      <c r="H84" s="214">
        <f t="shared" si="12"/>
        <v>41648</v>
      </c>
      <c r="I84" s="214">
        <f t="shared" si="12"/>
        <v>594</v>
      </c>
      <c r="J84" s="215">
        <f>+ROUND($B84*F84/1000,1)</f>
        <v>108.3</v>
      </c>
      <c r="L84" s="128"/>
      <c r="M84" s="128"/>
      <c r="N84" s="128"/>
    </row>
    <row r="85" spans="1:14" ht="18" customHeight="1" thickBot="1">
      <c r="A85" s="142" t="s">
        <v>86</v>
      </c>
      <c r="B85" s="216">
        <v>294</v>
      </c>
      <c r="C85" s="217">
        <v>239179</v>
      </c>
      <c r="D85" s="218">
        <v>236679</v>
      </c>
      <c r="E85" s="218">
        <v>2500</v>
      </c>
      <c r="F85" s="219">
        <v>693.4589</v>
      </c>
      <c r="G85" s="220">
        <f>+H85+I85</f>
        <v>70319</v>
      </c>
      <c r="H85" s="221">
        <f t="shared" si="12"/>
        <v>69584</v>
      </c>
      <c r="I85" s="221">
        <f t="shared" si="12"/>
        <v>735</v>
      </c>
      <c r="J85" s="222">
        <f>+ROUND($B85*F85/1000,1)</f>
        <v>203.9</v>
      </c>
      <c r="L85" s="128"/>
      <c r="M85" s="128"/>
      <c r="N85" s="128"/>
    </row>
    <row r="86" spans="1:14" ht="18" customHeight="1" thickBot="1">
      <c r="A86" s="143" t="s">
        <v>99</v>
      </c>
      <c r="B86" s="223">
        <v>88663.5</v>
      </c>
      <c r="C86" s="224"/>
      <c r="D86" s="225"/>
      <c r="E86" s="225"/>
      <c r="F86" s="226"/>
      <c r="G86" s="227">
        <f>ROUND(SUM(G81:G85),0)</f>
        <v>4454642</v>
      </c>
      <c r="H86" s="228">
        <f>ROUND(SUM(H81:H85),0)</f>
        <v>4370513</v>
      </c>
      <c r="I86" s="228">
        <f>ROUND(SUM(I81:I85),0)</f>
        <v>84129</v>
      </c>
      <c r="J86" s="229">
        <f>ROUND(SUM(J81:J85),1)</f>
        <v>11907.1</v>
      </c>
      <c r="K86" s="144"/>
      <c r="L86" s="128"/>
      <c r="M86" s="128"/>
      <c r="N86" s="128"/>
    </row>
    <row r="87" spans="1:14" ht="18" customHeight="1">
      <c r="A87" s="140" t="s">
        <v>82</v>
      </c>
      <c r="B87" s="202">
        <v>39639</v>
      </c>
      <c r="C87" s="203">
        <v>39235</v>
      </c>
      <c r="D87" s="204">
        <v>38735</v>
      </c>
      <c r="E87" s="204">
        <v>500</v>
      </c>
      <c r="F87" s="205">
        <v>127.61227</v>
      </c>
      <c r="G87" s="206">
        <f>+H87+I87</f>
        <v>1555237</v>
      </c>
      <c r="H87" s="207">
        <f aca="true" t="shared" si="13" ref="H87:I91">+ROUND($B87*D87/1000,0)</f>
        <v>1535417</v>
      </c>
      <c r="I87" s="207">
        <f t="shared" si="13"/>
        <v>19820</v>
      </c>
      <c r="J87" s="208">
        <f>+ROUND($B87*F87/1000,1)</f>
        <v>5058.4</v>
      </c>
      <c r="L87" s="128"/>
      <c r="M87" s="128"/>
      <c r="N87" s="128"/>
    </row>
    <row r="88" spans="1:14" ht="18" customHeight="1">
      <c r="A88" s="141" t="s">
        <v>83</v>
      </c>
      <c r="B88" s="209">
        <v>100699.75</v>
      </c>
      <c r="C88" s="210">
        <v>50423</v>
      </c>
      <c r="D88" s="211">
        <v>49338</v>
      </c>
      <c r="E88" s="211">
        <v>1085</v>
      </c>
      <c r="F88" s="212">
        <v>129.59075</v>
      </c>
      <c r="G88" s="213">
        <f>+H88+I88</f>
        <v>5077583</v>
      </c>
      <c r="H88" s="214">
        <f t="shared" si="13"/>
        <v>4968324</v>
      </c>
      <c r="I88" s="214">
        <f t="shared" si="13"/>
        <v>109259</v>
      </c>
      <c r="J88" s="215">
        <f>+ROUND($B88*F88/1000,1)</f>
        <v>13049.8</v>
      </c>
      <c r="L88" s="128"/>
      <c r="M88" s="128"/>
      <c r="N88" s="128"/>
    </row>
    <row r="89" spans="1:14" ht="18" customHeight="1">
      <c r="A89" s="141" t="s">
        <v>84</v>
      </c>
      <c r="B89" s="209">
        <v>38868</v>
      </c>
      <c r="C89" s="210">
        <v>58313</v>
      </c>
      <c r="D89" s="211">
        <v>57243</v>
      </c>
      <c r="E89" s="211">
        <v>1070</v>
      </c>
      <c r="F89" s="212">
        <v>144.42939</v>
      </c>
      <c r="G89" s="213">
        <f>+H89+I89</f>
        <v>2266510</v>
      </c>
      <c r="H89" s="214">
        <f t="shared" si="13"/>
        <v>2224921</v>
      </c>
      <c r="I89" s="214">
        <f t="shared" si="13"/>
        <v>41589</v>
      </c>
      <c r="J89" s="215">
        <f>+ROUND($B89*F89/1000,1)</f>
        <v>5613.7</v>
      </c>
      <c r="L89" s="128"/>
      <c r="M89" s="128"/>
      <c r="N89" s="128"/>
    </row>
    <row r="90" spans="1:14" ht="18" customHeight="1">
      <c r="A90" s="141" t="s">
        <v>85</v>
      </c>
      <c r="B90" s="209">
        <v>868</v>
      </c>
      <c r="C90" s="210">
        <v>49755</v>
      </c>
      <c r="D90" s="211">
        <v>49055</v>
      </c>
      <c r="E90" s="211">
        <v>700</v>
      </c>
      <c r="F90" s="212">
        <v>127.61227</v>
      </c>
      <c r="G90" s="213">
        <f>+H90+I90</f>
        <v>43188</v>
      </c>
      <c r="H90" s="214">
        <f t="shared" si="13"/>
        <v>42580</v>
      </c>
      <c r="I90" s="214">
        <f t="shared" si="13"/>
        <v>608</v>
      </c>
      <c r="J90" s="215">
        <f>+ROUND($B90*F90/1000,1)</f>
        <v>110.8</v>
      </c>
      <c r="L90" s="128"/>
      <c r="M90" s="128"/>
      <c r="N90" s="128"/>
    </row>
    <row r="91" spans="1:14" ht="18" customHeight="1" thickBot="1">
      <c r="A91" s="142" t="s">
        <v>86</v>
      </c>
      <c r="B91" s="216">
        <v>689</v>
      </c>
      <c r="C91" s="217">
        <v>239179</v>
      </c>
      <c r="D91" s="218">
        <v>236679</v>
      </c>
      <c r="E91" s="218">
        <v>2500</v>
      </c>
      <c r="F91" s="219">
        <v>693.4589</v>
      </c>
      <c r="G91" s="220">
        <f>+H91+I91</f>
        <v>164795</v>
      </c>
      <c r="H91" s="221">
        <f t="shared" si="13"/>
        <v>163072</v>
      </c>
      <c r="I91" s="221">
        <f t="shared" si="13"/>
        <v>1723</v>
      </c>
      <c r="J91" s="222">
        <f>+ROUND($B91*F91/1000,1)</f>
        <v>477.8</v>
      </c>
      <c r="L91" s="128"/>
      <c r="M91" s="128"/>
      <c r="N91" s="128"/>
    </row>
    <row r="92" spans="1:14" ht="18" customHeight="1" thickBot="1">
      <c r="A92" s="143" t="s">
        <v>100</v>
      </c>
      <c r="B92" s="223">
        <v>180763.75</v>
      </c>
      <c r="C92" s="224"/>
      <c r="D92" s="225"/>
      <c r="E92" s="225"/>
      <c r="F92" s="226"/>
      <c r="G92" s="227">
        <f>ROUND(SUM(G87:G91),0)</f>
        <v>9107313</v>
      </c>
      <c r="H92" s="228">
        <f>ROUND(SUM(H87:H91),0)</f>
        <v>8934314</v>
      </c>
      <c r="I92" s="228">
        <f>ROUND(SUM(I87:I91),0)</f>
        <v>172999</v>
      </c>
      <c r="J92" s="229">
        <f>ROUND(SUM(J87:J91),1)</f>
        <v>24310.5</v>
      </c>
      <c r="K92" s="144"/>
      <c r="L92" s="128"/>
      <c r="M92" s="128"/>
      <c r="N92" s="128"/>
    </row>
    <row r="93" spans="1:14" ht="18" customHeight="1">
      <c r="A93" s="140" t="s">
        <v>82</v>
      </c>
      <c r="B93" s="202">
        <v>356373</v>
      </c>
      <c r="C93" s="203">
        <v>39235</v>
      </c>
      <c r="D93" s="204">
        <v>38735</v>
      </c>
      <c r="E93" s="204">
        <v>500</v>
      </c>
      <c r="F93" s="205">
        <v>127.61227</v>
      </c>
      <c r="G93" s="206">
        <f>H93+I93</f>
        <v>13982296</v>
      </c>
      <c r="H93" s="207">
        <f>H9+H15+H21+H27+H33+H39+H45+H51+H57+H63+H69+H75+H81+H87</f>
        <v>13804107</v>
      </c>
      <c r="I93" s="207">
        <f>I9+I15+I21+I27+I33+I39+I45+I51+I57+I63+I69+I75+I81+I87</f>
        <v>178189</v>
      </c>
      <c r="J93" s="208">
        <f>+J87+J81+J75+J69+J63+J57+J51+J45+J39+J33+J27+J21+J15+J9</f>
        <v>45477.5</v>
      </c>
      <c r="L93" s="128"/>
      <c r="M93" s="128"/>
      <c r="N93" s="128"/>
    </row>
    <row r="94" spans="1:14" ht="18" customHeight="1">
      <c r="A94" s="141" t="s">
        <v>83</v>
      </c>
      <c r="B94" s="209">
        <v>854936.75</v>
      </c>
      <c r="C94" s="210">
        <v>50423</v>
      </c>
      <c r="D94" s="211">
        <v>49338</v>
      </c>
      <c r="E94" s="211">
        <v>1085</v>
      </c>
      <c r="F94" s="212">
        <v>129.59075</v>
      </c>
      <c r="G94" s="213">
        <f>H94+I94</f>
        <v>43108475</v>
      </c>
      <c r="H94" s="214">
        <f aca="true" t="shared" si="14" ref="H94:I97">H10+H16+H22+H28+H34+H40+H46+H52+H58+H64+H70+H76+H82+H88</f>
        <v>42180869</v>
      </c>
      <c r="I94" s="214">
        <f t="shared" si="14"/>
        <v>927606</v>
      </c>
      <c r="J94" s="215">
        <f>+J88+J82+J76+J70+J64+J58+J52+J46+J40+J34+J28+J22+J16+J10</f>
        <v>110791.8</v>
      </c>
      <c r="L94" s="128"/>
      <c r="M94" s="128"/>
      <c r="N94" s="128"/>
    </row>
    <row r="95" spans="1:14" ht="18" customHeight="1">
      <c r="A95" s="141" t="s">
        <v>84</v>
      </c>
      <c r="B95" s="209">
        <v>335113</v>
      </c>
      <c r="C95" s="210">
        <v>58313</v>
      </c>
      <c r="D95" s="211">
        <v>57243</v>
      </c>
      <c r="E95" s="211">
        <v>1070</v>
      </c>
      <c r="F95" s="212">
        <v>144.42939</v>
      </c>
      <c r="G95" s="213">
        <f>H95+I95</f>
        <v>19541444</v>
      </c>
      <c r="H95" s="214">
        <f t="shared" si="14"/>
        <v>19182872</v>
      </c>
      <c r="I95" s="214">
        <f t="shared" si="14"/>
        <v>358572</v>
      </c>
      <c r="J95" s="215">
        <f>+J89+J83+J77+J71+J65+J59+J53+J47+J41+J35+J29+J23+J17+J11</f>
        <v>48400.100000000006</v>
      </c>
      <c r="L95" s="128"/>
      <c r="M95" s="128"/>
      <c r="N95" s="128"/>
    </row>
    <row r="96" spans="1:14" ht="18" customHeight="1">
      <c r="A96" s="141" t="s">
        <v>85</v>
      </c>
      <c r="B96" s="209">
        <v>14944</v>
      </c>
      <c r="C96" s="210">
        <v>49755</v>
      </c>
      <c r="D96" s="211">
        <v>49055</v>
      </c>
      <c r="E96" s="211">
        <v>700</v>
      </c>
      <c r="F96" s="212">
        <v>127.61227</v>
      </c>
      <c r="G96" s="213">
        <f>H96+I96</f>
        <v>743539</v>
      </c>
      <c r="H96" s="214">
        <f t="shared" si="14"/>
        <v>733078</v>
      </c>
      <c r="I96" s="214">
        <f t="shared" si="14"/>
        <v>10461</v>
      </c>
      <c r="J96" s="215">
        <f>+J90+J84+J78+J72+J66+J60+J54+J48+J42+J36+J30+J24+J18+J12</f>
        <v>1907</v>
      </c>
      <c r="L96" s="128"/>
      <c r="M96" s="128"/>
      <c r="N96" s="128"/>
    </row>
    <row r="97" spans="1:14" ht="18" customHeight="1" thickBot="1">
      <c r="A97" s="142" t="s">
        <v>86</v>
      </c>
      <c r="B97" s="216">
        <v>4854</v>
      </c>
      <c r="C97" s="217">
        <v>239179</v>
      </c>
      <c r="D97" s="218">
        <v>236679</v>
      </c>
      <c r="E97" s="218">
        <v>2500</v>
      </c>
      <c r="F97" s="219">
        <v>693.4589</v>
      </c>
      <c r="G97" s="220">
        <f>H97+I97</f>
        <v>1160979</v>
      </c>
      <c r="H97" s="221">
        <f t="shared" si="14"/>
        <v>1148841</v>
      </c>
      <c r="I97" s="221">
        <f t="shared" si="14"/>
        <v>12138</v>
      </c>
      <c r="J97" s="222">
        <f>+J91+J85+J79+J73+J67+J61+J55+J49+J43+J37+J31+J25+J19+J13</f>
        <v>3366.1999999999994</v>
      </c>
      <c r="L97" s="128"/>
      <c r="M97" s="128"/>
      <c r="N97" s="128"/>
    </row>
    <row r="98" spans="1:14" ht="18" customHeight="1" thickBot="1">
      <c r="A98" s="145" t="s">
        <v>118</v>
      </c>
      <c r="B98" s="230">
        <v>1566220.75</v>
      </c>
      <c r="C98" s="231"/>
      <c r="D98" s="232"/>
      <c r="E98" s="232"/>
      <c r="F98" s="233"/>
      <c r="G98" s="234">
        <f>ROUND(SUM(G93:G97),0)</f>
        <v>78536733</v>
      </c>
      <c r="H98" s="235">
        <f>ROUND(SUM(H93:H97),0)</f>
        <v>77049767</v>
      </c>
      <c r="I98" s="235">
        <f>ROUND(SUM(I93:I97),0)</f>
        <v>1486966</v>
      </c>
      <c r="J98" s="236">
        <f>ROUND(SUM(J93:J97),1)</f>
        <v>209942.6</v>
      </c>
      <c r="K98" s="144"/>
      <c r="L98" s="128"/>
      <c r="M98" s="128"/>
      <c r="N98" s="128"/>
    </row>
  </sheetData>
  <sheetProtection/>
  <mergeCells count="5">
    <mergeCell ref="A5:A8"/>
    <mergeCell ref="C5:F5"/>
    <mergeCell ref="G5:J5"/>
    <mergeCell ref="F6:F7"/>
    <mergeCell ref="J6:J7"/>
  </mergeCells>
  <printOptions horizontalCentered="1"/>
  <pageMargins left="1.3779527559055118" right="0.03937007874015748" top="0.7874015748031497" bottom="0.3937007874015748" header="0.5118110236220472" footer="0.5118110236220472"/>
  <pageSetup fitToHeight="1" fitToWidth="1" horizontalDpi="300" verticalDpi="300" orientation="portrait" paperSize="9" scale="44" r:id="rId1"/>
  <headerFooter alignWithMargins="0">
    <oddHeader>&amp;R&amp;"Arial,Kurzíva"&amp;16Kapitola B.3.II&amp;"Arial,Obyčejné"
&amp;"Arial,Tučné"Tabulka č.3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B1">
      <selection activeCell="L5" sqref="L5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3" width="14.8515625" style="0" customWidth="1"/>
    <col min="4" max="5" width="13.8515625" style="0" bestFit="1" customWidth="1"/>
    <col min="6" max="6" width="11.140625" style="0" bestFit="1" customWidth="1"/>
    <col min="7" max="7" width="15.140625" style="0" customWidth="1"/>
    <col min="8" max="8" width="11.140625" style="0" bestFit="1" customWidth="1"/>
    <col min="9" max="9" width="12.7109375" style="0" bestFit="1" customWidth="1"/>
    <col min="10" max="10" width="10.140625" style="0" bestFit="1" customWidth="1"/>
  </cols>
  <sheetData>
    <row r="1" spans="1:10" ht="31.5">
      <c r="A1" s="16"/>
      <c r="B1" s="200" t="s">
        <v>136</v>
      </c>
      <c r="C1" s="16"/>
      <c r="D1" s="16"/>
      <c r="E1" s="16"/>
      <c r="F1" s="16"/>
      <c r="G1" s="16"/>
      <c r="H1" s="16"/>
      <c r="I1" s="16"/>
      <c r="J1" s="16"/>
    </row>
    <row r="2" spans="1:10" ht="31.5">
      <c r="A2" s="16"/>
      <c r="B2" s="200" t="s">
        <v>137</v>
      </c>
      <c r="C2" s="16"/>
      <c r="D2" s="16"/>
      <c r="E2" s="16"/>
      <c r="F2" s="16"/>
      <c r="G2" s="16"/>
      <c r="H2" s="16"/>
      <c r="I2" s="16"/>
      <c r="J2" s="16"/>
    </row>
    <row r="3" spans="1:10" ht="32.25" thickBot="1">
      <c r="A3" s="16"/>
      <c r="B3" s="199" t="s">
        <v>0</v>
      </c>
      <c r="C3" s="16"/>
      <c r="D3" s="16"/>
      <c r="E3" s="16"/>
      <c r="F3" s="16"/>
      <c r="G3" s="16"/>
      <c r="H3" s="16"/>
      <c r="I3" s="16"/>
      <c r="J3" s="16"/>
    </row>
    <row r="4" spans="1:10" ht="13.5" thickBot="1">
      <c r="A4" s="148"/>
      <c r="B4" s="149"/>
      <c r="C4" s="150" t="s">
        <v>133</v>
      </c>
      <c r="D4" s="150"/>
      <c r="E4" s="150"/>
      <c r="F4" s="150"/>
      <c r="G4" s="151" t="s">
        <v>134</v>
      </c>
      <c r="H4" s="152"/>
      <c r="I4" s="153"/>
      <c r="J4" s="154" t="s">
        <v>119</v>
      </c>
    </row>
    <row r="5" spans="1:10" ht="13.5" thickBot="1">
      <c r="A5" s="155"/>
      <c r="B5" s="156" t="s">
        <v>62</v>
      </c>
      <c r="C5" s="153" t="s">
        <v>107</v>
      </c>
      <c r="D5" s="148" t="s">
        <v>120</v>
      </c>
      <c r="E5" s="157" t="s">
        <v>121</v>
      </c>
      <c r="F5" s="158"/>
      <c r="G5" s="148" t="s">
        <v>122</v>
      </c>
      <c r="H5" s="148" t="s">
        <v>123</v>
      </c>
      <c r="I5" s="148" t="s">
        <v>109</v>
      </c>
      <c r="J5" s="153" t="s">
        <v>124</v>
      </c>
    </row>
    <row r="6" spans="1:10" ht="13.5" thickBot="1">
      <c r="A6" s="155"/>
      <c r="B6" s="156"/>
      <c r="C6" s="159" t="s">
        <v>112</v>
      </c>
      <c r="D6" s="155" t="s">
        <v>112</v>
      </c>
      <c r="E6" s="160" t="s">
        <v>125</v>
      </c>
      <c r="F6" s="161" t="s">
        <v>126</v>
      </c>
      <c r="G6" s="155" t="s">
        <v>127</v>
      </c>
      <c r="H6" s="155" t="s">
        <v>128</v>
      </c>
      <c r="I6" s="155"/>
      <c r="J6" s="159" t="s">
        <v>129</v>
      </c>
    </row>
    <row r="7" spans="1:10" ht="12.75">
      <c r="A7" s="162">
        <v>1</v>
      </c>
      <c r="B7" s="163" t="s">
        <v>87</v>
      </c>
      <c r="C7" s="176">
        <v>8395863</v>
      </c>
      <c r="D7" s="177">
        <v>6102166</v>
      </c>
      <c r="E7" s="178">
        <v>6010513</v>
      </c>
      <c r="F7" s="179">
        <v>91653</v>
      </c>
      <c r="G7" s="180">
        <v>2074731</v>
      </c>
      <c r="H7" s="178">
        <v>60105</v>
      </c>
      <c r="I7" s="181">
        <v>158861</v>
      </c>
      <c r="J7" s="171">
        <v>22402.2</v>
      </c>
    </row>
    <row r="8" spans="1:10" ht="12.75">
      <c r="A8" s="164">
        <v>2</v>
      </c>
      <c r="B8" s="165" t="s">
        <v>130</v>
      </c>
      <c r="C8" s="182">
        <v>9217260</v>
      </c>
      <c r="D8" s="183">
        <v>6698513</v>
      </c>
      <c r="E8" s="184">
        <v>6618632</v>
      </c>
      <c r="F8" s="185">
        <v>79881</v>
      </c>
      <c r="G8" s="186">
        <v>2277489</v>
      </c>
      <c r="H8" s="184">
        <v>66186</v>
      </c>
      <c r="I8" s="187">
        <v>175072</v>
      </c>
      <c r="J8" s="172">
        <v>24783.1</v>
      </c>
    </row>
    <row r="9" spans="1:10" ht="12.75">
      <c r="A9" s="164">
        <v>3</v>
      </c>
      <c r="B9" s="165" t="s">
        <v>89</v>
      </c>
      <c r="C9" s="182">
        <v>5057573</v>
      </c>
      <c r="D9" s="183">
        <v>3676069</v>
      </c>
      <c r="E9" s="184">
        <v>3631090</v>
      </c>
      <c r="F9" s="185">
        <v>44979</v>
      </c>
      <c r="G9" s="186">
        <v>1249860</v>
      </c>
      <c r="H9" s="184">
        <v>36311</v>
      </c>
      <c r="I9" s="187">
        <v>95333</v>
      </c>
      <c r="J9" s="172">
        <v>13508.6</v>
      </c>
    </row>
    <row r="10" spans="1:10" ht="12.75">
      <c r="A10" s="164">
        <v>4</v>
      </c>
      <c r="B10" s="165" t="s">
        <v>90</v>
      </c>
      <c r="C10" s="182">
        <v>4273557</v>
      </c>
      <c r="D10" s="183">
        <v>3105885</v>
      </c>
      <c r="E10" s="184">
        <v>3081423</v>
      </c>
      <c r="F10" s="185">
        <v>24462</v>
      </c>
      <c r="G10" s="186">
        <v>1056000</v>
      </c>
      <c r="H10" s="184">
        <v>30814</v>
      </c>
      <c r="I10" s="187">
        <v>80858</v>
      </c>
      <c r="J10" s="172">
        <v>11420.4</v>
      </c>
    </row>
    <row r="11" spans="1:10" ht="12.75">
      <c r="A11" s="164">
        <v>5</v>
      </c>
      <c r="B11" s="165" t="s">
        <v>91</v>
      </c>
      <c r="C11" s="182">
        <v>2241543</v>
      </c>
      <c r="D11" s="183">
        <v>1629063</v>
      </c>
      <c r="E11" s="184">
        <v>1608253</v>
      </c>
      <c r="F11" s="185">
        <v>20810</v>
      </c>
      <c r="G11" s="186">
        <v>553879</v>
      </c>
      <c r="H11" s="184">
        <v>16083</v>
      </c>
      <c r="I11" s="187">
        <v>42518</v>
      </c>
      <c r="J11" s="172">
        <v>5982.8</v>
      </c>
    </row>
    <row r="12" spans="1:10" ht="12.75">
      <c r="A12" s="164">
        <v>6</v>
      </c>
      <c r="B12" s="165" t="s">
        <v>92</v>
      </c>
      <c r="C12" s="182">
        <v>6529137</v>
      </c>
      <c r="D12" s="183">
        <v>4745037</v>
      </c>
      <c r="E12" s="184">
        <v>4686847</v>
      </c>
      <c r="F12" s="185">
        <v>58190</v>
      </c>
      <c r="G12" s="186">
        <v>1613310</v>
      </c>
      <c r="H12" s="184">
        <v>46868</v>
      </c>
      <c r="I12" s="187">
        <v>123922</v>
      </c>
      <c r="J12" s="172">
        <v>17383</v>
      </c>
    </row>
    <row r="13" spans="1:10" ht="12.75">
      <c r="A13" s="166">
        <v>7</v>
      </c>
      <c r="B13" s="167" t="s">
        <v>93</v>
      </c>
      <c r="C13" s="182">
        <v>3352057</v>
      </c>
      <c r="D13" s="183">
        <v>2436162</v>
      </c>
      <c r="E13" s="184">
        <v>2409810</v>
      </c>
      <c r="F13" s="185">
        <v>26352</v>
      </c>
      <c r="G13" s="186">
        <v>828293</v>
      </c>
      <c r="H13" s="184">
        <v>24098</v>
      </c>
      <c r="I13" s="188">
        <v>63504</v>
      </c>
      <c r="J13" s="173">
        <v>8976</v>
      </c>
    </row>
    <row r="14" spans="1:10" ht="12.75">
      <c r="A14" s="164">
        <v>8</v>
      </c>
      <c r="B14" s="165" t="s">
        <v>94</v>
      </c>
      <c r="C14" s="182">
        <v>4323211</v>
      </c>
      <c r="D14" s="183">
        <v>3142269</v>
      </c>
      <c r="E14" s="184">
        <v>3092979</v>
      </c>
      <c r="F14" s="185">
        <v>49290</v>
      </c>
      <c r="G14" s="186">
        <v>1068368</v>
      </c>
      <c r="H14" s="184">
        <v>30930</v>
      </c>
      <c r="I14" s="187">
        <v>81644</v>
      </c>
      <c r="J14" s="172">
        <v>11554</v>
      </c>
    </row>
    <row r="15" spans="1:10" ht="12.75">
      <c r="A15" s="164">
        <v>9</v>
      </c>
      <c r="B15" s="165" t="s">
        <v>95</v>
      </c>
      <c r="C15" s="182">
        <v>4062145</v>
      </c>
      <c r="D15" s="183">
        <v>2952386</v>
      </c>
      <c r="E15" s="184">
        <v>2913200</v>
      </c>
      <c r="F15" s="185">
        <v>39186</v>
      </c>
      <c r="G15" s="186">
        <v>1003808</v>
      </c>
      <c r="H15" s="184">
        <v>29132</v>
      </c>
      <c r="I15" s="187">
        <v>76819</v>
      </c>
      <c r="J15" s="172">
        <v>10866.9</v>
      </c>
    </row>
    <row r="16" spans="1:10" ht="12.75">
      <c r="A16" s="164">
        <v>10</v>
      </c>
      <c r="B16" s="165" t="s">
        <v>96</v>
      </c>
      <c r="C16" s="182">
        <v>3955335</v>
      </c>
      <c r="D16" s="183">
        <v>2874672</v>
      </c>
      <c r="E16" s="184">
        <v>2832002</v>
      </c>
      <c r="F16" s="185">
        <v>42670</v>
      </c>
      <c r="G16" s="186">
        <v>977385</v>
      </c>
      <c r="H16" s="184">
        <v>28320</v>
      </c>
      <c r="I16" s="187">
        <v>74958</v>
      </c>
      <c r="J16" s="172">
        <v>10567.8</v>
      </c>
    </row>
    <row r="17" spans="1:10" ht="12.75">
      <c r="A17" s="164">
        <v>11</v>
      </c>
      <c r="B17" s="168" t="s">
        <v>131</v>
      </c>
      <c r="C17" s="182">
        <v>8605976</v>
      </c>
      <c r="D17" s="183">
        <v>6254617</v>
      </c>
      <c r="E17" s="184">
        <v>6202586</v>
      </c>
      <c r="F17" s="185">
        <v>52031</v>
      </c>
      <c r="G17" s="186">
        <v>2126567</v>
      </c>
      <c r="H17" s="184">
        <v>62026</v>
      </c>
      <c r="I17" s="187">
        <v>162766</v>
      </c>
      <c r="J17" s="172">
        <v>23017.8</v>
      </c>
    </row>
    <row r="18" spans="1:10" ht="12.75">
      <c r="A18" s="164">
        <v>12</v>
      </c>
      <c r="B18" s="165" t="s">
        <v>98</v>
      </c>
      <c r="C18" s="182">
        <v>4961121</v>
      </c>
      <c r="D18" s="183">
        <v>3605882</v>
      </c>
      <c r="E18" s="184">
        <v>3565848</v>
      </c>
      <c r="F18" s="185">
        <v>40034</v>
      </c>
      <c r="G18" s="186">
        <v>1225998</v>
      </c>
      <c r="H18" s="184">
        <v>35658</v>
      </c>
      <c r="I18" s="187">
        <v>93583</v>
      </c>
      <c r="J18" s="172">
        <v>13262.4</v>
      </c>
    </row>
    <row r="19" spans="1:10" ht="12.75">
      <c r="A19" s="164">
        <v>13</v>
      </c>
      <c r="B19" s="165" t="s">
        <v>132</v>
      </c>
      <c r="C19" s="182">
        <v>4454642</v>
      </c>
      <c r="D19" s="183">
        <v>3237813</v>
      </c>
      <c r="E19" s="184">
        <v>3184766</v>
      </c>
      <c r="F19" s="185">
        <v>53047</v>
      </c>
      <c r="G19" s="186">
        <v>1100852</v>
      </c>
      <c r="H19" s="184">
        <v>31848</v>
      </c>
      <c r="I19" s="187">
        <v>84129</v>
      </c>
      <c r="J19" s="172">
        <v>11907.1</v>
      </c>
    </row>
    <row r="20" spans="1:10" ht="13.5" thickBot="1">
      <c r="A20" s="169">
        <v>14</v>
      </c>
      <c r="B20" s="170" t="s">
        <v>100</v>
      </c>
      <c r="C20" s="189">
        <v>9107313</v>
      </c>
      <c r="D20" s="190">
        <v>6618498</v>
      </c>
      <c r="E20" s="191">
        <v>6553046</v>
      </c>
      <c r="F20" s="192">
        <v>65452</v>
      </c>
      <c r="G20" s="193">
        <v>2250286</v>
      </c>
      <c r="H20" s="191">
        <v>65530</v>
      </c>
      <c r="I20" s="194">
        <v>172999</v>
      </c>
      <c r="J20" s="174">
        <v>24310.5</v>
      </c>
    </row>
    <row r="21" spans="1:10" ht="13.5" thickBot="1">
      <c r="A21" s="146"/>
      <c r="B21" s="147" t="s">
        <v>118</v>
      </c>
      <c r="C21" s="195">
        <v>78536733</v>
      </c>
      <c r="D21" s="195">
        <v>57079032</v>
      </c>
      <c r="E21" s="195">
        <v>56390995</v>
      </c>
      <c r="F21" s="196">
        <v>688037</v>
      </c>
      <c r="G21" s="197">
        <v>19406826</v>
      </c>
      <c r="H21" s="195">
        <v>563909</v>
      </c>
      <c r="I21" s="198">
        <v>1486966</v>
      </c>
      <c r="J21" s="175">
        <v>209942.59999999998</v>
      </c>
    </row>
  </sheetData>
  <sheetProtection/>
  <printOptions/>
  <pageMargins left="1.1811023622047245" right="0.11811023622047245" top="1.1811023622047245" bottom="0" header="0.7480314960629921" footer="0.5118110236220472"/>
  <pageSetup fitToHeight="1" fitToWidth="1" horizontalDpi="300" verticalDpi="300" orientation="landscape" paperSize="9" r:id="rId1"/>
  <headerFooter alignWithMargins="0">
    <oddHeader>&amp;R&amp;"Arial,Kurzíva"Kapitola B.3.II&amp;"Arial,Obyčejné"
&amp;"Arial,Tučné"Tabulka č.4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L15" sqref="L15"/>
    </sheetView>
  </sheetViews>
  <sheetFormatPr defaultColWidth="9.140625" defaultRowHeight="12.75"/>
  <cols>
    <col min="1" max="1" width="66.00390625" style="0" customWidth="1"/>
    <col min="3" max="3" width="7.57421875" style="0" customWidth="1"/>
    <col min="5" max="5" width="8.57421875" style="0" customWidth="1"/>
    <col min="6" max="6" width="7.8515625" style="0" customWidth="1"/>
    <col min="7" max="7" width="8.57421875" style="0" customWidth="1"/>
    <col min="8" max="8" width="7.28125" style="0" customWidth="1"/>
    <col min="9" max="9" width="8.28125" style="0" customWidth="1"/>
  </cols>
  <sheetData>
    <row r="1" spans="1:7" ht="18.75" customHeight="1">
      <c r="A1" s="237" t="s">
        <v>164</v>
      </c>
      <c r="B1" s="237"/>
      <c r="C1" s="238"/>
      <c r="G1" s="239"/>
    </row>
    <row r="4" spans="1:9" ht="21">
      <c r="A4" s="237"/>
      <c r="B4" s="237"/>
      <c r="C4" s="238"/>
      <c r="G4" s="239"/>
      <c r="I4" s="240" t="s">
        <v>138</v>
      </c>
    </row>
    <row r="5" spans="1:9" s="241" customFormat="1" ht="39" customHeight="1">
      <c r="A5" s="268" t="s">
        <v>139</v>
      </c>
      <c r="B5" s="268" t="s">
        <v>140</v>
      </c>
      <c r="C5" s="269" t="s">
        <v>141</v>
      </c>
      <c r="D5" s="268" t="s">
        <v>142</v>
      </c>
      <c r="E5" s="270" t="s">
        <v>143</v>
      </c>
      <c r="F5" s="270" t="s">
        <v>144</v>
      </c>
      <c r="G5" s="271" t="s">
        <v>122</v>
      </c>
      <c r="H5" s="271" t="s">
        <v>128</v>
      </c>
      <c r="I5" s="271" t="s">
        <v>109</v>
      </c>
    </row>
    <row r="6" spans="1:9" ht="19.5">
      <c r="A6" s="304" t="s">
        <v>145</v>
      </c>
      <c r="B6" s="272">
        <v>33435</v>
      </c>
      <c r="C6" s="273">
        <v>20</v>
      </c>
      <c r="D6" s="274">
        <f>E6+F6+G6+H6+I6</f>
        <v>910000</v>
      </c>
      <c r="E6" s="275">
        <v>520000</v>
      </c>
      <c r="F6" s="275">
        <v>100000</v>
      </c>
      <c r="G6" s="275">
        <v>211000</v>
      </c>
      <c r="H6" s="275">
        <v>5000</v>
      </c>
      <c r="I6" s="275">
        <v>74000</v>
      </c>
    </row>
    <row r="7" spans="1:9" ht="29.25">
      <c r="A7" s="305" t="s">
        <v>165</v>
      </c>
      <c r="B7" s="272">
        <v>33435</v>
      </c>
      <c r="C7" s="273">
        <v>20</v>
      </c>
      <c r="D7" s="274">
        <f aca="true" t="shared" si="0" ref="D7:D23">E7+F7+G7+H7+I7</f>
        <v>3700000</v>
      </c>
      <c r="E7" s="275">
        <v>2530000</v>
      </c>
      <c r="F7" s="275">
        <v>5000</v>
      </c>
      <c r="G7" s="275">
        <v>862000</v>
      </c>
      <c r="H7" s="275">
        <v>26000</v>
      </c>
      <c r="I7" s="275">
        <v>277000</v>
      </c>
    </row>
    <row r="8" spans="1:9" ht="12.75">
      <c r="A8" s="306" t="s">
        <v>161</v>
      </c>
      <c r="B8" s="276">
        <v>33024</v>
      </c>
      <c r="C8" s="277">
        <v>20</v>
      </c>
      <c r="D8" s="274">
        <f t="shared" si="0"/>
        <v>10440000</v>
      </c>
      <c r="E8" s="275">
        <v>6000000</v>
      </c>
      <c r="F8" s="275">
        <v>1000000</v>
      </c>
      <c r="G8" s="275">
        <v>2380000</v>
      </c>
      <c r="H8" s="275">
        <v>60000</v>
      </c>
      <c r="I8" s="275">
        <v>1000000</v>
      </c>
    </row>
    <row r="9" spans="1:9" ht="12.75">
      <c r="A9" s="306" t="s">
        <v>146</v>
      </c>
      <c r="B9" s="272">
        <v>33040</v>
      </c>
      <c r="C9" s="273">
        <v>21</v>
      </c>
      <c r="D9" s="274">
        <f t="shared" si="0"/>
        <v>2000000</v>
      </c>
      <c r="E9" s="275">
        <v>0</v>
      </c>
      <c r="F9" s="275">
        <v>0</v>
      </c>
      <c r="G9" s="275">
        <v>0</v>
      </c>
      <c r="H9" s="275">
        <v>0</v>
      </c>
      <c r="I9" s="275">
        <v>2000000</v>
      </c>
    </row>
    <row r="10" spans="1:9" ht="19.5">
      <c r="A10" s="306" t="s">
        <v>147</v>
      </c>
      <c r="B10" s="272">
        <v>33215</v>
      </c>
      <c r="C10" s="273">
        <v>21</v>
      </c>
      <c r="D10" s="274">
        <f>E10+F10+G10+H10+I10</f>
        <v>60000000</v>
      </c>
      <c r="E10" s="275">
        <v>0</v>
      </c>
      <c r="F10" s="275">
        <v>0</v>
      </c>
      <c r="G10" s="275">
        <v>0</v>
      </c>
      <c r="H10" s="275">
        <v>0</v>
      </c>
      <c r="I10" s="275">
        <v>60000000</v>
      </c>
    </row>
    <row r="11" spans="1:9" ht="19.5">
      <c r="A11" s="306" t="s">
        <v>148</v>
      </c>
      <c r="B11" s="272">
        <v>33457</v>
      </c>
      <c r="C11" s="273">
        <v>21</v>
      </c>
      <c r="D11" s="274">
        <f t="shared" si="0"/>
        <v>105000000</v>
      </c>
      <c r="E11" s="275">
        <v>74000000</v>
      </c>
      <c r="F11" s="275">
        <v>0</v>
      </c>
      <c r="G11" s="275">
        <v>25160000</v>
      </c>
      <c r="H11" s="275">
        <v>740000</v>
      </c>
      <c r="I11" s="275">
        <v>5100000</v>
      </c>
    </row>
    <row r="12" spans="1:9" ht="12.75">
      <c r="A12" s="307" t="s">
        <v>162</v>
      </c>
      <c r="B12" s="272">
        <v>33025</v>
      </c>
      <c r="C12" s="273">
        <v>21</v>
      </c>
      <c r="D12" s="274">
        <f t="shared" si="0"/>
        <v>10000000</v>
      </c>
      <c r="E12" s="275">
        <v>0</v>
      </c>
      <c r="F12" s="275">
        <v>0</v>
      </c>
      <c r="G12" s="275">
        <v>0</v>
      </c>
      <c r="H12" s="275">
        <v>0</v>
      </c>
      <c r="I12" s="275">
        <v>10000000</v>
      </c>
    </row>
    <row r="13" spans="1:9" ht="19.5">
      <c r="A13" s="308" t="s">
        <v>163</v>
      </c>
      <c r="B13" s="276">
        <v>33018</v>
      </c>
      <c r="C13" s="273">
        <v>21</v>
      </c>
      <c r="D13" s="274">
        <f t="shared" si="0"/>
        <v>30000000</v>
      </c>
      <c r="E13" s="275">
        <v>20800000</v>
      </c>
      <c r="F13" s="275"/>
      <c r="G13" s="275">
        <v>7200000</v>
      </c>
      <c r="H13" s="275">
        <v>210000</v>
      </c>
      <c r="I13" s="275">
        <v>1790000</v>
      </c>
    </row>
    <row r="14" spans="1:9" ht="19.5">
      <c r="A14" s="306" t="s">
        <v>167</v>
      </c>
      <c r="B14" s="276">
        <v>33034</v>
      </c>
      <c r="C14" s="273">
        <v>21</v>
      </c>
      <c r="D14" s="274">
        <f t="shared" si="0"/>
        <v>13500000</v>
      </c>
      <c r="E14" s="275">
        <v>8926000</v>
      </c>
      <c r="F14" s="275">
        <v>0</v>
      </c>
      <c r="G14" s="275">
        <v>3034840</v>
      </c>
      <c r="H14" s="275">
        <v>89260</v>
      </c>
      <c r="I14" s="275">
        <v>1449900</v>
      </c>
    </row>
    <row r="15" spans="1:9" ht="12.75">
      <c r="A15" s="306" t="s">
        <v>166</v>
      </c>
      <c r="B15" s="278">
        <v>33044</v>
      </c>
      <c r="C15" s="273">
        <v>21</v>
      </c>
      <c r="D15" s="274">
        <f t="shared" si="0"/>
        <v>10000000</v>
      </c>
      <c r="E15" s="275">
        <v>448054</v>
      </c>
      <c r="F15" s="275">
        <v>983802</v>
      </c>
      <c r="G15" s="275">
        <v>153846</v>
      </c>
      <c r="H15" s="275">
        <v>4244</v>
      </c>
      <c r="I15" s="275">
        <v>8410054</v>
      </c>
    </row>
    <row r="16" spans="1:9" ht="19.5">
      <c r="A16" s="309" t="s">
        <v>149</v>
      </c>
      <c r="B16" s="278">
        <v>33043</v>
      </c>
      <c r="C16" s="273">
        <v>21</v>
      </c>
      <c r="D16" s="274">
        <f t="shared" si="0"/>
        <v>2000000</v>
      </c>
      <c r="E16" s="275">
        <v>146450</v>
      </c>
      <c r="F16" s="275">
        <v>388310</v>
      </c>
      <c r="G16" s="275">
        <v>8734</v>
      </c>
      <c r="H16" s="275">
        <v>70</v>
      </c>
      <c r="I16" s="275">
        <v>1456436</v>
      </c>
    </row>
    <row r="17" spans="1:9" ht="12.75">
      <c r="A17" s="306" t="s">
        <v>150</v>
      </c>
      <c r="B17" s="278">
        <v>33049</v>
      </c>
      <c r="C17" s="273">
        <v>21</v>
      </c>
      <c r="D17" s="274">
        <f t="shared" si="0"/>
        <v>200000000</v>
      </c>
      <c r="E17" s="275">
        <v>148148000</v>
      </c>
      <c r="F17" s="275">
        <v>0</v>
      </c>
      <c r="G17" s="275">
        <v>50371000</v>
      </c>
      <c r="H17" s="275">
        <v>1481000</v>
      </c>
      <c r="I17" s="275">
        <v>0</v>
      </c>
    </row>
    <row r="18" spans="1:9" ht="12.75">
      <c r="A18" s="245" t="s">
        <v>151</v>
      </c>
      <c r="B18" s="279"/>
      <c r="C18" s="280"/>
      <c r="D18" s="281"/>
      <c r="E18" s="282"/>
      <c r="F18" s="282"/>
      <c r="G18" s="282"/>
      <c r="H18" s="283"/>
      <c r="I18" s="284"/>
    </row>
    <row r="19" spans="1:9" ht="15.75" customHeight="1">
      <c r="A19" s="309" t="s">
        <v>152</v>
      </c>
      <c r="B19" s="276">
        <v>33354</v>
      </c>
      <c r="C19" s="273">
        <v>50</v>
      </c>
      <c r="D19" s="285">
        <f t="shared" si="0"/>
        <v>70000000</v>
      </c>
      <c r="E19" s="284">
        <v>42533000</v>
      </c>
      <c r="F19" s="284">
        <v>672000</v>
      </c>
      <c r="G19" s="284">
        <v>14689000</v>
      </c>
      <c r="H19" s="284">
        <v>425000</v>
      </c>
      <c r="I19" s="284">
        <v>11681000</v>
      </c>
    </row>
    <row r="20" spans="1:9" ht="12.75">
      <c r="A20" s="308" t="s">
        <v>168</v>
      </c>
      <c r="B20" s="276">
        <v>33038</v>
      </c>
      <c r="C20" s="273">
        <v>51</v>
      </c>
      <c r="D20" s="285">
        <f t="shared" si="0"/>
        <v>20000000</v>
      </c>
      <c r="E20" s="284">
        <v>14128162</v>
      </c>
      <c r="F20" s="284"/>
      <c r="G20" s="284">
        <v>4803616</v>
      </c>
      <c r="H20" s="284">
        <v>141256</v>
      </c>
      <c r="I20" s="284">
        <f>926948+18</f>
        <v>926966</v>
      </c>
    </row>
    <row r="21" spans="1:9" s="243" customFormat="1" ht="14.25" customHeight="1">
      <c r="A21" s="246" t="s">
        <v>153</v>
      </c>
      <c r="B21" s="286"/>
      <c r="C21" s="287"/>
      <c r="D21" s="274">
        <f t="shared" si="0"/>
        <v>537550000</v>
      </c>
      <c r="E21" s="288">
        <f>SUM(E6:E20)</f>
        <v>318179666</v>
      </c>
      <c r="F21" s="288">
        <f>SUM(F6:F20)</f>
        <v>3149112</v>
      </c>
      <c r="G21" s="288">
        <f>SUM(G6:G20)</f>
        <v>108874036</v>
      </c>
      <c r="H21" s="288">
        <f>SUM(H6:H20)</f>
        <v>3181830</v>
      </c>
      <c r="I21" s="288">
        <f>SUM(I6:I20)</f>
        <v>104165356</v>
      </c>
    </row>
    <row r="22" spans="1:9" s="243" customFormat="1" ht="7.5" customHeight="1">
      <c r="A22" s="247"/>
      <c r="B22" s="289"/>
      <c r="C22" s="290"/>
      <c r="D22" s="291"/>
      <c r="E22" s="292"/>
      <c r="F22" s="292"/>
      <c r="G22" s="292"/>
      <c r="H22" s="292"/>
      <c r="I22" s="292"/>
    </row>
    <row r="23" spans="1:9" s="243" customFormat="1" ht="15.75">
      <c r="A23" s="248" t="s">
        <v>154</v>
      </c>
      <c r="B23" s="293"/>
      <c r="C23" s="294"/>
      <c r="D23" s="295">
        <f t="shared" si="0"/>
        <v>540000000</v>
      </c>
      <c r="E23" s="296">
        <v>342549000</v>
      </c>
      <c r="F23" s="296">
        <v>3708000</v>
      </c>
      <c r="G23" s="296">
        <v>117072000</v>
      </c>
      <c r="H23" s="296">
        <v>3427000</v>
      </c>
      <c r="I23" s="296">
        <v>73244000</v>
      </c>
    </row>
    <row r="24" spans="1:9" s="243" customFormat="1" ht="16.5" thickBot="1">
      <c r="A24" s="249" t="s">
        <v>155</v>
      </c>
      <c r="B24" s="297"/>
      <c r="C24" s="298"/>
      <c r="D24" s="299">
        <f>E24+F24+G24+H24+I24</f>
        <v>2450000</v>
      </c>
      <c r="E24" s="300">
        <f>E23-E21</f>
        <v>24369334</v>
      </c>
      <c r="F24" s="300">
        <f>F23-F21</f>
        <v>558888</v>
      </c>
      <c r="G24" s="300">
        <f>G23-G21</f>
        <v>8197964</v>
      </c>
      <c r="H24" s="300">
        <f>H23-H21</f>
        <v>245170</v>
      </c>
      <c r="I24" s="300">
        <f>I23-I21</f>
        <v>-30921356</v>
      </c>
    </row>
    <row r="25" spans="1:9" s="243" customFormat="1" ht="7.5" customHeight="1" thickBot="1">
      <c r="A25" s="250"/>
      <c r="B25" s="252"/>
      <c r="C25" s="253"/>
      <c r="D25" s="254"/>
      <c r="E25" s="255"/>
      <c r="F25" s="255"/>
      <c r="G25" s="255"/>
      <c r="H25" s="255"/>
      <c r="I25" s="255"/>
    </row>
    <row r="26" spans="1:9" s="243" customFormat="1" ht="15.75">
      <c r="A26" s="251" t="s">
        <v>156</v>
      </c>
      <c r="B26" s="126"/>
      <c r="C26" s="126"/>
      <c r="D26" s="256"/>
      <c r="E26" s="257"/>
      <c r="F26" s="257"/>
      <c r="G26" s="257"/>
      <c r="H26" s="257"/>
      <c r="I26" s="257"/>
    </row>
    <row r="27" spans="1:9" s="243" customFormat="1" ht="15.75">
      <c r="A27" s="310" t="s">
        <v>157</v>
      </c>
      <c r="B27" s="244"/>
      <c r="C27" s="244"/>
      <c r="D27" s="244"/>
      <c r="E27" s="258"/>
      <c r="F27" s="259"/>
      <c r="G27" s="259"/>
      <c r="H27" s="259"/>
      <c r="I27" s="260"/>
    </row>
    <row r="28" spans="1:9" s="243" customFormat="1" ht="15.75">
      <c r="A28" s="311" t="s">
        <v>169</v>
      </c>
      <c r="B28" s="301">
        <v>33047</v>
      </c>
      <c r="C28" s="301">
        <v>21</v>
      </c>
      <c r="D28" s="302">
        <v>21660000</v>
      </c>
      <c r="E28" s="312" t="s">
        <v>158</v>
      </c>
      <c r="F28" s="303"/>
      <c r="G28" s="261"/>
      <c r="H28" s="261"/>
      <c r="I28" s="262"/>
    </row>
    <row r="29" spans="1:9" ht="0.75" customHeight="1">
      <c r="A29" s="428"/>
      <c r="B29" s="428"/>
      <c r="C29" s="428"/>
      <c r="D29" s="428"/>
      <c r="E29" s="428"/>
      <c r="F29" s="263"/>
      <c r="G29" s="263"/>
      <c r="H29" s="263"/>
      <c r="I29" s="263"/>
    </row>
    <row r="30" spans="1:9" ht="14.25" customHeight="1">
      <c r="A30" s="264" t="s">
        <v>159</v>
      </c>
      <c r="B30" s="265"/>
      <c r="C30" s="266"/>
      <c r="D30" s="267"/>
      <c r="E30" s="126"/>
      <c r="F30" s="126"/>
      <c r="G30" s="126"/>
      <c r="H30" s="263"/>
      <c r="I30" s="263"/>
    </row>
    <row r="31" spans="1:9" ht="12.75">
      <c r="A31" s="428" t="s">
        <v>160</v>
      </c>
      <c r="B31" s="428"/>
      <c r="C31" s="428"/>
      <c r="D31" s="428"/>
      <c r="E31" s="428"/>
      <c r="F31" s="126"/>
      <c r="G31" s="126"/>
      <c r="H31" s="263"/>
      <c r="I31" s="263"/>
    </row>
    <row r="32" spans="1:5" ht="3" customHeight="1">
      <c r="A32" s="428"/>
      <c r="B32" s="428"/>
      <c r="C32" s="428"/>
      <c r="D32" s="428"/>
      <c r="E32" s="428"/>
    </row>
  </sheetData>
  <sheetProtection/>
  <mergeCells count="2">
    <mergeCell ref="A29:E29"/>
    <mergeCell ref="A31:E32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&amp;RKapitola č.B.3II  
&amp;"Arial,Tučné"Tabulka č.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T152"/>
  <sheetViews>
    <sheetView tabSelected="1" workbookViewId="0" topLeftCell="B49">
      <selection activeCell="F73" sqref="F73"/>
    </sheetView>
  </sheetViews>
  <sheetFormatPr defaultColWidth="9.140625" defaultRowHeight="12.75"/>
  <cols>
    <col min="1" max="1" width="15.57421875" style="0" hidden="1" customWidth="1"/>
    <col min="2" max="2" width="4.00390625" style="0" customWidth="1"/>
    <col min="3" max="3" width="39.8515625" style="0" customWidth="1"/>
    <col min="4" max="4" width="14.28125" style="11" customWidth="1"/>
    <col min="5" max="6" width="14.28125" style="12" customWidth="1"/>
    <col min="7" max="7" width="11.57421875" style="0" customWidth="1"/>
    <col min="8" max="8" width="11.140625" style="13" customWidth="1"/>
    <col min="9" max="9" width="10.00390625" style="13" customWidth="1"/>
    <col min="10" max="16384" width="9.140625" style="13" customWidth="1"/>
  </cols>
  <sheetData>
    <row r="1" spans="2:7" ht="18">
      <c r="B1" s="10" t="s">
        <v>35</v>
      </c>
      <c r="G1" s="10"/>
    </row>
    <row r="2" spans="1:7" ht="12.75">
      <c r="A2" s="14" t="s">
        <v>30</v>
      </c>
      <c r="B2" s="15"/>
      <c r="C2" s="15"/>
      <c r="G2" s="15"/>
    </row>
    <row r="4" ht="21" customHeight="1" thickBot="1">
      <c r="F4" s="12" t="s">
        <v>29</v>
      </c>
    </row>
    <row r="5" spans="1:7" ht="42" customHeight="1" thickBot="1">
      <c r="A5" s="313" t="s">
        <v>62</v>
      </c>
      <c r="B5" s="314"/>
      <c r="C5" s="315" t="s">
        <v>170</v>
      </c>
      <c r="D5" s="316" t="s">
        <v>171</v>
      </c>
      <c r="E5" s="317" t="s">
        <v>172</v>
      </c>
      <c r="F5" s="374"/>
      <c r="G5" s="13"/>
    </row>
    <row r="6" spans="1:7" ht="16.5" customHeight="1" thickBot="1">
      <c r="A6" s="313"/>
      <c r="B6" s="313"/>
      <c r="C6" s="319"/>
      <c r="D6" s="320"/>
      <c r="E6" s="320"/>
      <c r="F6" s="320"/>
      <c r="G6" s="13"/>
    </row>
    <row r="7" spans="1:7" ht="50.25" customHeight="1" thickBot="1">
      <c r="A7" s="321"/>
      <c r="B7" s="321" t="s">
        <v>173</v>
      </c>
      <c r="C7" s="322"/>
      <c r="D7" s="323" t="s">
        <v>174</v>
      </c>
      <c r="E7" s="323" t="s">
        <v>175</v>
      </c>
      <c r="F7" s="323" t="s">
        <v>176</v>
      </c>
      <c r="G7" s="13"/>
    </row>
    <row r="8" spans="1:7" ht="13.5" thickBot="1">
      <c r="A8" s="324" t="s">
        <v>177</v>
      </c>
      <c r="B8" s="325">
        <v>1</v>
      </c>
      <c r="C8" s="326" t="s">
        <v>178</v>
      </c>
      <c r="D8" s="327">
        <v>3466</v>
      </c>
      <c r="E8" s="327">
        <v>3533</v>
      </c>
      <c r="F8" s="327">
        <v>-67</v>
      </c>
      <c r="G8" s="13"/>
    </row>
    <row r="9" spans="1:7" ht="12.75">
      <c r="A9" s="324"/>
      <c r="B9" s="328">
        <v>2</v>
      </c>
      <c r="C9" s="329" t="s">
        <v>179</v>
      </c>
      <c r="D9" s="330">
        <v>15112</v>
      </c>
      <c r="E9" s="330">
        <v>16253</v>
      </c>
      <c r="F9" s="330">
        <v>-1141</v>
      </c>
      <c r="G9" s="13"/>
    </row>
    <row r="10" spans="1:7" ht="12.75">
      <c r="A10" s="331"/>
      <c r="B10" s="328">
        <v>3</v>
      </c>
      <c r="C10" s="329" t="s">
        <v>180</v>
      </c>
      <c r="D10" s="330">
        <v>2225</v>
      </c>
      <c r="E10" s="330">
        <v>2239</v>
      </c>
      <c r="F10" s="330">
        <v>-14</v>
      </c>
      <c r="G10" s="13"/>
    </row>
    <row r="11" spans="1:7" ht="12.75">
      <c r="A11" s="331"/>
      <c r="B11" s="328">
        <v>4</v>
      </c>
      <c r="C11" s="329" t="s">
        <v>181</v>
      </c>
      <c r="D11" s="330">
        <v>23837</v>
      </c>
      <c r="E11" s="330">
        <v>24185</v>
      </c>
      <c r="F11" s="330">
        <v>-348</v>
      </c>
      <c r="G11" s="13"/>
    </row>
    <row r="12" spans="1:7" ht="12.75">
      <c r="A12" s="331"/>
      <c r="B12" s="328">
        <v>5</v>
      </c>
      <c r="C12" s="329" t="s">
        <v>182</v>
      </c>
      <c r="D12" s="330">
        <v>4758</v>
      </c>
      <c r="E12" s="330">
        <v>4840</v>
      </c>
      <c r="F12" s="330">
        <v>-82</v>
      </c>
      <c r="G12" s="13"/>
    </row>
    <row r="13" spans="1:7" ht="12.75">
      <c r="A13" s="331"/>
      <c r="B13" s="328">
        <v>6</v>
      </c>
      <c r="C13" s="329" t="s">
        <v>183</v>
      </c>
      <c r="D13" s="330">
        <v>16150</v>
      </c>
      <c r="E13" s="330">
        <v>16381</v>
      </c>
      <c r="F13" s="330">
        <v>-231</v>
      </c>
      <c r="G13" s="13"/>
    </row>
    <row r="14" spans="1:7" ht="12.75">
      <c r="A14" s="331"/>
      <c r="B14" s="328">
        <v>7</v>
      </c>
      <c r="C14" s="329" t="s">
        <v>184</v>
      </c>
      <c r="D14" s="330">
        <v>8204</v>
      </c>
      <c r="E14" s="330">
        <v>7625</v>
      </c>
      <c r="F14" s="330">
        <v>579</v>
      </c>
      <c r="G14" s="13"/>
    </row>
    <row r="15" spans="1:7" ht="12.75">
      <c r="A15" s="331"/>
      <c r="B15" s="328">
        <v>8</v>
      </c>
      <c r="C15" s="329" t="s">
        <v>185</v>
      </c>
      <c r="D15" s="330">
        <v>10118</v>
      </c>
      <c r="E15" s="330">
        <v>11740</v>
      </c>
      <c r="F15" s="330">
        <v>-1622</v>
      </c>
      <c r="G15" s="13"/>
    </row>
    <row r="16" spans="1:7" ht="12.75">
      <c r="A16" s="331"/>
      <c r="B16" s="328">
        <v>9</v>
      </c>
      <c r="C16" s="329" t="s">
        <v>186</v>
      </c>
      <c r="D16" s="330">
        <v>7463</v>
      </c>
      <c r="E16" s="330">
        <v>6925</v>
      </c>
      <c r="F16" s="330">
        <v>538</v>
      </c>
      <c r="G16" s="13"/>
    </row>
    <row r="17" spans="1:7" ht="12.75">
      <c r="A17" s="331"/>
      <c r="B17" s="328">
        <v>10</v>
      </c>
      <c r="C17" s="329" t="s">
        <v>187</v>
      </c>
      <c r="D17" s="330">
        <v>10978</v>
      </c>
      <c r="E17" s="330">
        <v>10190</v>
      </c>
      <c r="F17" s="330">
        <v>788</v>
      </c>
      <c r="G17" s="13"/>
    </row>
    <row r="18" spans="1:7" ht="12.75">
      <c r="A18" s="331"/>
      <c r="B18" s="328">
        <v>11</v>
      </c>
      <c r="C18" s="329" t="s">
        <v>188</v>
      </c>
      <c r="D18" s="330">
        <v>8320</v>
      </c>
      <c r="E18" s="330">
        <v>6740</v>
      </c>
      <c r="F18" s="330">
        <v>1580</v>
      </c>
      <c r="G18" s="13"/>
    </row>
    <row r="19" spans="1:7" ht="12.75">
      <c r="A19" s="331"/>
      <c r="B19" s="328">
        <v>12</v>
      </c>
      <c r="C19" s="329" t="s">
        <v>189</v>
      </c>
      <c r="D19" s="330">
        <v>25698</v>
      </c>
      <c r="E19" s="330">
        <v>26038</v>
      </c>
      <c r="F19" s="330">
        <v>-340</v>
      </c>
      <c r="G19" s="13"/>
    </row>
    <row r="20" spans="1:7" ht="12.75">
      <c r="A20" s="331"/>
      <c r="B20" s="328">
        <v>13</v>
      </c>
      <c r="C20" s="329" t="s">
        <v>190</v>
      </c>
      <c r="D20" s="330">
        <v>8901</v>
      </c>
      <c r="E20" s="330">
        <v>8966</v>
      </c>
      <c r="F20" s="330">
        <v>-65</v>
      </c>
      <c r="G20" s="13"/>
    </row>
    <row r="21" spans="1:7" ht="12.75">
      <c r="A21" s="331"/>
      <c r="B21" s="328">
        <v>14</v>
      </c>
      <c r="C21" s="329" t="s">
        <v>191</v>
      </c>
      <c r="D21" s="330">
        <v>7834</v>
      </c>
      <c r="E21" s="330">
        <v>7523</v>
      </c>
      <c r="F21" s="330">
        <v>311</v>
      </c>
      <c r="G21" s="13"/>
    </row>
    <row r="22" spans="1:7" ht="12.75">
      <c r="A22" s="331"/>
      <c r="B22" s="328">
        <v>15</v>
      </c>
      <c r="C22" s="329" t="s">
        <v>192</v>
      </c>
      <c r="D22" s="330">
        <v>1654</v>
      </c>
      <c r="E22" s="330">
        <v>2733</v>
      </c>
      <c r="F22" s="330">
        <v>-1079</v>
      </c>
      <c r="G22" s="13"/>
    </row>
    <row r="23" spans="1:7" ht="12.75">
      <c r="A23" s="331"/>
      <c r="B23" s="328">
        <v>16</v>
      </c>
      <c r="C23" s="329" t="s">
        <v>193</v>
      </c>
      <c r="D23" s="330">
        <v>10187</v>
      </c>
      <c r="E23" s="330">
        <v>8991</v>
      </c>
      <c r="F23" s="330">
        <v>1196</v>
      </c>
      <c r="G23" s="13"/>
    </row>
    <row r="24" spans="1:7" ht="12.75">
      <c r="A24" s="331"/>
      <c r="B24" s="328">
        <v>17</v>
      </c>
      <c r="C24" s="329" t="s">
        <v>194</v>
      </c>
      <c r="D24" s="330">
        <v>5181</v>
      </c>
      <c r="E24" s="330">
        <v>5230</v>
      </c>
      <c r="F24" s="330">
        <v>-49</v>
      </c>
      <c r="G24" s="13"/>
    </row>
    <row r="25" spans="1:7" ht="12.75">
      <c r="A25" s="331"/>
      <c r="B25" s="328">
        <v>18</v>
      </c>
      <c r="C25" s="329" t="s">
        <v>195</v>
      </c>
      <c r="D25" s="330">
        <v>4579</v>
      </c>
      <c r="E25" s="330">
        <v>4596</v>
      </c>
      <c r="F25" s="330">
        <v>-17</v>
      </c>
      <c r="G25" s="13"/>
    </row>
    <row r="26" spans="1:7" ht="12.75">
      <c r="A26" s="331"/>
      <c r="B26" s="328">
        <v>19</v>
      </c>
      <c r="C26" s="329" t="s">
        <v>196</v>
      </c>
      <c r="D26" s="330">
        <v>3681</v>
      </c>
      <c r="E26" s="330">
        <v>3930</v>
      </c>
      <c r="F26" s="330">
        <v>-249</v>
      </c>
      <c r="G26" s="13"/>
    </row>
    <row r="27" spans="1:7" ht="12.75">
      <c r="A27" s="331"/>
      <c r="B27" s="328">
        <v>20</v>
      </c>
      <c r="C27" s="329" t="s">
        <v>197</v>
      </c>
      <c r="D27" s="330">
        <v>473</v>
      </c>
      <c r="E27" s="330">
        <v>544</v>
      </c>
      <c r="F27" s="330">
        <v>-71</v>
      </c>
      <c r="G27" s="13"/>
    </row>
    <row r="28" spans="1:7" ht="12.75">
      <c r="A28" s="331"/>
      <c r="B28" s="328">
        <v>21</v>
      </c>
      <c r="C28" s="329" t="s">
        <v>198</v>
      </c>
      <c r="D28" s="330">
        <v>1247</v>
      </c>
      <c r="E28" s="330">
        <v>1217</v>
      </c>
      <c r="F28" s="330">
        <v>30</v>
      </c>
      <c r="G28" s="13"/>
    </row>
    <row r="29" spans="1:7" ht="12.75">
      <c r="A29" s="331"/>
      <c r="B29" s="328">
        <v>22</v>
      </c>
      <c r="C29" s="329" t="s">
        <v>199</v>
      </c>
      <c r="D29" s="330">
        <v>6988</v>
      </c>
      <c r="E29" s="330">
        <v>7605</v>
      </c>
      <c r="F29" s="330">
        <v>-617</v>
      </c>
      <c r="G29" s="13"/>
    </row>
    <row r="30" spans="1:7" ht="12.75">
      <c r="A30" s="331"/>
      <c r="B30" s="328">
        <v>23</v>
      </c>
      <c r="C30" s="329" t="s">
        <v>200</v>
      </c>
      <c r="D30" s="330">
        <v>1930</v>
      </c>
      <c r="E30" s="330">
        <v>1948</v>
      </c>
      <c r="F30" s="330">
        <v>-18</v>
      </c>
      <c r="G30" s="13"/>
    </row>
    <row r="31" spans="1:7" ht="12.75">
      <c r="A31" s="331"/>
      <c r="B31" s="328">
        <v>24</v>
      </c>
      <c r="C31" s="329" t="s">
        <v>201</v>
      </c>
      <c r="D31" s="330">
        <v>5532</v>
      </c>
      <c r="E31" s="330">
        <v>6098</v>
      </c>
      <c r="F31" s="330">
        <v>-566</v>
      </c>
      <c r="G31" s="13"/>
    </row>
    <row r="32" spans="1:7" ht="12.75">
      <c r="A32" s="331"/>
      <c r="B32" s="328">
        <v>25</v>
      </c>
      <c r="C32" s="329" t="s">
        <v>202</v>
      </c>
      <c r="D32" s="330">
        <v>28905</v>
      </c>
      <c r="E32" s="330">
        <v>30330</v>
      </c>
      <c r="F32" s="330">
        <v>-1425</v>
      </c>
      <c r="G32" s="13"/>
    </row>
    <row r="33" spans="1:7" ht="12.75">
      <c r="A33" s="331"/>
      <c r="B33" s="328">
        <v>26</v>
      </c>
      <c r="C33" s="329" t="s">
        <v>203</v>
      </c>
      <c r="D33" s="330">
        <v>4088</v>
      </c>
      <c r="E33" s="330">
        <v>4509</v>
      </c>
      <c r="F33" s="330">
        <v>-421</v>
      </c>
      <c r="G33" s="13"/>
    </row>
    <row r="34" spans="1:7" ht="12.75">
      <c r="A34" s="331"/>
      <c r="B34" s="328">
        <v>27</v>
      </c>
      <c r="C34" s="329" t="s">
        <v>204</v>
      </c>
      <c r="D34" s="330">
        <v>715</v>
      </c>
      <c r="E34" s="330">
        <v>907</v>
      </c>
      <c r="F34" s="330">
        <v>-192</v>
      </c>
      <c r="G34" s="13"/>
    </row>
    <row r="35" spans="1:7" ht="12.75">
      <c r="A35" s="331"/>
      <c r="B35" s="328">
        <v>28</v>
      </c>
      <c r="C35" s="329" t="s">
        <v>205</v>
      </c>
      <c r="D35" s="330">
        <v>19472</v>
      </c>
      <c r="E35" s="330">
        <v>19861</v>
      </c>
      <c r="F35" s="330">
        <v>-389</v>
      </c>
      <c r="G35" s="13"/>
    </row>
    <row r="36" spans="1:7" ht="13.5" thickBot="1">
      <c r="A36" s="331"/>
      <c r="B36" s="328">
        <v>29</v>
      </c>
      <c r="C36" s="329" t="s">
        <v>206</v>
      </c>
      <c r="D36" s="330">
        <v>1687</v>
      </c>
      <c r="E36" s="330">
        <v>1856</v>
      </c>
      <c r="F36" s="330">
        <v>-169</v>
      </c>
      <c r="G36" s="13"/>
    </row>
    <row r="37" spans="1:7" ht="13.5" thickBot="1">
      <c r="A37" s="321" t="s">
        <v>207</v>
      </c>
      <c r="B37" s="328">
        <v>30</v>
      </c>
      <c r="C37" s="329" t="s">
        <v>208</v>
      </c>
      <c r="D37" s="330">
        <v>2113</v>
      </c>
      <c r="E37" s="330">
        <v>2930</v>
      </c>
      <c r="F37" s="330">
        <v>-817</v>
      </c>
      <c r="G37" s="13"/>
    </row>
    <row r="38" spans="1:7" ht="12.75">
      <c r="A38" s="331"/>
      <c r="B38" s="328">
        <v>31</v>
      </c>
      <c r="C38" s="329" t="s">
        <v>209</v>
      </c>
      <c r="D38" s="330">
        <v>1037</v>
      </c>
      <c r="E38" s="330">
        <v>1046</v>
      </c>
      <c r="F38" s="330">
        <v>-9</v>
      </c>
      <c r="G38" s="13"/>
    </row>
    <row r="39" spans="1:7" ht="12.75">
      <c r="A39" s="331"/>
      <c r="B39" s="328">
        <v>32</v>
      </c>
      <c r="C39" s="329" t="s">
        <v>210</v>
      </c>
      <c r="D39" s="330">
        <v>6884</v>
      </c>
      <c r="E39" s="330">
        <v>7040</v>
      </c>
      <c r="F39" s="330">
        <v>-156</v>
      </c>
      <c r="G39" s="13"/>
    </row>
    <row r="40" spans="1:7" ht="12.75">
      <c r="A40" s="331"/>
      <c r="B40" s="328">
        <v>33</v>
      </c>
      <c r="C40" s="329" t="s">
        <v>211</v>
      </c>
      <c r="D40" s="330">
        <v>2575</v>
      </c>
      <c r="E40" s="330">
        <v>2599</v>
      </c>
      <c r="F40" s="330">
        <v>-24</v>
      </c>
      <c r="G40" s="13"/>
    </row>
    <row r="41" spans="1:7" ht="12.75">
      <c r="A41" s="331"/>
      <c r="B41" s="328">
        <v>34</v>
      </c>
      <c r="C41" s="329" t="s">
        <v>212</v>
      </c>
      <c r="D41" s="330">
        <v>5379</v>
      </c>
      <c r="E41" s="330">
        <v>5544</v>
      </c>
      <c r="F41" s="330">
        <v>-165</v>
      </c>
      <c r="G41" s="13"/>
    </row>
    <row r="42" spans="1:7" ht="12.75">
      <c r="A42" s="331"/>
      <c r="B42" s="328">
        <v>35</v>
      </c>
      <c r="C42" s="329" t="s">
        <v>213</v>
      </c>
      <c r="D42" s="330">
        <v>988</v>
      </c>
      <c r="E42" s="330">
        <v>1526</v>
      </c>
      <c r="F42" s="330">
        <v>-538</v>
      </c>
      <c r="G42" s="13"/>
    </row>
    <row r="43" spans="1:7" ht="12.75">
      <c r="A43" s="331"/>
      <c r="B43" s="328">
        <v>36</v>
      </c>
      <c r="C43" s="329" t="s">
        <v>214</v>
      </c>
      <c r="D43" s="330">
        <v>4479</v>
      </c>
      <c r="E43" s="330">
        <v>4327</v>
      </c>
      <c r="F43" s="330">
        <v>152</v>
      </c>
      <c r="G43" s="13"/>
    </row>
    <row r="44" spans="1:7" ht="12.75">
      <c r="A44" s="331"/>
      <c r="B44" s="328">
        <v>37</v>
      </c>
      <c r="C44" s="329" t="s">
        <v>215</v>
      </c>
      <c r="D44" s="330">
        <v>4597</v>
      </c>
      <c r="E44" s="330">
        <v>4536</v>
      </c>
      <c r="F44" s="330">
        <v>61</v>
      </c>
      <c r="G44" s="13"/>
    </row>
    <row r="45" spans="1:7" ht="12.75">
      <c r="A45" s="331"/>
      <c r="B45" s="328">
        <v>38</v>
      </c>
      <c r="C45" s="329" t="s">
        <v>216</v>
      </c>
      <c r="D45" s="330">
        <v>11468</v>
      </c>
      <c r="E45" s="330">
        <v>11465</v>
      </c>
      <c r="F45" s="330">
        <v>3</v>
      </c>
      <c r="G45" s="13"/>
    </row>
    <row r="46" spans="1:7" ht="13.5" thickBot="1">
      <c r="A46" s="331"/>
      <c r="B46" s="328">
        <v>39</v>
      </c>
      <c r="C46" s="329" t="s">
        <v>217</v>
      </c>
      <c r="D46" s="330">
        <v>2315</v>
      </c>
      <c r="E46" s="330">
        <v>1397</v>
      </c>
      <c r="F46" s="330">
        <v>918</v>
      </c>
      <c r="G46" s="13"/>
    </row>
    <row r="47" spans="1:7" ht="13.5" thickBot="1">
      <c r="A47" s="321" t="s">
        <v>218</v>
      </c>
      <c r="B47" s="328">
        <v>40</v>
      </c>
      <c r="C47" s="329" t="s">
        <v>219</v>
      </c>
      <c r="D47" s="330">
        <v>5305</v>
      </c>
      <c r="E47" s="330">
        <v>5262</v>
      </c>
      <c r="F47" s="330">
        <v>43</v>
      </c>
      <c r="G47" s="13"/>
    </row>
    <row r="48" spans="1:7" ht="12.75">
      <c r="A48" s="331"/>
      <c r="B48" s="328">
        <v>41</v>
      </c>
      <c r="C48" s="329" t="s">
        <v>220</v>
      </c>
      <c r="D48" s="330">
        <v>60950</v>
      </c>
      <c r="E48" s="330">
        <v>64538</v>
      </c>
      <c r="F48" s="330">
        <v>-3588</v>
      </c>
      <c r="G48" s="13"/>
    </row>
    <row r="49" spans="1:7" ht="12.75">
      <c r="A49" s="331"/>
      <c r="B49" s="328">
        <v>42</v>
      </c>
      <c r="C49" s="329" t="s">
        <v>221</v>
      </c>
      <c r="D49" s="330">
        <v>3640</v>
      </c>
      <c r="E49" s="330">
        <v>4235</v>
      </c>
      <c r="F49" s="330">
        <v>-595</v>
      </c>
      <c r="G49" s="13"/>
    </row>
    <row r="50" spans="1:7" ht="12.75">
      <c r="A50" s="331"/>
      <c r="B50" s="328">
        <v>43</v>
      </c>
      <c r="C50" s="329" t="s">
        <v>222</v>
      </c>
      <c r="D50" s="330">
        <v>2980</v>
      </c>
      <c r="E50" s="330">
        <v>3045</v>
      </c>
      <c r="F50" s="330">
        <v>-65</v>
      </c>
      <c r="G50" s="13"/>
    </row>
    <row r="51" spans="1:7" ht="12.75">
      <c r="A51" s="331"/>
      <c r="B51" s="328">
        <v>46</v>
      </c>
      <c r="C51" s="329" t="s">
        <v>318</v>
      </c>
      <c r="D51" s="330"/>
      <c r="E51" s="330"/>
      <c r="F51" s="330">
        <v>0</v>
      </c>
      <c r="G51" s="13"/>
    </row>
    <row r="52" spans="1:7" ht="12.75">
      <c r="A52" s="331"/>
      <c r="B52" s="328">
        <v>44</v>
      </c>
      <c r="C52" s="329" t="s">
        <v>223</v>
      </c>
      <c r="D52" s="330">
        <v>3254</v>
      </c>
      <c r="E52" s="330">
        <v>3362</v>
      </c>
      <c r="F52" s="330">
        <v>-108</v>
      </c>
      <c r="G52" s="13"/>
    </row>
    <row r="53" spans="1:7" ht="12.75">
      <c r="A53" s="331"/>
      <c r="B53" s="328">
        <v>45</v>
      </c>
      <c r="C53" s="329" t="s">
        <v>224</v>
      </c>
      <c r="D53" s="330">
        <v>7681</v>
      </c>
      <c r="E53" s="330">
        <v>7754</v>
      </c>
      <c r="F53" s="330">
        <v>-73</v>
      </c>
      <c r="G53" s="13"/>
    </row>
    <row r="54" spans="1:7" ht="13.5" thickBot="1">
      <c r="A54" s="331"/>
      <c r="B54" s="328">
        <v>46</v>
      </c>
      <c r="C54" s="329" t="s">
        <v>225</v>
      </c>
      <c r="D54" s="330">
        <v>7698</v>
      </c>
      <c r="E54" s="330">
        <v>9246</v>
      </c>
      <c r="F54" s="330">
        <v>-1548</v>
      </c>
      <c r="G54" s="13"/>
    </row>
    <row r="55" spans="1:67" ht="13.5" thickBot="1">
      <c r="A55" s="321" t="s">
        <v>226</v>
      </c>
      <c r="B55" s="328">
        <v>47</v>
      </c>
      <c r="C55" s="329" t="s">
        <v>227</v>
      </c>
      <c r="D55" s="330">
        <v>26414</v>
      </c>
      <c r="E55" s="330">
        <v>27193</v>
      </c>
      <c r="F55" s="330">
        <v>-779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</row>
    <row r="56" spans="1:67" s="333" customFormat="1" ht="12.75">
      <c r="A56" s="332"/>
      <c r="B56" s="328">
        <v>48</v>
      </c>
      <c r="C56" s="329" t="s">
        <v>228</v>
      </c>
      <c r="D56" s="330">
        <v>3521</v>
      </c>
      <c r="E56" s="330">
        <v>3632</v>
      </c>
      <c r="F56" s="330">
        <v>-111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</row>
    <row r="57" spans="1:7" ht="12.75">
      <c r="A57" s="331"/>
      <c r="B57" s="328">
        <v>49</v>
      </c>
      <c r="C57" s="329" t="s">
        <v>229</v>
      </c>
      <c r="D57" s="330">
        <v>11659</v>
      </c>
      <c r="E57" s="330">
        <v>11099</v>
      </c>
      <c r="F57" s="330">
        <v>560</v>
      </c>
      <c r="G57" s="13"/>
    </row>
    <row r="58" spans="1:7" ht="13.5" thickBot="1">
      <c r="A58" s="331"/>
      <c r="B58" s="328">
        <v>50</v>
      </c>
      <c r="C58" s="329" t="s">
        <v>230</v>
      </c>
      <c r="D58" s="330">
        <v>8850</v>
      </c>
      <c r="E58" s="330">
        <v>8490</v>
      </c>
      <c r="F58" s="330">
        <v>360</v>
      </c>
      <c r="G58" s="13"/>
    </row>
    <row r="59" spans="1:7" ht="13.5" thickBot="1">
      <c r="A59" s="321"/>
      <c r="B59" s="328">
        <v>51</v>
      </c>
      <c r="C59" s="329" t="s">
        <v>231</v>
      </c>
      <c r="D59" s="330">
        <v>17804</v>
      </c>
      <c r="E59" s="330">
        <v>18093</v>
      </c>
      <c r="F59" s="330">
        <v>-289</v>
      </c>
      <c r="G59" s="13"/>
    </row>
    <row r="60" spans="1:7" ht="12.75">
      <c r="A60" s="331"/>
      <c r="B60" s="328"/>
      <c r="C60" s="329" t="s">
        <v>319</v>
      </c>
      <c r="D60" s="330"/>
      <c r="E60" s="330"/>
      <c r="F60" s="330">
        <v>0</v>
      </c>
      <c r="G60" s="13"/>
    </row>
    <row r="61" spans="1:7" ht="12.75">
      <c r="A61" s="331"/>
      <c r="B61" s="328">
        <v>52</v>
      </c>
      <c r="C61" s="329" t="s">
        <v>232</v>
      </c>
      <c r="D61" s="330">
        <v>22796</v>
      </c>
      <c r="E61" s="330">
        <v>24100</v>
      </c>
      <c r="F61" s="330">
        <v>-1304</v>
      </c>
      <c r="G61" s="13"/>
    </row>
    <row r="62" spans="1:7" ht="13.5" thickBot="1">
      <c r="A62" s="331"/>
      <c r="B62" s="328">
        <v>53</v>
      </c>
      <c r="C62" s="329" t="s">
        <v>233</v>
      </c>
      <c r="D62" s="330">
        <v>4613</v>
      </c>
      <c r="E62" s="330">
        <v>4429</v>
      </c>
      <c r="F62" s="330">
        <v>184</v>
      </c>
      <c r="G62" s="13"/>
    </row>
    <row r="63" spans="1:7" ht="13.5" thickBot="1">
      <c r="A63" s="321" t="s">
        <v>234</v>
      </c>
      <c r="B63" s="328">
        <v>54</v>
      </c>
      <c r="C63" s="329" t="s">
        <v>235</v>
      </c>
      <c r="D63" s="330">
        <v>5749</v>
      </c>
      <c r="E63" s="330">
        <v>6204</v>
      </c>
      <c r="F63" s="330">
        <v>-455</v>
      </c>
      <c r="G63" s="13"/>
    </row>
    <row r="64" spans="1:7" ht="13.5" thickBot="1">
      <c r="A64" s="331"/>
      <c r="B64" s="328">
        <v>55</v>
      </c>
      <c r="C64" s="329" t="s">
        <v>236</v>
      </c>
      <c r="D64" s="330">
        <v>10264</v>
      </c>
      <c r="E64" s="330">
        <v>10747</v>
      </c>
      <c r="F64" s="330">
        <v>-483</v>
      </c>
      <c r="G64" s="13"/>
    </row>
    <row r="65" spans="1:7" ht="13.5" thickBot="1">
      <c r="A65" s="321" t="s">
        <v>94</v>
      </c>
      <c r="B65" s="328">
        <v>56</v>
      </c>
      <c r="C65" s="329" t="s">
        <v>237</v>
      </c>
      <c r="D65" s="330">
        <v>521</v>
      </c>
      <c r="E65" s="330">
        <v>494</v>
      </c>
      <c r="F65" s="330">
        <v>27</v>
      </c>
      <c r="G65" s="13"/>
    </row>
    <row r="66" spans="1:7" ht="12.75">
      <c r="A66" s="331"/>
      <c r="B66" s="328">
        <v>57</v>
      </c>
      <c r="C66" s="329" t="s">
        <v>238</v>
      </c>
      <c r="D66" s="330">
        <v>8453</v>
      </c>
      <c r="E66" s="330">
        <v>8792</v>
      </c>
      <c r="F66" s="330">
        <v>-339</v>
      </c>
      <c r="G66" s="13"/>
    </row>
    <row r="67" spans="1:7" ht="12.75">
      <c r="A67" s="331"/>
      <c r="B67" s="328">
        <v>58</v>
      </c>
      <c r="C67" s="329" t="s">
        <v>239</v>
      </c>
      <c r="D67" s="330">
        <v>2490</v>
      </c>
      <c r="E67" s="330">
        <v>2671</v>
      </c>
      <c r="F67" s="330">
        <v>-181</v>
      </c>
      <c r="G67" s="13"/>
    </row>
    <row r="68" spans="1:7" ht="12.75">
      <c r="A68" s="329"/>
      <c r="B68" s="328">
        <v>59</v>
      </c>
      <c r="C68" s="334" t="s">
        <v>240</v>
      </c>
      <c r="D68" s="330">
        <v>43015</v>
      </c>
      <c r="E68" s="330">
        <v>44521</v>
      </c>
      <c r="F68" s="330">
        <v>-1506</v>
      </c>
      <c r="G68" s="13"/>
    </row>
    <row r="69" spans="1:7" ht="12.75">
      <c r="A69" s="329"/>
      <c r="B69" s="328">
        <v>60</v>
      </c>
      <c r="C69" s="334" t="s">
        <v>241</v>
      </c>
      <c r="D69" s="330">
        <v>8444</v>
      </c>
      <c r="E69" s="330">
        <v>8511</v>
      </c>
      <c r="F69" s="330">
        <v>-67</v>
      </c>
      <c r="G69" s="13"/>
    </row>
    <row r="70" spans="1:7" ht="13.5" thickBot="1">
      <c r="A70" s="335"/>
      <c r="B70" s="336">
        <v>61</v>
      </c>
      <c r="C70" s="337" t="s">
        <v>242</v>
      </c>
      <c r="D70" s="338">
        <v>3340</v>
      </c>
      <c r="E70" s="338">
        <v>3340</v>
      </c>
      <c r="F70" s="338">
        <v>0</v>
      </c>
      <c r="G70" s="13"/>
    </row>
    <row r="71" spans="1:6" s="12" customFormat="1" ht="20.25" customHeight="1">
      <c r="A71" s="339"/>
      <c r="B71" s="339"/>
      <c r="C71" s="339"/>
      <c r="D71" s="340"/>
      <c r="E71" s="341"/>
      <c r="F71" s="11"/>
    </row>
    <row r="72" spans="1:6" s="12" customFormat="1" ht="32.25" customHeight="1">
      <c r="A72" s="342"/>
      <c r="B72" s="342"/>
      <c r="C72" s="343"/>
      <c r="D72" s="344"/>
      <c r="E72" s="345"/>
      <c r="F72" s="11"/>
    </row>
    <row r="73" spans="1:6" s="12" customFormat="1" ht="37.5" customHeight="1">
      <c r="A73" s="342"/>
      <c r="B73" s="342"/>
      <c r="C73" s="343"/>
      <c r="D73" s="344"/>
      <c r="E73" s="345"/>
      <c r="F73" s="11"/>
    </row>
    <row r="74" spans="1:6" s="12" customFormat="1" ht="15">
      <c r="A74" s="342"/>
      <c r="B74" s="342"/>
      <c r="C74" s="343"/>
      <c r="D74" s="344"/>
      <c r="E74" s="345"/>
      <c r="F74" s="11"/>
    </row>
    <row r="75" spans="1:6" s="12" customFormat="1" ht="15">
      <c r="A75" s="342"/>
      <c r="B75" s="342"/>
      <c r="C75" s="343"/>
      <c r="D75" s="344"/>
      <c r="E75" s="345"/>
      <c r="F75" s="11"/>
    </row>
    <row r="76" spans="1:6" s="12" customFormat="1" ht="13.5" thickBot="1">
      <c r="A76" s="346" t="s">
        <v>30</v>
      </c>
      <c r="B76" s="339"/>
      <c r="C76" s="15"/>
      <c r="D76" s="340"/>
      <c r="E76" s="347"/>
      <c r="F76" s="11" t="s">
        <v>29</v>
      </c>
    </row>
    <row r="77" spans="1:7" ht="42" customHeight="1" thickBot="1">
      <c r="A77" s="313" t="s">
        <v>62</v>
      </c>
      <c r="B77" s="314"/>
      <c r="C77" s="315" t="s">
        <v>170</v>
      </c>
      <c r="D77" s="316" t="s">
        <v>171</v>
      </c>
      <c r="E77" s="317" t="s">
        <v>172</v>
      </c>
      <c r="F77" s="318"/>
      <c r="G77" s="13"/>
    </row>
    <row r="78" spans="1:7" ht="16.5" customHeight="1" thickBot="1">
      <c r="A78" s="313"/>
      <c r="B78" s="313"/>
      <c r="C78" s="319"/>
      <c r="D78" s="320"/>
      <c r="E78" s="317"/>
      <c r="F78" s="318"/>
      <c r="G78" s="13"/>
    </row>
    <row r="79" spans="1:7" ht="50.25" customHeight="1" thickBot="1">
      <c r="A79" s="321"/>
      <c r="B79" s="324" t="s">
        <v>173</v>
      </c>
      <c r="C79" s="348"/>
      <c r="D79" s="323" t="s">
        <v>174</v>
      </c>
      <c r="E79" s="323" t="s">
        <v>175</v>
      </c>
      <c r="F79" s="349" t="s">
        <v>176</v>
      </c>
      <c r="G79" s="13"/>
    </row>
    <row r="80" spans="1:7" ht="12.75">
      <c r="A80" s="326"/>
      <c r="B80" s="325">
        <v>62</v>
      </c>
      <c r="C80" s="350" t="s">
        <v>243</v>
      </c>
      <c r="D80" s="327">
        <v>3312</v>
      </c>
      <c r="E80" s="351">
        <v>4185</v>
      </c>
      <c r="F80" s="352">
        <v>-873</v>
      </c>
      <c r="G80" s="13"/>
    </row>
    <row r="81" spans="1:7" ht="12.75">
      <c r="A81" s="329" t="s">
        <v>244</v>
      </c>
      <c r="B81" s="328">
        <v>63</v>
      </c>
      <c r="C81" s="353" t="s">
        <v>245</v>
      </c>
      <c r="D81" s="330">
        <v>7726</v>
      </c>
      <c r="E81" s="354">
        <v>7655</v>
      </c>
      <c r="F81" s="355">
        <v>71</v>
      </c>
      <c r="G81" s="13"/>
    </row>
    <row r="82" spans="1:7" ht="12.75">
      <c r="A82" s="329" t="s">
        <v>96</v>
      </c>
      <c r="B82" s="328">
        <v>64</v>
      </c>
      <c r="C82" s="353" t="s">
        <v>246</v>
      </c>
      <c r="D82" s="330">
        <v>13440</v>
      </c>
      <c r="E82" s="354">
        <v>13285</v>
      </c>
      <c r="F82" s="355">
        <v>155</v>
      </c>
      <c r="G82" s="13"/>
    </row>
    <row r="83" spans="1:7" ht="12.75">
      <c r="A83" s="329"/>
      <c r="B83" s="328">
        <v>65</v>
      </c>
      <c r="C83" s="353" t="s">
        <v>247</v>
      </c>
      <c r="D83" s="330">
        <v>11006</v>
      </c>
      <c r="E83" s="354">
        <v>11133</v>
      </c>
      <c r="F83" s="355">
        <v>-127</v>
      </c>
      <c r="G83" s="13"/>
    </row>
    <row r="84" spans="1:7" ht="12.75">
      <c r="A84" s="329"/>
      <c r="B84" s="328">
        <v>66</v>
      </c>
      <c r="C84" s="353" t="s">
        <v>248</v>
      </c>
      <c r="D84" s="330">
        <v>2794</v>
      </c>
      <c r="E84" s="354">
        <v>947</v>
      </c>
      <c r="F84" s="355">
        <v>1847</v>
      </c>
      <c r="G84" s="13"/>
    </row>
    <row r="85" spans="1:7" ht="12.75">
      <c r="A85" s="329"/>
      <c r="B85" s="328">
        <v>67</v>
      </c>
      <c r="C85" s="353" t="s">
        <v>249</v>
      </c>
      <c r="D85" s="330">
        <v>13222</v>
      </c>
      <c r="E85" s="354">
        <v>13775</v>
      </c>
      <c r="F85" s="355">
        <v>-553</v>
      </c>
      <c r="G85" s="13"/>
    </row>
    <row r="86" spans="1:7" ht="12.75">
      <c r="A86" s="329"/>
      <c r="B86" s="328">
        <v>68</v>
      </c>
      <c r="C86" s="353" t="s">
        <v>250</v>
      </c>
      <c r="D86" s="330">
        <v>15159</v>
      </c>
      <c r="E86" s="354">
        <v>15630</v>
      </c>
      <c r="F86" s="355">
        <v>-471</v>
      </c>
      <c r="G86" s="13"/>
    </row>
    <row r="87" spans="1:7" ht="12.75">
      <c r="A87" s="329"/>
      <c r="B87" s="328">
        <v>69</v>
      </c>
      <c r="C87" s="353" t="s">
        <v>251</v>
      </c>
      <c r="D87" s="330">
        <v>10733</v>
      </c>
      <c r="E87" s="354">
        <v>10402</v>
      </c>
      <c r="F87" s="355">
        <v>331</v>
      </c>
      <c r="G87" s="13"/>
    </row>
    <row r="88" spans="1:7" ht="12.75">
      <c r="A88" s="329" t="s">
        <v>97</v>
      </c>
      <c r="B88" s="328">
        <v>75</v>
      </c>
      <c r="C88" s="353" t="s">
        <v>252</v>
      </c>
      <c r="D88" s="330">
        <v>0</v>
      </c>
      <c r="E88" s="354">
        <v>0</v>
      </c>
      <c r="F88" s="355">
        <v>0</v>
      </c>
      <c r="G88" s="13"/>
    </row>
    <row r="89" spans="1:7" ht="12.75">
      <c r="A89" s="329"/>
      <c r="B89" s="328">
        <v>70</v>
      </c>
      <c r="C89" s="353" t="s">
        <v>253</v>
      </c>
      <c r="D89" s="330">
        <v>5893</v>
      </c>
      <c r="E89" s="354">
        <v>7057</v>
      </c>
      <c r="F89" s="355">
        <v>-1164</v>
      </c>
      <c r="G89" s="13"/>
    </row>
    <row r="90" spans="1:7" ht="12.75">
      <c r="A90" s="329"/>
      <c r="B90" s="328">
        <v>71</v>
      </c>
      <c r="C90" s="353" t="s">
        <v>254</v>
      </c>
      <c r="D90" s="330">
        <v>48192</v>
      </c>
      <c r="E90" s="354">
        <v>48182</v>
      </c>
      <c r="F90" s="355">
        <v>10</v>
      </c>
      <c r="G90" s="13"/>
    </row>
    <row r="91" spans="1:7" ht="12.75">
      <c r="A91" s="329"/>
      <c r="B91" s="328">
        <v>72</v>
      </c>
      <c r="C91" s="353" t="s">
        <v>255</v>
      </c>
      <c r="D91" s="330">
        <v>7856</v>
      </c>
      <c r="E91" s="354">
        <v>6569</v>
      </c>
      <c r="F91" s="355">
        <v>1287</v>
      </c>
      <c r="G91" s="13"/>
    </row>
    <row r="92" spans="1:7" ht="12.75">
      <c r="A92" s="329"/>
      <c r="B92" s="328">
        <v>73</v>
      </c>
      <c r="C92" s="353" t="s">
        <v>256</v>
      </c>
      <c r="D92" s="330">
        <v>21331</v>
      </c>
      <c r="E92" s="354">
        <v>21769</v>
      </c>
      <c r="F92" s="355">
        <v>-438</v>
      </c>
      <c r="G92" s="13"/>
    </row>
    <row r="93" spans="1:7" ht="12.75">
      <c r="A93" s="329"/>
      <c r="B93" s="328">
        <v>74</v>
      </c>
      <c r="C93" s="353" t="s">
        <v>257</v>
      </c>
      <c r="D93" s="330">
        <v>18754</v>
      </c>
      <c r="E93" s="354">
        <v>20253</v>
      </c>
      <c r="F93" s="355">
        <v>-1499</v>
      </c>
      <c r="G93" s="13"/>
    </row>
    <row r="94" spans="1:7" ht="12.75">
      <c r="A94" s="329"/>
      <c r="B94" s="328">
        <v>75</v>
      </c>
      <c r="C94" s="353" t="s">
        <v>258</v>
      </c>
      <c r="D94" s="330">
        <v>10608</v>
      </c>
      <c r="E94" s="354">
        <v>10770</v>
      </c>
      <c r="F94" s="355">
        <v>-162</v>
      </c>
      <c r="G94" s="13"/>
    </row>
    <row r="95" spans="1:7" ht="12.75">
      <c r="A95" s="329"/>
      <c r="B95" s="328">
        <v>76</v>
      </c>
      <c r="C95" s="353" t="s">
        <v>259</v>
      </c>
      <c r="D95" s="330">
        <v>4285</v>
      </c>
      <c r="E95" s="354">
        <v>4385</v>
      </c>
      <c r="F95" s="355">
        <v>-100</v>
      </c>
      <c r="G95" s="13"/>
    </row>
    <row r="96" spans="1:7" ht="12.75">
      <c r="A96" s="329"/>
      <c r="B96" s="328">
        <v>77</v>
      </c>
      <c r="C96" s="353" t="s">
        <v>260</v>
      </c>
      <c r="D96" s="330">
        <v>2934</v>
      </c>
      <c r="E96" s="354">
        <v>2413</v>
      </c>
      <c r="F96" s="355">
        <v>521</v>
      </c>
      <c r="G96" s="13"/>
    </row>
    <row r="97" spans="1:7" ht="12.75">
      <c r="A97" s="329"/>
      <c r="B97" s="328">
        <v>78</v>
      </c>
      <c r="C97" s="353" t="s">
        <v>261</v>
      </c>
      <c r="D97" s="330">
        <v>19656</v>
      </c>
      <c r="E97" s="354">
        <v>19363</v>
      </c>
      <c r="F97" s="355">
        <v>293</v>
      </c>
      <c r="G97" s="13"/>
    </row>
    <row r="98" spans="1:7" ht="12.75">
      <c r="A98" s="329" t="s">
        <v>262</v>
      </c>
      <c r="B98" s="328">
        <v>79</v>
      </c>
      <c r="C98" s="353" t="s">
        <v>263</v>
      </c>
      <c r="D98" s="330">
        <v>11875</v>
      </c>
      <c r="E98" s="354">
        <v>12079</v>
      </c>
      <c r="F98" s="355">
        <v>-204</v>
      </c>
      <c r="G98" s="13"/>
    </row>
    <row r="99" spans="1:7" ht="12.75">
      <c r="A99" s="329"/>
      <c r="B99" s="328">
        <v>80</v>
      </c>
      <c r="C99" s="353" t="s">
        <v>264</v>
      </c>
      <c r="D99" s="330">
        <v>2678</v>
      </c>
      <c r="E99" s="354">
        <v>3069</v>
      </c>
      <c r="F99" s="355">
        <v>-391</v>
      </c>
      <c r="G99" s="13"/>
    </row>
    <row r="100" spans="1:7" ht="12.75">
      <c r="A100" s="329"/>
      <c r="B100" s="328">
        <v>81</v>
      </c>
      <c r="C100" s="353" t="s">
        <v>265</v>
      </c>
      <c r="D100" s="330">
        <v>14484</v>
      </c>
      <c r="E100" s="354">
        <v>13917</v>
      </c>
      <c r="F100" s="355">
        <v>567</v>
      </c>
      <c r="G100" s="13"/>
    </row>
    <row r="101" spans="1:7" ht="12.75">
      <c r="A101" s="329"/>
      <c r="B101" s="328">
        <v>82</v>
      </c>
      <c r="C101" s="353" t="s">
        <v>266</v>
      </c>
      <c r="D101" s="330">
        <v>14368</v>
      </c>
      <c r="E101" s="354">
        <v>14604</v>
      </c>
      <c r="F101" s="355">
        <v>-236</v>
      </c>
      <c r="G101" s="13"/>
    </row>
    <row r="102" spans="1:7" ht="12.75">
      <c r="A102" s="329"/>
      <c r="B102" s="328">
        <v>83</v>
      </c>
      <c r="C102" s="353" t="s">
        <v>267</v>
      </c>
      <c r="D102" s="330">
        <v>748</v>
      </c>
      <c r="E102" s="354">
        <v>725</v>
      </c>
      <c r="F102" s="355">
        <v>23</v>
      </c>
      <c r="G102" s="13"/>
    </row>
    <row r="103" spans="1:7" ht="12.75">
      <c r="A103" s="329"/>
      <c r="B103" s="328">
        <v>84</v>
      </c>
      <c r="C103" s="353" t="s">
        <v>268</v>
      </c>
      <c r="D103" s="330">
        <v>3032</v>
      </c>
      <c r="E103" s="354">
        <v>3056</v>
      </c>
      <c r="F103" s="355">
        <v>-24</v>
      </c>
      <c r="G103" s="13"/>
    </row>
    <row r="104" spans="1:7" ht="12.75">
      <c r="A104" s="329" t="s">
        <v>100</v>
      </c>
      <c r="B104" s="328">
        <v>85</v>
      </c>
      <c r="C104" s="353" t="s">
        <v>269</v>
      </c>
      <c r="D104" s="330">
        <v>10235</v>
      </c>
      <c r="E104" s="354">
        <v>9497</v>
      </c>
      <c r="F104" s="355">
        <v>738</v>
      </c>
      <c r="G104" s="13"/>
    </row>
    <row r="105" spans="1:7" ht="12.75">
      <c r="A105" s="329"/>
      <c r="B105" s="328">
        <v>86</v>
      </c>
      <c r="C105" s="353" t="s">
        <v>270</v>
      </c>
      <c r="D105" s="330">
        <v>3711</v>
      </c>
      <c r="E105" s="354">
        <v>4149</v>
      </c>
      <c r="F105" s="355">
        <v>-438</v>
      </c>
      <c r="G105" s="13"/>
    </row>
    <row r="106" spans="1:7" ht="12.75">
      <c r="A106" s="329"/>
      <c r="B106" s="328">
        <v>87</v>
      </c>
      <c r="C106" s="353" t="s">
        <v>271</v>
      </c>
      <c r="D106" s="330">
        <v>3032</v>
      </c>
      <c r="E106" s="354">
        <v>3056</v>
      </c>
      <c r="F106" s="355">
        <v>-24</v>
      </c>
      <c r="G106" s="13"/>
    </row>
    <row r="107" spans="1:7" ht="12.75">
      <c r="A107" s="329"/>
      <c r="B107" s="328">
        <v>88</v>
      </c>
      <c r="C107" s="353" t="s">
        <v>272</v>
      </c>
      <c r="D107" s="330">
        <v>13134</v>
      </c>
      <c r="E107" s="354">
        <v>16949</v>
      </c>
      <c r="F107" s="355">
        <v>-3815</v>
      </c>
      <c r="G107" s="13"/>
    </row>
    <row r="108" spans="1:7" ht="12.75">
      <c r="A108" s="329"/>
      <c r="B108" s="328">
        <v>89</v>
      </c>
      <c r="C108" s="353" t="s">
        <v>273</v>
      </c>
      <c r="D108" s="330">
        <v>8836</v>
      </c>
      <c r="E108" s="354">
        <v>8473</v>
      </c>
      <c r="F108" s="355">
        <v>363</v>
      </c>
      <c r="G108" s="13"/>
    </row>
    <row r="109" spans="1:7" ht="12.75">
      <c r="A109" s="329"/>
      <c r="B109" s="328">
        <v>90</v>
      </c>
      <c r="C109" s="353" t="s">
        <v>274</v>
      </c>
      <c r="D109" s="330">
        <v>10224</v>
      </c>
      <c r="E109" s="354">
        <v>10327</v>
      </c>
      <c r="F109" s="355">
        <v>-103</v>
      </c>
      <c r="G109" s="13"/>
    </row>
    <row r="110" spans="1:7" ht="12.75">
      <c r="A110" s="329"/>
      <c r="B110" s="328">
        <v>91</v>
      </c>
      <c r="C110" s="353" t="s">
        <v>275</v>
      </c>
      <c r="D110" s="330">
        <v>17047</v>
      </c>
      <c r="E110" s="354">
        <v>16210</v>
      </c>
      <c r="F110" s="355">
        <v>837</v>
      </c>
      <c r="G110" s="13"/>
    </row>
    <row r="111" spans="1:7" ht="12.75">
      <c r="A111" s="329"/>
      <c r="B111" s="328">
        <v>92</v>
      </c>
      <c r="C111" s="353" t="s">
        <v>276</v>
      </c>
      <c r="D111" s="330">
        <v>11500</v>
      </c>
      <c r="E111" s="354">
        <v>11385</v>
      </c>
      <c r="F111" s="355">
        <v>115</v>
      </c>
      <c r="G111" s="13"/>
    </row>
    <row r="112" spans="1:7" ht="12.75">
      <c r="A112" s="329"/>
      <c r="B112" s="328">
        <v>93</v>
      </c>
      <c r="C112" s="353" t="s">
        <v>277</v>
      </c>
      <c r="D112" s="330">
        <v>2542</v>
      </c>
      <c r="E112" s="354">
        <v>2566</v>
      </c>
      <c r="F112" s="355">
        <v>-24</v>
      </c>
      <c r="G112" s="13"/>
    </row>
    <row r="113" spans="1:7" ht="12.75">
      <c r="A113" s="329"/>
      <c r="B113" s="328">
        <v>94</v>
      </c>
      <c r="C113" s="353" t="s">
        <v>278</v>
      </c>
      <c r="D113" s="330">
        <v>18637</v>
      </c>
      <c r="E113" s="354">
        <v>21344</v>
      </c>
      <c r="F113" s="355">
        <v>-2707</v>
      </c>
      <c r="G113" s="13"/>
    </row>
    <row r="114" spans="1:7" ht="12.75">
      <c r="A114" s="329"/>
      <c r="B114" s="328">
        <v>95</v>
      </c>
      <c r="C114" s="353" t="s">
        <v>279</v>
      </c>
      <c r="D114" s="330">
        <v>14099</v>
      </c>
      <c r="E114" s="354">
        <v>13335</v>
      </c>
      <c r="F114" s="355">
        <v>764</v>
      </c>
      <c r="G114" s="13"/>
    </row>
    <row r="115" spans="1:7" ht="12.75">
      <c r="A115" s="329"/>
      <c r="B115" s="328">
        <v>96</v>
      </c>
      <c r="C115" s="353" t="s">
        <v>280</v>
      </c>
      <c r="D115" s="330">
        <v>6095</v>
      </c>
      <c r="E115" s="354">
        <v>5879</v>
      </c>
      <c r="F115" s="355">
        <v>216</v>
      </c>
      <c r="G115" s="13"/>
    </row>
    <row r="116" spans="1:150" ht="12.75">
      <c r="A116" s="335"/>
      <c r="B116" s="328">
        <v>97</v>
      </c>
      <c r="C116" s="353" t="s">
        <v>281</v>
      </c>
      <c r="D116" s="330">
        <v>13961</v>
      </c>
      <c r="E116" s="354">
        <v>15126</v>
      </c>
      <c r="F116" s="355">
        <v>-1165</v>
      </c>
      <c r="G116" s="13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</row>
    <row r="117" spans="1:6" s="12" customFormat="1" ht="12.75">
      <c r="A117" s="331"/>
      <c r="B117" s="328">
        <v>98</v>
      </c>
      <c r="C117" s="353" t="s">
        <v>282</v>
      </c>
      <c r="D117" s="330">
        <v>5252</v>
      </c>
      <c r="E117" s="354">
        <v>5257</v>
      </c>
      <c r="F117" s="355">
        <v>-5</v>
      </c>
    </row>
    <row r="118" spans="1:6" s="12" customFormat="1" ht="12.75">
      <c r="A118" s="332"/>
      <c r="B118" s="328">
        <v>99</v>
      </c>
      <c r="C118" s="353" t="s">
        <v>283</v>
      </c>
      <c r="D118" s="330">
        <v>9922</v>
      </c>
      <c r="E118" s="354">
        <v>10754</v>
      </c>
      <c r="F118" s="355">
        <v>-832</v>
      </c>
    </row>
    <row r="119" spans="1:7" ht="12.75">
      <c r="A119" s="329" t="s">
        <v>99</v>
      </c>
      <c r="B119" s="328">
        <v>100</v>
      </c>
      <c r="C119" s="353" t="s">
        <v>284</v>
      </c>
      <c r="D119" s="330">
        <v>33805</v>
      </c>
      <c r="E119" s="354">
        <v>35704</v>
      </c>
      <c r="F119" s="355">
        <v>-1899</v>
      </c>
      <c r="G119" s="13"/>
    </row>
    <row r="120" spans="1:7" ht="12.75">
      <c r="A120" s="329"/>
      <c r="B120" s="328">
        <v>101</v>
      </c>
      <c r="C120" s="353" t="s">
        <v>285</v>
      </c>
      <c r="D120" s="330">
        <v>18142</v>
      </c>
      <c r="E120" s="354">
        <v>17960</v>
      </c>
      <c r="F120" s="355">
        <v>182</v>
      </c>
      <c r="G120" s="13"/>
    </row>
    <row r="121" spans="1:7" ht="12.75">
      <c r="A121" s="329"/>
      <c r="B121" s="328">
        <v>102</v>
      </c>
      <c r="C121" s="353" t="s">
        <v>286</v>
      </c>
      <c r="D121" s="330">
        <v>8448</v>
      </c>
      <c r="E121" s="354">
        <v>8634</v>
      </c>
      <c r="F121" s="355">
        <v>-186</v>
      </c>
      <c r="G121" s="13"/>
    </row>
    <row r="122" spans="1:7" ht="12.75">
      <c r="A122" s="329"/>
      <c r="B122" s="328">
        <v>103</v>
      </c>
      <c r="C122" s="353" t="s">
        <v>287</v>
      </c>
      <c r="D122" s="330">
        <v>4395</v>
      </c>
      <c r="E122" s="354">
        <v>4603</v>
      </c>
      <c r="F122" s="355">
        <v>-208</v>
      </c>
      <c r="G122" s="13"/>
    </row>
    <row r="123" spans="1:7" ht="12.75">
      <c r="A123" s="329"/>
      <c r="B123" s="328">
        <v>104</v>
      </c>
      <c r="C123" s="353" t="s">
        <v>288</v>
      </c>
      <c r="D123" s="330">
        <v>11024</v>
      </c>
      <c r="E123" s="354">
        <v>12618</v>
      </c>
      <c r="F123" s="355">
        <v>-1594</v>
      </c>
      <c r="G123" s="13"/>
    </row>
    <row r="124" spans="1:7" ht="12.75">
      <c r="A124" s="329"/>
      <c r="B124" s="328">
        <v>105</v>
      </c>
      <c r="C124" s="353" t="s">
        <v>289</v>
      </c>
      <c r="D124" s="330">
        <v>9760</v>
      </c>
      <c r="E124" s="354">
        <v>9790</v>
      </c>
      <c r="F124" s="355">
        <v>-30</v>
      </c>
      <c r="G124" s="13"/>
    </row>
    <row r="125" spans="1:7" ht="12.75">
      <c r="A125" s="329"/>
      <c r="B125" s="328">
        <v>106</v>
      </c>
      <c r="C125" s="353" t="s">
        <v>290</v>
      </c>
      <c r="D125" s="330">
        <v>12319</v>
      </c>
      <c r="E125" s="354">
        <v>13110</v>
      </c>
      <c r="F125" s="355">
        <v>-791</v>
      </c>
      <c r="G125" s="13"/>
    </row>
    <row r="126" spans="1:7" ht="12.75">
      <c r="A126" s="329"/>
      <c r="B126" s="328">
        <v>107</v>
      </c>
      <c r="C126" s="353" t="s">
        <v>291</v>
      </c>
      <c r="D126" s="330">
        <v>4851</v>
      </c>
      <c r="E126" s="354">
        <v>4890</v>
      </c>
      <c r="F126" s="355">
        <v>-39</v>
      </c>
      <c r="G126" s="13"/>
    </row>
    <row r="127" spans="1:7" ht="13.5" thickBot="1">
      <c r="A127" s="356"/>
      <c r="B127" s="328">
        <v>108</v>
      </c>
      <c r="C127" s="353" t="s">
        <v>292</v>
      </c>
      <c r="D127" s="330">
        <v>9439</v>
      </c>
      <c r="E127" s="354">
        <v>9312</v>
      </c>
      <c r="F127" s="355">
        <v>127</v>
      </c>
      <c r="G127" s="13"/>
    </row>
    <row r="128" spans="1:7" ht="13.5" thickBot="1">
      <c r="A128" s="357"/>
      <c r="B128" s="328">
        <v>109</v>
      </c>
      <c r="C128" s="353" t="s">
        <v>293</v>
      </c>
      <c r="D128" s="330">
        <v>5087</v>
      </c>
      <c r="E128" s="354">
        <v>4975</v>
      </c>
      <c r="F128" s="355">
        <v>112</v>
      </c>
      <c r="G128" s="13"/>
    </row>
    <row r="129" spans="1:7" ht="13.5" thickBot="1">
      <c r="A129" s="357"/>
      <c r="B129" s="328">
        <v>110</v>
      </c>
      <c r="C129" s="353" t="s">
        <v>294</v>
      </c>
      <c r="D129" s="330">
        <v>19976</v>
      </c>
      <c r="E129" s="354">
        <v>12303</v>
      </c>
      <c r="F129" s="355">
        <v>7673</v>
      </c>
      <c r="G129" s="13"/>
    </row>
    <row r="130" spans="1:7" ht="13.5" thickBot="1">
      <c r="A130" s="357"/>
      <c r="B130" s="328">
        <v>111</v>
      </c>
      <c r="C130" s="353" t="s">
        <v>295</v>
      </c>
      <c r="D130" s="330">
        <v>3015</v>
      </c>
      <c r="E130" s="354">
        <v>3536</v>
      </c>
      <c r="F130" s="355">
        <v>-521</v>
      </c>
      <c r="G130" s="13"/>
    </row>
    <row r="131" spans="1:7" ht="13.5" thickBot="1">
      <c r="A131" s="357"/>
      <c r="B131" s="328">
        <v>112</v>
      </c>
      <c r="C131" s="353" t="s">
        <v>296</v>
      </c>
      <c r="D131" s="330">
        <v>4081</v>
      </c>
      <c r="E131" s="354">
        <v>3552</v>
      </c>
      <c r="F131" s="355">
        <v>529</v>
      </c>
      <c r="G131" s="13"/>
    </row>
    <row r="132" spans="1:7" ht="13.5" thickBot="1">
      <c r="A132" s="357"/>
      <c r="B132" s="328">
        <v>113</v>
      </c>
      <c r="C132" s="353" t="s">
        <v>297</v>
      </c>
      <c r="D132" s="330">
        <v>4586</v>
      </c>
      <c r="E132" s="354">
        <v>7352</v>
      </c>
      <c r="F132" s="355">
        <v>-2766</v>
      </c>
      <c r="G132" s="13"/>
    </row>
    <row r="133" spans="1:7" ht="13.5" thickBot="1">
      <c r="A133" s="357"/>
      <c r="B133" s="328">
        <v>114</v>
      </c>
      <c r="C133" s="353" t="s">
        <v>298</v>
      </c>
      <c r="D133" s="330">
        <v>18355</v>
      </c>
      <c r="E133" s="354">
        <v>19786</v>
      </c>
      <c r="F133" s="355">
        <v>-1431</v>
      </c>
      <c r="G133" s="13"/>
    </row>
    <row r="134" spans="1:7" ht="13.5" thickBot="1">
      <c r="A134" s="357"/>
      <c r="B134" s="328">
        <v>115</v>
      </c>
      <c r="C134" s="353" t="s">
        <v>299</v>
      </c>
      <c r="D134" s="330">
        <v>1211</v>
      </c>
      <c r="E134" s="354">
        <v>1312</v>
      </c>
      <c r="F134" s="355">
        <v>-101</v>
      </c>
      <c r="G134" s="13"/>
    </row>
    <row r="135" spans="1:7" ht="13.5" thickBot="1">
      <c r="A135" s="357"/>
      <c r="B135" s="328">
        <v>116</v>
      </c>
      <c r="C135" s="353" t="s">
        <v>300</v>
      </c>
      <c r="D135" s="330">
        <v>957</v>
      </c>
      <c r="E135" s="354">
        <v>966</v>
      </c>
      <c r="F135" s="355">
        <v>-9</v>
      </c>
      <c r="G135" s="13"/>
    </row>
    <row r="136" spans="1:7" ht="13.5" thickBot="1">
      <c r="A136" s="357"/>
      <c r="B136" s="328">
        <v>117</v>
      </c>
      <c r="C136" s="353" t="s">
        <v>301</v>
      </c>
      <c r="D136" s="330">
        <v>1571</v>
      </c>
      <c r="E136" s="354">
        <v>1965</v>
      </c>
      <c r="F136" s="355">
        <v>-394</v>
      </c>
      <c r="G136" s="13"/>
    </row>
    <row r="137" spans="1:7" ht="13.5" thickBot="1">
      <c r="A137" s="357"/>
      <c r="B137" s="328">
        <v>118</v>
      </c>
      <c r="C137" s="353" t="s">
        <v>302</v>
      </c>
      <c r="D137" s="330">
        <v>1794</v>
      </c>
      <c r="E137" s="354">
        <v>1811</v>
      </c>
      <c r="F137" s="355">
        <v>-17</v>
      </c>
      <c r="G137" s="13"/>
    </row>
    <row r="138" spans="1:7" ht="13.5" thickBot="1">
      <c r="A138" s="357"/>
      <c r="B138" s="328">
        <v>119</v>
      </c>
      <c r="C138" s="353" t="s">
        <v>303</v>
      </c>
      <c r="D138" s="330">
        <v>3263</v>
      </c>
      <c r="E138" s="354">
        <v>3346</v>
      </c>
      <c r="F138" s="355">
        <v>-83</v>
      </c>
      <c r="G138" s="13"/>
    </row>
    <row r="139" spans="1:7" ht="13.5" thickBot="1">
      <c r="A139" s="357"/>
      <c r="B139" s="328">
        <v>120</v>
      </c>
      <c r="C139" s="353" t="s">
        <v>304</v>
      </c>
      <c r="D139" s="330">
        <v>1970</v>
      </c>
      <c r="E139" s="354">
        <v>3251</v>
      </c>
      <c r="F139" s="355">
        <v>-1281</v>
      </c>
      <c r="G139" s="13"/>
    </row>
    <row r="140" spans="1:7" ht="13.5" thickBot="1">
      <c r="A140" s="357"/>
      <c r="B140" s="328">
        <v>121</v>
      </c>
      <c r="C140" s="353" t="s">
        <v>305</v>
      </c>
      <c r="D140" s="330">
        <v>920</v>
      </c>
      <c r="E140" s="354">
        <v>966</v>
      </c>
      <c r="F140" s="355">
        <v>-46</v>
      </c>
      <c r="G140" s="13"/>
    </row>
    <row r="141" spans="1:7" ht="13.5" thickBot="1">
      <c r="A141" s="357"/>
      <c r="B141" s="328">
        <v>122</v>
      </c>
      <c r="C141" s="353" t="s">
        <v>306</v>
      </c>
      <c r="D141" s="330">
        <v>2638</v>
      </c>
      <c r="E141" s="354">
        <v>4998</v>
      </c>
      <c r="F141" s="355">
        <v>-2360</v>
      </c>
      <c r="G141" s="13"/>
    </row>
    <row r="142" spans="1:7" ht="13.5" thickBot="1">
      <c r="A142" s="357"/>
      <c r="B142" s="358">
        <v>123</v>
      </c>
      <c r="C142" s="359" t="s">
        <v>307</v>
      </c>
      <c r="D142" s="360">
        <v>3502</v>
      </c>
      <c r="E142" s="361">
        <v>3882</v>
      </c>
      <c r="F142" s="355">
        <v>-380</v>
      </c>
      <c r="G142" s="13"/>
    </row>
    <row r="143" spans="1:7" ht="13.5" thickBot="1">
      <c r="A143" s="357">
        <v>126</v>
      </c>
      <c r="B143" s="328">
        <v>124</v>
      </c>
      <c r="C143" s="353" t="s">
        <v>308</v>
      </c>
      <c r="D143" s="330">
        <v>1033</v>
      </c>
      <c r="E143" s="354">
        <v>4155</v>
      </c>
      <c r="F143" s="355">
        <v>-3122</v>
      </c>
      <c r="G143" s="13"/>
    </row>
    <row r="144" spans="1:7" ht="13.5" thickBot="1">
      <c r="A144" s="357"/>
      <c r="B144" s="328">
        <v>125</v>
      </c>
      <c r="C144" s="353" t="s">
        <v>309</v>
      </c>
      <c r="D144" s="330">
        <v>999</v>
      </c>
      <c r="E144" s="354">
        <v>1127</v>
      </c>
      <c r="F144" s="355">
        <v>-128</v>
      </c>
      <c r="G144" s="13"/>
    </row>
    <row r="145" spans="1:7" ht="13.5" thickBot="1">
      <c r="A145" s="357"/>
      <c r="B145" s="358">
        <v>126</v>
      </c>
      <c r="C145" s="359" t="s">
        <v>310</v>
      </c>
      <c r="D145" s="360">
        <v>13090</v>
      </c>
      <c r="E145" s="361">
        <v>19167</v>
      </c>
      <c r="F145" s="355">
        <v>-6077</v>
      </c>
      <c r="G145" s="13"/>
    </row>
    <row r="146" spans="1:7" ht="13.5" thickBot="1">
      <c r="A146" s="357"/>
      <c r="B146" s="362">
        <v>127</v>
      </c>
      <c r="C146" s="353" t="s">
        <v>311</v>
      </c>
      <c r="D146" s="330">
        <v>2422</v>
      </c>
      <c r="E146" s="363">
        <v>2415</v>
      </c>
      <c r="F146" s="355">
        <v>7</v>
      </c>
      <c r="G146" s="13"/>
    </row>
    <row r="147" spans="1:7" ht="13.5" thickBot="1">
      <c r="A147" s="357"/>
      <c r="B147" s="362">
        <v>128</v>
      </c>
      <c r="C147" s="353" t="s">
        <v>312</v>
      </c>
      <c r="D147" s="330"/>
      <c r="E147" s="363">
        <v>767</v>
      </c>
      <c r="F147" s="355">
        <v>-767</v>
      </c>
      <c r="G147" s="13"/>
    </row>
    <row r="148" spans="1:7" ht="13.5" thickBot="1">
      <c r="A148" s="357"/>
      <c r="B148" s="362">
        <v>129</v>
      </c>
      <c r="C148" s="353" t="s">
        <v>313</v>
      </c>
      <c r="D148" s="330"/>
      <c r="E148" s="363">
        <v>966</v>
      </c>
      <c r="F148" s="355">
        <v>-966</v>
      </c>
      <c r="G148" s="13"/>
    </row>
    <row r="149" spans="1:7" ht="13.5" thickBot="1">
      <c r="A149" s="357"/>
      <c r="B149" s="362">
        <v>130</v>
      </c>
      <c r="C149" s="353" t="s">
        <v>314</v>
      </c>
      <c r="D149" s="330"/>
      <c r="E149" s="363">
        <v>5305</v>
      </c>
      <c r="F149" s="355">
        <v>-5305</v>
      </c>
      <c r="G149" s="13"/>
    </row>
    <row r="150" spans="1:7" ht="13.5" thickBot="1">
      <c r="A150" s="357"/>
      <c r="B150" s="362">
        <v>131</v>
      </c>
      <c r="C150" s="353" t="s">
        <v>315</v>
      </c>
      <c r="D150" s="330"/>
      <c r="E150" s="363">
        <v>5305</v>
      </c>
      <c r="F150" s="355">
        <v>-5305</v>
      </c>
      <c r="G150" s="13"/>
    </row>
    <row r="151" spans="1:7" ht="13.5" thickBot="1">
      <c r="A151" s="357"/>
      <c r="B151" s="364">
        <v>132</v>
      </c>
      <c r="C151" s="359" t="s">
        <v>316</v>
      </c>
      <c r="D151" s="360"/>
      <c r="E151" s="365">
        <v>0</v>
      </c>
      <c r="F151" s="366">
        <v>0</v>
      </c>
      <c r="G151" s="13"/>
    </row>
    <row r="152" spans="1:6" s="373" customFormat="1" ht="15.75" customHeight="1" thickBot="1">
      <c r="A152" s="367" t="s">
        <v>317</v>
      </c>
      <c r="B152" s="368"/>
      <c r="C152" s="369" t="s">
        <v>112</v>
      </c>
      <c r="D152" s="370">
        <v>1175625</v>
      </c>
      <c r="E152" s="371">
        <v>1225060</v>
      </c>
      <c r="F152" s="372">
        <v>-49435</v>
      </c>
    </row>
  </sheetData>
  <sheetProtection/>
  <printOptions/>
  <pageMargins left="1.3779527559055118" right="0.9055118110236221" top="0.984251968503937" bottom="0.984251968503937" header="0.7480314960629921" footer="0.5118110236220472"/>
  <pageSetup horizontalDpi="600" verticalDpi="600" orientation="portrait" paperSize="9" scale="65" r:id="rId1"/>
  <headerFooter alignWithMargins="0">
    <oddHeader>&amp;R&amp;"Arial,Kurzíva"Kapitola B.3.II&amp;"Arial,Obyčejné"
&amp;"Arial,Tučné"Tabulka č.6/str.&amp;P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0"/>
  <sheetViews>
    <sheetView workbookViewId="0" topLeftCell="A1">
      <selection activeCell="H4" sqref="H4"/>
    </sheetView>
  </sheetViews>
  <sheetFormatPr defaultColWidth="9.140625" defaultRowHeight="12.75"/>
  <cols>
    <col min="1" max="1" width="78.7109375" style="0" customWidth="1"/>
    <col min="2" max="2" width="12.57421875" style="0" customWidth="1"/>
    <col min="3" max="3" width="3.421875" style="0" hidden="1" customWidth="1"/>
    <col min="4" max="4" width="0.13671875" style="0" hidden="1" customWidth="1"/>
    <col min="5" max="5" width="8.8515625" style="0" hidden="1" customWidth="1"/>
    <col min="6" max="6" width="0" style="0" hidden="1" customWidth="1"/>
  </cols>
  <sheetData>
    <row r="1" spans="1:5" ht="13.5" thickBot="1">
      <c r="A1" s="17"/>
      <c r="B1" s="18"/>
      <c r="C1" s="18"/>
      <c r="D1" s="18"/>
      <c r="E1" s="19"/>
    </row>
    <row r="2" spans="1:7" ht="21" thickBot="1">
      <c r="A2" s="429" t="s">
        <v>135</v>
      </c>
      <c r="B2" s="430"/>
      <c r="C2" s="430"/>
      <c r="D2" s="430"/>
      <c r="E2" s="431"/>
      <c r="G2" s="408"/>
    </row>
    <row r="3" spans="1:5" ht="18.75" thickBot="1">
      <c r="A3" s="20"/>
      <c r="B3" s="432"/>
      <c r="C3" s="432"/>
      <c r="D3" s="432"/>
      <c r="E3" s="432"/>
    </row>
    <row r="4" spans="1:2" ht="45" customHeight="1" thickBot="1">
      <c r="A4" s="375"/>
      <c r="B4" s="376" t="s">
        <v>320</v>
      </c>
    </row>
    <row r="5" spans="1:2" ht="15">
      <c r="A5" s="377" t="s">
        <v>321</v>
      </c>
      <c r="B5" s="433"/>
    </row>
    <row r="6" spans="1:2" ht="12.75">
      <c r="A6" s="378" t="s">
        <v>322</v>
      </c>
      <c r="B6" s="434"/>
    </row>
    <row r="7" spans="1:2" ht="12.75">
      <c r="A7" s="378" t="s">
        <v>323</v>
      </c>
      <c r="B7" s="434"/>
    </row>
    <row r="8" spans="1:2" ht="13.5" thickBot="1">
      <c r="A8" s="379" t="s">
        <v>324</v>
      </c>
      <c r="B8" s="435"/>
    </row>
    <row r="9" spans="1:2" ht="12.75">
      <c r="A9" s="380" t="s">
        <v>325</v>
      </c>
      <c r="B9" s="381">
        <v>45800</v>
      </c>
    </row>
    <row r="10" spans="1:2" ht="12.75">
      <c r="A10" s="382" t="s">
        <v>326</v>
      </c>
      <c r="B10" s="383">
        <v>37521</v>
      </c>
    </row>
    <row r="11" spans="1:2" ht="12.75">
      <c r="A11" s="382" t="s">
        <v>327</v>
      </c>
      <c r="B11" s="383">
        <v>36757</v>
      </c>
    </row>
    <row r="12" spans="1:2" ht="12.75">
      <c r="A12" s="382" t="s">
        <v>328</v>
      </c>
      <c r="B12" s="383">
        <v>36310</v>
      </c>
    </row>
    <row r="13" spans="1:2" ht="38.25">
      <c r="A13" s="382" t="s">
        <v>329</v>
      </c>
      <c r="B13" s="383"/>
    </row>
    <row r="14" spans="1:3" ht="12.75">
      <c r="A14" s="382" t="s">
        <v>330</v>
      </c>
      <c r="B14" s="383">
        <v>22750</v>
      </c>
      <c r="C14" s="242"/>
    </row>
    <row r="15" spans="1:2" ht="12.75">
      <c r="A15" s="382" t="s">
        <v>331</v>
      </c>
      <c r="B15" s="383">
        <v>18762</v>
      </c>
    </row>
    <row r="16" spans="1:2" ht="12.75">
      <c r="A16" s="382" t="s">
        <v>332</v>
      </c>
      <c r="B16" s="383">
        <v>18378</v>
      </c>
    </row>
    <row r="17" spans="1:2" ht="12.75">
      <c r="A17" s="382" t="s">
        <v>333</v>
      </c>
      <c r="B17" s="383">
        <v>18156</v>
      </c>
    </row>
    <row r="18" spans="1:2" ht="51">
      <c r="A18" s="382" t="s">
        <v>334</v>
      </c>
      <c r="B18" s="384"/>
    </row>
    <row r="19" spans="1:2" ht="12.75">
      <c r="A19" s="382" t="s">
        <v>335</v>
      </c>
      <c r="B19" s="384">
        <v>21853</v>
      </c>
    </row>
    <row r="20" spans="1:2" ht="12.75">
      <c r="A20" s="382" t="s">
        <v>336</v>
      </c>
      <c r="B20" s="384">
        <v>18261</v>
      </c>
    </row>
    <row r="21" spans="1:2" ht="12.75">
      <c r="A21" s="382" t="s">
        <v>337</v>
      </c>
      <c r="B21" s="384">
        <v>43704</v>
      </c>
    </row>
    <row r="22" spans="1:2" ht="12.75">
      <c r="A22" s="382" t="s">
        <v>338</v>
      </c>
      <c r="B22" s="384">
        <v>36520</v>
      </c>
    </row>
    <row r="23" spans="1:2" ht="25.5">
      <c r="A23" s="382" t="s">
        <v>339</v>
      </c>
      <c r="B23" s="384"/>
    </row>
    <row r="24" spans="1:2" ht="12.75">
      <c r="A24" s="382" t="s">
        <v>340</v>
      </c>
      <c r="B24" s="384">
        <v>76375</v>
      </c>
    </row>
    <row r="25" spans="1:2" ht="12.75">
      <c r="A25" s="382" t="s">
        <v>341</v>
      </c>
      <c r="B25" s="384">
        <v>59763</v>
      </c>
    </row>
    <row r="26" spans="1:2" ht="12.75">
      <c r="A26" s="382" t="s">
        <v>342</v>
      </c>
      <c r="B26" s="384">
        <v>50801</v>
      </c>
    </row>
    <row r="27" spans="1:2" ht="12.75">
      <c r="A27" s="382" t="s">
        <v>343</v>
      </c>
      <c r="B27" s="384">
        <v>46926</v>
      </c>
    </row>
    <row r="28" spans="1:2" ht="12.75">
      <c r="A28" s="382" t="s">
        <v>344</v>
      </c>
      <c r="B28" s="384">
        <v>41007</v>
      </c>
    </row>
    <row r="29" spans="1:2" ht="25.5">
      <c r="A29" s="382" t="s">
        <v>345</v>
      </c>
      <c r="B29" s="384"/>
    </row>
    <row r="30" spans="1:2" ht="12.75">
      <c r="A30" s="382" t="s">
        <v>346</v>
      </c>
      <c r="B30" s="384">
        <v>47919</v>
      </c>
    </row>
    <row r="31" spans="1:2" ht="12.75">
      <c r="A31" s="382" t="s">
        <v>347</v>
      </c>
      <c r="B31" s="384">
        <v>47053</v>
      </c>
    </row>
    <row r="32" spans="1:2" ht="12.75">
      <c r="A32" s="382" t="s">
        <v>348</v>
      </c>
      <c r="B32" s="384">
        <v>46787</v>
      </c>
    </row>
    <row r="33" spans="1:2" ht="12.75">
      <c r="A33" s="382" t="s">
        <v>349</v>
      </c>
      <c r="B33" s="384">
        <v>46531</v>
      </c>
    </row>
    <row r="34" spans="1:2" ht="12.75">
      <c r="A34" s="382" t="s">
        <v>350</v>
      </c>
      <c r="B34" s="384">
        <v>46277</v>
      </c>
    </row>
    <row r="35" spans="1:2" ht="12.75">
      <c r="A35" s="382" t="s">
        <v>351</v>
      </c>
      <c r="B35" s="384">
        <v>46029</v>
      </c>
    </row>
    <row r="36" spans="1:2" ht="12.75">
      <c r="A36" s="382" t="s">
        <v>352</v>
      </c>
      <c r="B36" s="384">
        <v>45785</v>
      </c>
    </row>
    <row r="37" spans="1:2" ht="12.75">
      <c r="A37" s="382" t="s">
        <v>353</v>
      </c>
      <c r="B37" s="384">
        <v>45546</v>
      </c>
    </row>
    <row r="38" spans="1:2" ht="12.75">
      <c r="A38" s="382" t="s">
        <v>354</v>
      </c>
      <c r="B38" s="384">
        <v>45313</v>
      </c>
    </row>
    <row r="39" spans="1:2" ht="12.75">
      <c r="A39" s="382" t="s">
        <v>355</v>
      </c>
      <c r="B39" s="384">
        <v>45081</v>
      </c>
    </row>
    <row r="40" spans="1:2" ht="12.75">
      <c r="A40" s="382" t="s">
        <v>356</v>
      </c>
      <c r="B40" s="384">
        <v>44857</v>
      </c>
    </row>
    <row r="41" spans="1:2" ht="12.75">
      <c r="A41" s="382" t="s">
        <v>357</v>
      </c>
      <c r="B41" s="384">
        <v>44636</v>
      </c>
    </row>
    <row r="42" spans="1:2" ht="12.75">
      <c r="A42" s="382" t="s">
        <v>358</v>
      </c>
      <c r="B42" s="384">
        <v>44419</v>
      </c>
    </row>
    <row r="43" spans="1:2" ht="12.75">
      <c r="A43" s="382" t="s">
        <v>359</v>
      </c>
      <c r="B43" s="384">
        <v>44204</v>
      </c>
    </row>
    <row r="44" spans="1:2" ht="12.75">
      <c r="A44" s="382" t="s">
        <v>360</v>
      </c>
      <c r="B44" s="384">
        <v>43994</v>
      </c>
    </row>
    <row r="45" spans="1:2" ht="12.75">
      <c r="A45" s="382" t="s">
        <v>361</v>
      </c>
      <c r="B45" s="384">
        <v>43791</v>
      </c>
    </row>
    <row r="46" spans="1:2" ht="12.75">
      <c r="A46" s="382" t="s">
        <v>362</v>
      </c>
      <c r="B46" s="384">
        <v>43585</v>
      </c>
    </row>
    <row r="47" spans="1:2" ht="12.75">
      <c r="A47" s="382" t="s">
        <v>363</v>
      </c>
      <c r="B47" s="384">
        <v>43386</v>
      </c>
    </row>
    <row r="48" spans="1:2" ht="12.75">
      <c r="A48" s="382" t="s">
        <v>364</v>
      </c>
      <c r="B48" s="384">
        <v>43191</v>
      </c>
    </row>
    <row r="49" spans="1:2" ht="12.75">
      <c r="A49" s="382" t="s">
        <v>365</v>
      </c>
      <c r="B49" s="384">
        <v>42998</v>
      </c>
    </row>
    <row r="50" spans="1:2" ht="12.75">
      <c r="A50" s="382" t="s">
        <v>366</v>
      </c>
      <c r="B50" s="384">
        <v>42808</v>
      </c>
    </row>
    <row r="51" spans="1:2" ht="12.75">
      <c r="A51" s="382" t="s">
        <v>367</v>
      </c>
      <c r="B51" s="384">
        <v>42625</v>
      </c>
    </row>
    <row r="52" spans="1:2" ht="12.75">
      <c r="A52" s="382" t="s">
        <v>368</v>
      </c>
      <c r="B52" s="384">
        <v>42444</v>
      </c>
    </row>
    <row r="53" spans="1:2" ht="12.75">
      <c r="A53" s="382" t="s">
        <v>369</v>
      </c>
      <c r="B53" s="384">
        <v>42262</v>
      </c>
    </row>
    <row r="54" spans="1:2" ht="12.75">
      <c r="A54" s="382" t="s">
        <v>370</v>
      </c>
      <c r="B54" s="384">
        <v>42088</v>
      </c>
    </row>
    <row r="55" spans="1:2" ht="12.75">
      <c r="A55" s="382" t="s">
        <v>371</v>
      </c>
      <c r="B55" s="384">
        <v>41914</v>
      </c>
    </row>
    <row r="56" spans="1:2" ht="12.75">
      <c r="A56" s="382" t="s">
        <v>372</v>
      </c>
      <c r="B56" s="384">
        <v>41744</v>
      </c>
    </row>
    <row r="57" spans="1:2" ht="12.75">
      <c r="A57" s="382" t="s">
        <v>373</v>
      </c>
      <c r="B57" s="384">
        <v>41577</v>
      </c>
    </row>
    <row r="58" spans="1:2" ht="12.75">
      <c r="A58" s="382" t="s">
        <v>374</v>
      </c>
      <c r="B58" s="384">
        <v>41414</v>
      </c>
    </row>
    <row r="59" spans="1:2" ht="12.75">
      <c r="A59" s="382" t="s">
        <v>375</v>
      </c>
      <c r="B59" s="384">
        <v>41252</v>
      </c>
    </row>
    <row r="60" spans="1:2" ht="12.75">
      <c r="A60" s="382" t="s">
        <v>376</v>
      </c>
      <c r="B60" s="384">
        <v>41096</v>
      </c>
    </row>
    <row r="61" spans="1:2" ht="12.75">
      <c r="A61" s="382" t="s">
        <v>377</v>
      </c>
      <c r="B61" s="384">
        <v>40942</v>
      </c>
    </row>
    <row r="62" spans="1:2" ht="12.75">
      <c r="A62" s="382" t="s">
        <v>378</v>
      </c>
      <c r="B62" s="384">
        <v>40789</v>
      </c>
    </row>
    <row r="63" spans="1:2" ht="12.75">
      <c r="A63" s="382" t="s">
        <v>379</v>
      </c>
      <c r="B63" s="384">
        <v>40642</v>
      </c>
    </row>
    <row r="64" spans="1:2" ht="12.75">
      <c r="A64" s="382" t="s">
        <v>380</v>
      </c>
      <c r="B64" s="384">
        <v>40498</v>
      </c>
    </row>
    <row r="65" spans="1:2" ht="12.75">
      <c r="A65" s="382" t="s">
        <v>381</v>
      </c>
      <c r="B65" s="384">
        <v>40357</v>
      </c>
    </row>
    <row r="66" spans="1:2" ht="12.75">
      <c r="A66" s="382" t="s">
        <v>382</v>
      </c>
      <c r="B66" s="384">
        <v>40220</v>
      </c>
    </row>
    <row r="67" spans="1:2" ht="12.75">
      <c r="A67" s="382" t="s">
        <v>383</v>
      </c>
      <c r="B67" s="384">
        <v>40085</v>
      </c>
    </row>
    <row r="68" spans="1:2" ht="12.75">
      <c r="A68" s="382" t="s">
        <v>384</v>
      </c>
      <c r="B68" s="384">
        <v>39955</v>
      </c>
    </row>
    <row r="69" spans="1:2" ht="12.75">
      <c r="A69" s="382" t="s">
        <v>385</v>
      </c>
      <c r="B69" s="384">
        <v>39335</v>
      </c>
    </row>
    <row r="70" spans="1:2" ht="12.75">
      <c r="A70" s="382" t="s">
        <v>386</v>
      </c>
      <c r="B70" s="384">
        <v>38539</v>
      </c>
    </row>
    <row r="71" spans="1:2" ht="12.75">
      <c r="A71" s="382" t="s">
        <v>387</v>
      </c>
      <c r="B71" s="384">
        <v>37283</v>
      </c>
    </row>
    <row r="72" spans="1:2" ht="12.75">
      <c r="A72" s="382" t="s">
        <v>388</v>
      </c>
      <c r="B72" s="384">
        <v>36363</v>
      </c>
    </row>
    <row r="73" spans="1:2" ht="12.75">
      <c r="A73" s="382" t="s">
        <v>389</v>
      </c>
      <c r="B73" s="384">
        <v>35701</v>
      </c>
    </row>
    <row r="74" spans="1:2" ht="12.75">
      <c r="A74" s="382" t="s">
        <v>390</v>
      </c>
      <c r="B74" s="383">
        <v>11541</v>
      </c>
    </row>
    <row r="75" spans="1:2" ht="12.75">
      <c r="A75" s="382" t="s">
        <v>391</v>
      </c>
      <c r="B75" s="383">
        <v>13237</v>
      </c>
    </row>
    <row r="76" spans="1:2" ht="12.75">
      <c r="A76" s="406" t="s">
        <v>392</v>
      </c>
      <c r="B76" s="407">
        <v>12509</v>
      </c>
    </row>
    <row r="77" spans="1:2" ht="12.75">
      <c r="A77" s="380" t="s">
        <v>393</v>
      </c>
      <c r="B77" s="381">
        <v>12309</v>
      </c>
    </row>
    <row r="78" spans="1:2" ht="12.75">
      <c r="A78" s="382" t="s">
        <v>394</v>
      </c>
      <c r="B78" s="383">
        <v>14147</v>
      </c>
    </row>
    <row r="79" spans="1:2" ht="25.5">
      <c r="A79" s="382" t="s">
        <v>395</v>
      </c>
      <c r="B79" s="383">
        <v>19539</v>
      </c>
    </row>
    <row r="80" spans="1:2" ht="25.5">
      <c r="A80" s="382" t="s">
        <v>396</v>
      </c>
      <c r="B80" s="383">
        <v>18398</v>
      </c>
    </row>
    <row r="81" spans="1:2" ht="25.5">
      <c r="A81" s="382" t="s">
        <v>397</v>
      </c>
      <c r="B81" s="383">
        <v>17686</v>
      </c>
    </row>
    <row r="82" spans="1:2" ht="25.5">
      <c r="A82" s="382" t="s">
        <v>398</v>
      </c>
      <c r="B82" s="384">
        <v>198026</v>
      </c>
    </row>
    <row r="83" spans="1:2" ht="12.75">
      <c r="A83" s="382" t="s">
        <v>399</v>
      </c>
      <c r="B83" s="384">
        <v>24166</v>
      </c>
    </row>
    <row r="84" spans="1:2" ht="12.75">
      <c r="A84" s="382" t="s">
        <v>400</v>
      </c>
      <c r="B84" s="384">
        <v>9667</v>
      </c>
    </row>
    <row r="85" spans="1:2" ht="12.75">
      <c r="A85" s="385" t="s">
        <v>401</v>
      </c>
      <c r="B85" s="384">
        <v>3624</v>
      </c>
    </row>
    <row r="86" spans="1:2" ht="25.5">
      <c r="A86" s="385" t="s">
        <v>402</v>
      </c>
      <c r="B86" s="384">
        <v>152260</v>
      </c>
    </row>
    <row r="87" spans="1:2" ht="25.5">
      <c r="A87" s="382" t="s">
        <v>403</v>
      </c>
      <c r="B87" s="384">
        <v>115047</v>
      </c>
    </row>
    <row r="88" spans="1:2" ht="25.5">
      <c r="A88" s="382" t="s">
        <v>404</v>
      </c>
      <c r="B88" s="384">
        <v>77479</v>
      </c>
    </row>
    <row r="89" spans="1:2" ht="12.75">
      <c r="A89" s="382" t="s">
        <v>405</v>
      </c>
      <c r="B89" s="384">
        <v>54612</v>
      </c>
    </row>
    <row r="90" spans="1:2" ht="12.75">
      <c r="A90" s="382" t="s">
        <v>406</v>
      </c>
      <c r="B90" s="384">
        <v>30905</v>
      </c>
    </row>
    <row r="91" spans="1:2" ht="25.5">
      <c r="A91" s="382" t="s">
        <v>407</v>
      </c>
      <c r="B91" s="384">
        <v>9097</v>
      </c>
    </row>
    <row r="92" spans="1:2" ht="12.75">
      <c r="A92" s="382" t="s">
        <v>408</v>
      </c>
      <c r="B92" s="383">
        <v>6556</v>
      </c>
    </row>
    <row r="93" spans="1:2" ht="12.75">
      <c r="A93" s="382" t="s">
        <v>409</v>
      </c>
      <c r="B93" s="383">
        <v>4905</v>
      </c>
    </row>
    <row r="94" spans="1:2" ht="12.75">
      <c r="A94" s="382" t="s">
        <v>410</v>
      </c>
      <c r="B94" s="383">
        <v>2718</v>
      </c>
    </row>
    <row r="95" spans="1:2" ht="12.75">
      <c r="A95" s="382" t="s">
        <v>411</v>
      </c>
      <c r="B95" s="383">
        <v>4434</v>
      </c>
    </row>
    <row r="96" spans="1:2" ht="12.75">
      <c r="A96" s="382" t="s">
        <v>412</v>
      </c>
      <c r="B96" s="383">
        <v>3713</v>
      </c>
    </row>
    <row r="97" spans="1:2" ht="12.75">
      <c r="A97" s="382" t="s">
        <v>413</v>
      </c>
      <c r="B97" s="383">
        <v>1788</v>
      </c>
    </row>
    <row r="98" spans="1:2" ht="12.75">
      <c r="A98" s="382" t="s">
        <v>414</v>
      </c>
      <c r="B98" s="383">
        <v>4212</v>
      </c>
    </row>
    <row r="99" spans="1:2" ht="12.75">
      <c r="A99" s="382" t="s">
        <v>415</v>
      </c>
      <c r="B99" s="383">
        <v>3547</v>
      </c>
    </row>
    <row r="100" spans="1:2" ht="12.75">
      <c r="A100" s="382" t="s">
        <v>416</v>
      </c>
      <c r="B100" s="383">
        <v>1731</v>
      </c>
    </row>
    <row r="101" spans="1:2" ht="12.75">
      <c r="A101" s="382" t="s">
        <v>417</v>
      </c>
      <c r="B101" s="383">
        <v>4136</v>
      </c>
    </row>
    <row r="102" spans="1:2" ht="12.75">
      <c r="A102" s="382" t="s">
        <v>418</v>
      </c>
      <c r="B102" s="383">
        <v>3490</v>
      </c>
    </row>
    <row r="103" spans="1:2" ht="12.75">
      <c r="A103" s="382" t="s">
        <v>419</v>
      </c>
      <c r="B103" s="383">
        <v>1712</v>
      </c>
    </row>
    <row r="104" spans="1:2" ht="25.5">
      <c r="A104" s="382" t="s">
        <v>420</v>
      </c>
      <c r="B104" s="384">
        <v>6557</v>
      </c>
    </row>
    <row r="105" spans="1:2" ht="25.5">
      <c r="A105" s="382" t="s">
        <v>421</v>
      </c>
      <c r="B105" s="384">
        <v>4394</v>
      </c>
    </row>
    <row r="106" spans="1:2" ht="25.5">
      <c r="A106" s="382" t="s">
        <v>422</v>
      </c>
      <c r="B106" s="383">
        <v>2718</v>
      </c>
    </row>
    <row r="107" spans="1:2" ht="25.5">
      <c r="A107" s="382" t="s">
        <v>423</v>
      </c>
      <c r="B107" s="383">
        <v>4434</v>
      </c>
    </row>
    <row r="108" spans="1:2" ht="25.5">
      <c r="A108" s="382" t="s">
        <v>424</v>
      </c>
      <c r="B108" s="383">
        <v>3713</v>
      </c>
    </row>
    <row r="109" spans="1:2" ht="25.5">
      <c r="A109" s="382" t="s">
        <v>425</v>
      </c>
      <c r="B109" s="383">
        <v>1788</v>
      </c>
    </row>
    <row r="110" spans="1:2" ht="25.5">
      <c r="A110" s="382" t="s">
        <v>426</v>
      </c>
      <c r="B110" s="384">
        <v>5450</v>
      </c>
    </row>
    <row r="111" spans="1:2" ht="25.5">
      <c r="A111" s="382" t="s">
        <v>427</v>
      </c>
      <c r="B111" s="383">
        <v>4609</v>
      </c>
    </row>
    <row r="112" spans="1:2" ht="25.5">
      <c r="A112" s="382" t="s">
        <v>428</v>
      </c>
      <c r="B112" s="383">
        <v>1906</v>
      </c>
    </row>
    <row r="113" spans="1:2" ht="12.75">
      <c r="A113" s="382" t="s">
        <v>429</v>
      </c>
      <c r="B113" s="384">
        <v>22189</v>
      </c>
    </row>
    <row r="114" spans="1:2" ht="12.75">
      <c r="A114" s="382" t="s">
        <v>430</v>
      </c>
      <c r="B114" s="384"/>
    </row>
    <row r="115" spans="1:2" ht="12.75">
      <c r="A115" s="382" t="s">
        <v>431</v>
      </c>
      <c r="B115" s="384">
        <v>5560</v>
      </c>
    </row>
    <row r="116" spans="1:2" ht="12.75">
      <c r="A116" s="382" t="s">
        <v>432</v>
      </c>
      <c r="B116" s="384">
        <v>9700</v>
      </c>
    </row>
    <row r="117" spans="1:2" ht="12.75">
      <c r="A117" s="382" t="s">
        <v>433</v>
      </c>
      <c r="B117" s="384">
        <v>8129</v>
      </c>
    </row>
    <row r="118" spans="1:2" ht="12.75">
      <c r="A118" s="382" t="s">
        <v>434</v>
      </c>
      <c r="B118" s="384">
        <v>6516</v>
      </c>
    </row>
    <row r="119" spans="1:2" ht="12.75">
      <c r="A119" s="382" t="s">
        <v>435</v>
      </c>
      <c r="B119" s="384">
        <v>305620</v>
      </c>
    </row>
    <row r="120" spans="1:2" ht="12.75">
      <c r="A120" s="382" t="s">
        <v>436</v>
      </c>
      <c r="B120" s="384">
        <v>537059</v>
      </c>
    </row>
    <row r="121" spans="1:2" ht="12.75">
      <c r="A121" s="382" t="s">
        <v>437</v>
      </c>
      <c r="B121" s="384">
        <v>364805</v>
      </c>
    </row>
    <row r="122" spans="1:2" ht="12.75">
      <c r="A122" s="382" t="s">
        <v>438</v>
      </c>
      <c r="B122" s="384">
        <v>543991</v>
      </c>
    </row>
    <row r="123" spans="1:2" ht="12.75">
      <c r="A123" s="382" t="s">
        <v>439</v>
      </c>
      <c r="B123" s="384">
        <v>378661</v>
      </c>
    </row>
    <row r="124" spans="1:2" ht="12.75">
      <c r="A124" s="382" t="s">
        <v>440</v>
      </c>
      <c r="B124" s="384">
        <v>497420</v>
      </c>
    </row>
    <row r="125" spans="1:2" ht="38.25">
      <c r="A125" s="382" t="s">
        <v>441</v>
      </c>
      <c r="B125" s="384"/>
    </row>
    <row r="126" spans="1:2" ht="12.75">
      <c r="A126" s="382" t="s">
        <v>442</v>
      </c>
      <c r="B126" s="384">
        <v>965</v>
      </c>
    </row>
    <row r="127" spans="1:2" ht="12.75">
      <c r="A127" s="382" t="s">
        <v>443</v>
      </c>
      <c r="B127" s="384">
        <v>3025</v>
      </c>
    </row>
    <row r="128" spans="1:2" ht="12.75">
      <c r="A128" s="382" t="s">
        <v>444</v>
      </c>
      <c r="B128" s="384">
        <v>302</v>
      </c>
    </row>
    <row r="129" spans="1:2" ht="25.5">
      <c r="A129" s="382" t="s">
        <v>445</v>
      </c>
      <c r="B129" s="384"/>
    </row>
    <row r="130" spans="1:2" ht="12.75">
      <c r="A130" s="385" t="s">
        <v>446</v>
      </c>
      <c r="B130" s="384">
        <v>1127</v>
      </c>
    </row>
    <row r="131" spans="1:2" ht="25.5">
      <c r="A131" s="386" t="s">
        <v>447</v>
      </c>
      <c r="B131" s="384"/>
    </row>
    <row r="132" spans="1:2" ht="12.75">
      <c r="A132" s="386" t="s">
        <v>448</v>
      </c>
      <c r="B132" s="384"/>
    </row>
    <row r="133" spans="1:2" ht="12.75">
      <c r="A133" s="386" t="s">
        <v>449</v>
      </c>
      <c r="B133" s="384"/>
    </row>
    <row r="134" spans="1:2" ht="13.5" thickBot="1">
      <c r="A134" s="387" t="s">
        <v>450</v>
      </c>
      <c r="B134" s="388"/>
    </row>
    <row r="135" spans="1:2" ht="26.25" thickBot="1">
      <c r="A135" s="400" t="s">
        <v>451</v>
      </c>
      <c r="B135" s="389"/>
    </row>
    <row r="136" spans="1:2" ht="12.75">
      <c r="A136" s="401" t="s">
        <v>452</v>
      </c>
      <c r="B136" s="391"/>
    </row>
    <row r="137" spans="1:2" ht="12.75">
      <c r="A137" s="404" t="s">
        <v>453</v>
      </c>
      <c r="B137" s="405"/>
    </row>
    <row r="138" spans="1:2" ht="39" thickBot="1">
      <c r="A138" s="402" t="s">
        <v>454</v>
      </c>
      <c r="B138" s="403">
        <v>1446</v>
      </c>
    </row>
    <row r="139" spans="1:2" ht="15">
      <c r="A139" s="390" t="s">
        <v>455</v>
      </c>
      <c r="B139" s="391"/>
    </row>
    <row r="140" spans="1:2" ht="25.5">
      <c r="A140" s="395" t="s">
        <v>456</v>
      </c>
      <c r="B140" s="392"/>
    </row>
    <row r="141" spans="1:2" ht="12.75">
      <c r="A141" s="382" t="s">
        <v>457</v>
      </c>
      <c r="B141" s="384">
        <v>120871</v>
      </c>
    </row>
    <row r="142" spans="1:2" ht="26.25" thickBot="1">
      <c r="A142" s="393" t="s">
        <v>458</v>
      </c>
      <c r="B142" s="394">
        <v>170206</v>
      </c>
    </row>
    <row r="143" spans="1:2" ht="15">
      <c r="A143" s="396" t="s">
        <v>459</v>
      </c>
      <c r="B143" s="391"/>
    </row>
    <row r="144" spans="1:2" ht="38.25">
      <c r="A144" s="397" t="s">
        <v>460</v>
      </c>
      <c r="B144" s="392"/>
    </row>
    <row r="145" spans="1:2" ht="38.25">
      <c r="A145" s="398" t="s">
        <v>461</v>
      </c>
      <c r="B145" s="384"/>
    </row>
    <row r="146" spans="1:2" ht="25.5">
      <c r="A146" s="385" t="s">
        <v>462</v>
      </c>
      <c r="B146" s="384"/>
    </row>
    <row r="147" spans="1:2" ht="39" thickBot="1">
      <c r="A147" s="399" t="s">
        <v>463</v>
      </c>
      <c r="B147" s="394"/>
    </row>
    <row r="148" spans="1:2" ht="15">
      <c r="A148" s="390" t="s">
        <v>464</v>
      </c>
      <c r="B148" s="391"/>
    </row>
    <row r="149" spans="1:2" ht="76.5">
      <c r="A149" s="380" t="s">
        <v>465</v>
      </c>
      <c r="B149" s="392"/>
    </row>
    <row r="150" spans="1:2" ht="39" thickBot="1">
      <c r="A150" s="393" t="s">
        <v>466</v>
      </c>
      <c r="B150" s="394"/>
    </row>
  </sheetData>
  <sheetProtection/>
  <mergeCells count="3">
    <mergeCell ref="A2:E2"/>
    <mergeCell ref="B3:E3"/>
    <mergeCell ref="B5:B8"/>
  </mergeCells>
  <printOptions/>
  <pageMargins left="1.1811023622047245" right="0.9055118110236221" top="0.984251968503937" bottom="0.984251968503937" header="0.7480314960629921" footer="0.5118110236220472"/>
  <pageSetup horizontalDpi="600" verticalDpi="600" orientation="portrait" paperSize="9" scale="65" r:id="rId1"/>
  <headerFooter alignWithMargins="0">
    <oddHeader>&amp;R&amp;"Arial,Kurzíva"Kapitola B.3.II&amp;"Arial,Obyčejné"
&amp;"Arial,Tučné"Tabulka č.7/str.č.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avratova</cp:lastModifiedBy>
  <cp:lastPrinted>2014-03-26T12:41:22Z</cp:lastPrinted>
  <dcterms:created xsi:type="dcterms:W3CDTF">2005-03-23T13:09:30Z</dcterms:created>
  <dcterms:modified xsi:type="dcterms:W3CDTF">2014-03-26T12:48:38Z</dcterms:modified>
  <cp:category/>
  <cp:version/>
  <cp:contentType/>
  <cp:contentStatus/>
</cp:coreProperties>
</file>