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985" activeTab="0"/>
  </bookViews>
  <sheets>
    <sheet name="PHA" sheetId="1" r:id="rId1"/>
    <sheet name="STC" sheetId="2" r:id="rId2"/>
    <sheet name="JHC" sheetId="3" r:id="rId3"/>
    <sheet name="PLK" sheetId="4" r:id="rId4"/>
    <sheet name="KVK" sheetId="5" r:id="rId5"/>
    <sheet name="ULK" sheetId="6" r:id="rId6"/>
    <sheet name="LBK" sheetId="7" r:id="rId7"/>
    <sheet name="HKK" sheetId="8" r:id="rId8"/>
    <sheet name="PAK" sheetId="9" r:id="rId9"/>
    <sheet name="VYS" sheetId="10" r:id="rId10"/>
    <sheet name="JHM" sheetId="11" r:id="rId11"/>
    <sheet name="OLK" sheetId="12" r:id="rId12"/>
    <sheet name="ZLK" sheetId="13" r:id="rId13"/>
    <sheet name="MSK" sheetId="14" r:id="rId14"/>
    <sheet name="Cirkevni" sheetId="15" r:id="rId15"/>
    <sheet name="Worksheet 1" sheetId="16" r:id="rId16"/>
  </sheets>
  <definedNames/>
  <calcPr fullCalcOnLoad="1"/>
</workbook>
</file>

<file path=xl/sharedStrings.xml><?xml version="1.0" encoding="utf-8"?>
<sst xmlns="http://schemas.openxmlformats.org/spreadsheetml/2006/main" count="887" uniqueCount="748">
  <si>
    <t>Praha</t>
  </si>
  <si>
    <t>ŠKOLA - IČO</t>
  </si>
  <si>
    <t>ŠKOLA - složený název</t>
  </si>
  <si>
    <t>00335479</t>
  </si>
  <si>
    <t>Gymnázium Budějovická 680 Praha 4 PSČ: 14000</t>
  </si>
  <si>
    <t>00335533</t>
  </si>
  <si>
    <t>Gymnázium E.Krásnohorské Ohradní 55 Praha 4 - Michle PSČ: 14000</t>
  </si>
  <si>
    <t>49366629</t>
  </si>
  <si>
    <t>Gymnázium Opatov Konstantinova 1500 Praha 4 PSČ: 14900</t>
  </si>
  <si>
    <t>49625446</t>
  </si>
  <si>
    <t>Gymnázium Nad Alejí 1952 Praha 6 PSČ: 16200</t>
  </si>
  <si>
    <t>60445475</t>
  </si>
  <si>
    <t>Gymnázium Českolipská 373 Praha 9 PSČ: 19000</t>
  </si>
  <si>
    <t>60446234</t>
  </si>
  <si>
    <t>Gymnázium J. Heyrovského Mezi Školami 2475 Praha 5 PSČ: 15800</t>
  </si>
  <si>
    <t>60449004</t>
  </si>
  <si>
    <t>Gymnázium prof. Jana Patočky Jindřišská Praha PSČ: 11000</t>
  </si>
  <si>
    <t>60461675</t>
  </si>
  <si>
    <t>Gymnázium Na Pražačce Nad Ohradou Praha PSČ: 13000</t>
  </si>
  <si>
    <t>61385298</t>
  </si>
  <si>
    <t>Gymnázium Nad Kavalírkou 1 Praha 5 PSČ: 15000</t>
  </si>
  <si>
    <t>61385361</t>
  </si>
  <si>
    <t>Gymnázium Voděradská 2 Praha 10 - Strašnice PSČ: 10000</t>
  </si>
  <si>
    <t>61385476</t>
  </si>
  <si>
    <t>Gymnázium Nad Štolou Praha PSČ: 17000</t>
  </si>
  <si>
    <t>61385701</t>
  </si>
  <si>
    <t>Gymnázium Christ. Dopplera Zborovská 45 Praha 5 - Smíchov PSČ: 15000</t>
  </si>
  <si>
    <t>61387061</t>
  </si>
  <si>
    <t>Gymnázium Litoměřická 726 Praha 9 PSČ: 19000</t>
  </si>
  <si>
    <t>70101078</t>
  </si>
  <si>
    <t>Základní škola Mládí 135 Praha 5 - Stodůlky PSČ: 15500</t>
  </si>
  <si>
    <t>70872767</t>
  </si>
  <si>
    <t>Gymnázium Jana Nerudy, škola hl.m. Prahy Hellichova Praha PSČ: 11800</t>
  </si>
  <si>
    <t>Celkem</t>
  </si>
  <si>
    <t>Středočeský kraj</t>
  </si>
  <si>
    <t>27383512</t>
  </si>
  <si>
    <t>Sunny Canadian IS-ZŠ a Gymnázium, s.r.o. Straková 522 Jesenice - Osnice PSČ: 25242</t>
  </si>
  <si>
    <t>43755054</t>
  </si>
  <si>
    <t>Gymnázium J. A. Komenského 414 Čelákovice PSČ: 25088</t>
  </si>
  <si>
    <t>43776761</t>
  </si>
  <si>
    <t>Základní škola Politických vězňů 777 Slaný PSČ: 27401</t>
  </si>
  <si>
    <t>47011319</t>
  </si>
  <si>
    <t>Základní škola Jungmannovy sady Tyršova 93 Mělník PSČ: 27601</t>
  </si>
  <si>
    <t>47558407</t>
  </si>
  <si>
    <t>Gymnázium J. Barranda Talichova 824 Beroun 2 PSČ: 26601</t>
  </si>
  <si>
    <t>48663786</t>
  </si>
  <si>
    <t>Základní škola Masarykova 412 Kolín III. PSČ: 28002</t>
  </si>
  <si>
    <t>48665819</t>
  </si>
  <si>
    <t>Gymnázium Žižkova 162 Kolín III PSČ: 28031</t>
  </si>
  <si>
    <t>48665967</t>
  </si>
  <si>
    <t>Gymnázium Vítězná 616 Český Brod PSČ: 28227</t>
  </si>
  <si>
    <t>48677141</t>
  </si>
  <si>
    <t>Základní škola Na Pohoří 575 Zruč nad Sázavou PSČ: 28522</t>
  </si>
  <si>
    <t>48683868</t>
  </si>
  <si>
    <t>Gymnázium Dr. Josefa Pekaře Palackého 211 Mladá Boleslav PSČ: 29380</t>
  </si>
  <si>
    <t>48704148</t>
  </si>
  <si>
    <t>Základní škola Moskevská 2929 Kladno PSČ: 27204</t>
  </si>
  <si>
    <t>49518917</t>
  </si>
  <si>
    <t>Gymnázium Jana Palacha Pod Vrchem 3421 Mělník PSČ: 27682</t>
  </si>
  <si>
    <t>49855221</t>
  </si>
  <si>
    <t>Základní škola Masarykova 878 Rudná PSČ: 25219</t>
  </si>
  <si>
    <t>49862456</t>
  </si>
  <si>
    <t>Základní škola Tř. Jana Švermy 342 Pečky PSČ: 28911</t>
  </si>
  <si>
    <t>61100226</t>
  </si>
  <si>
    <t>Gymnázium Legionářů 402 Příbram VII PSČ: 26102</t>
  </si>
  <si>
    <t>61100242</t>
  </si>
  <si>
    <t>Gymnázium a SOŠ ekonomická Nádražní 90 Sedlčany PSČ: 26480</t>
  </si>
  <si>
    <t>61100331</t>
  </si>
  <si>
    <t>Gymnázium Karla Čapka Školní 1530 Dobříš PSČ: 26380</t>
  </si>
  <si>
    <t>61387703</t>
  </si>
  <si>
    <t>Základní škola Komenského 365 Jílové u Prahy PSČ: 25401</t>
  </si>
  <si>
    <t>61388572</t>
  </si>
  <si>
    <t>Gymnázium Komenského náměstí 1 Říčany PSČ: 25101</t>
  </si>
  <si>
    <t>61632210</t>
  </si>
  <si>
    <t>Gymnázium Bohumila Hrabala Komenského 779 Nymburk PSČ: 28840</t>
  </si>
  <si>
    <t>61664545</t>
  </si>
  <si>
    <t>Gymnázium Tylova 271 Vlašim PSČ: 25801</t>
  </si>
  <si>
    <t>61664707</t>
  </si>
  <si>
    <t>Gymnázium Husova 470 Benešov PSČ: 25601</t>
  </si>
  <si>
    <t>61894397</t>
  </si>
  <si>
    <t>Základní škola Amálská 2511 Kladno PSČ: 27201</t>
  </si>
  <si>
    <t>61894427</t>
  </si>
  <si>
    <t>Gymnázium V.B.Třebízského Smetanovo nám. 1310 Slaný PSČ: 27401</t>
  </si>
  <si>
    <t>61894435</t>
  </si>
  <si>
    <t>Gymnázium nám.Edvarda Beneše 1573 Kladno PSČ: 27201</t>
  </si>
  <si>
    <t>61924032</t>
  </si>
  <si>
    <t>Gymnázium Jiřího Ortena Jaselská 932 Kutná Hora PSČ: 28480</t>
  </si>
  <si>
    <t>62444042</t>
  </si>
  <si>
    <t>Gymnázium Jiřího z Poděbrad Studentská 166 Poděbrady PSČ: 29001</t>
  </si>
  <si>
    <t>62486012</t>
  </si>
  <si>
    <t>Gymnázium Palackého 191 Mladá Boleslav PSČ: 29301</t>
  </si>
  <si>
    <t>70867429</t>
  </si>
  <si>
    <t>Základní škola Cyrila Boudy 1188 Kladno PSČ: 27201</t>
  </si>
  <si>
    <t>72081422</t>
  </si>
  <si>
    <t>Gymnázium Komenského 141 Hostivice PSČ: 25301</t>
  </si>
  <si>
    <t>75031710</t>
  </si>
  <si>
    <t>Základní škola U Školy 208 Vrané nad Vltavou PSČ: 25246</t>
  </si>
  <si>
    <t>75033062</t>
  </si>
  <si>
    <t>Základní škola Jiráskova 888 Benešov PSČ: 25601</t>
  </si>
  <si>
    <t>75033071</t>
  </si>
  <si>
    <t>Základní škola Dukelská 1818 Benešov PSČ: 25601</t>
  </si>
  <si>
    <t>75034590</t>
  </si>
  <si>
    <t>Základní škola a Mateřská škola Na Dražkách 217 Cerhovice PSČ: 26761</t>
  </si>
  <si>
    <t>Jihočeský kraj</t>
  </si>
  <si>
    <t>00072982</t>
  </si>
  <si>
    <t>Gymnázium a SOŠ ekonomická Pivovarská 69 Vimperk PSČ: 38501</t>
  </si>
  <si>
    <t>00582590</t>
  </si>
  <si>
    <t>Základní škola a Mateřská škola náměstí Mikuláše z Husi 45 Tábor PSČ: 39001</t>
  </si>
  <si>
    <t>00583685</t>
  </si>
  <si>
    <t>Základní škola Za Nádražím 222 Český Krumlov PSČ: 38101</t>
  </si>
  <si>
    <t>00583839</t>
  </si>
  <si>
    <t>Gymnázium Chvalšinská 112 Český Krumlov PSČ: 38101</t>
  </si>
  <si>
    <t>47255838</t>
  </si>
  <si>
    <t>Základní škola Dukelská 166 Strakonice II. PSČ: 38601</t>
  </si>
  <si>
    <t>47259477</t>
  </si>
  <si>
    <t>Základní škola Smetanova 405 Vimperk PSČ: 38501</t>
  </si>
  <si>
    <t>60061812</t>
  </si>
  <si>
    <t>Gymnázium Pierra de Coubertina Nám. Frant. Křižíka 860 Tábor PSČ: 39030</t>
  </si>
  <si>
    <t>60064765</t>
  </si>
  <si>
    <t>Gymnázium Dr. Edvarda Beneše 449/II Soběslav PSČ: 39211</t>
  </si>
  <si>
    <t>60075775</t>
  </si>
  <si>
    <t>Gymnázium Česká 64 České Budějovice PSČ: 37021</t>
  </si>
  <si>
    <t>60076101</t>
  </si>
  <si>
    <t>Gymnázium Jírovcova 8 České Budějovice PSČ: 37161</t>
  </si>
  <si>
    <t>60076135</t>
  </si>
  <si>
    <t>Gymnázium J. V. Jirsíka Fráni Šrámka 23 České Budějovice PSČ: 37146</t>
  </si>
  <si>
    <t>60096136</t>
  </si>
  <si>
    <t>Gymnázium Zlatá stezka 137 Prachatice PSČ: 38301</t>
  </si>
  <si>
    <t>60650443</t>
  </si>
  <si>
    <t>Gymnázium Máchova 174 Strakonice PSČ: 38648</t>
  </si>
  <si>
    <t>60816767</t>
  </si>
  <si>
    <t>Gymnázium Vítězslava Nováka Husova 333 Jindřichův Hradec PSČ: 37715</t>
  </si>
  <si>
    <t>60869020</t>
  </si>
  <si>
    <t>Gymnázium Komenského 89 Písek PSČ: 39701</t>
  </si>
  <si>
    <t>60869046</t>
  </si>
  <si>
    <t>Gymnázium Masarykova 183 Milevsko PSČ: 39901</t>
  </si>
  <si>
    <t>62534408</t>
  </si>
  <si>
    <t>Gymnázium Školní 995 Trhové Sviny PSČ: 37401</t>
  </si>
  <si>
    <t>63908352</t>
  </si>
  <si>
    <t>Česko-anglické gymnázium s.r.o. Třebízského 1010 České Budějovice PSČ: 37006</t>
  </si>
  <si>
    <t>70943125</t>
  </si>
  <si>
    <t>Základní škola E. Beneše a MŠ Mírové náměstí 1466 Písek PSČ: 39701</t>
  </si>
  <si>
    <t>71000381</t>
  </si>
  <si>
    <t>1. základní škola T. G. Masaryka. Jeřábkova 690 Milevsko PSČ: 39901</t>
  </si>
  <si>
    <t>75000059</t>
  </si>
  <si>
    <t>Základní škola Komenského 7 Dačice V. PSČ: 38001</t>
  </si>
  <si>
    <t>75000512</t>
  </si>
  <si>
    <t>Základní škola a Mateřská škola nám. J. Kučery 69 Bělčice PSČ: 38743</t>
  </si>
  <si>
    <t>75000521</t>
  </si>
  <si>
    <t>Základní škola a Mateřská škola Slatinská 155 Štěkeň PSČ: 38751</t>
  </si>
  <si>
    <t>Plzeňský kraj</t>
  </si>
  <si>
    <t>25209957</t>
  </si>
  <si>
    <t>Gymnázium Františka Křižíka a ZŠ, s.r.o. Sokolovská 1165 Plzeň - Bolevec PSČ: 32300</t>
  </si>
  <si>
    <t>48342301</t>
  </si>
  <si>
    <t>Základní škola Komenského 17 Domažlice PSČ: 34401</t>
  </si>
  <si>
    <t>48342912</t>
  </si>
  <si>
    <t>Gymnázium J.Š.Baara Pivovarská 323 Domažlice PSČ: 34401</t>
  </si>
  <si>
    <t>48380296</t>
  </si>
  <si>
    <t>Gymnázium a SOŠ Mládežníků 1115 Rokycany PSČ: 33701</t>
  </si>
  <si>
    <t>49180932</t>
  </si>
  <si>
    <t>Gymnázium Družstevní 650 Blovice PSČ: 33613</t>
  </si>
  <si>
    <t>49193490</t>
  </si>
  <si>
    <t>ZŠ MARTINA LUTHERA,s.r.o. Školní náměstí 1 Plzeň PSČ: 31805</t>
  </si>
  <si>
    <t>49745280</t>
  </si>
  <si>
    <t>Základní škola Nová 730 Kralovice PSČ: 33141</t>
  </si>
  <si>
    <t>49778099</t>
  </si>
  <si>
    <t>Masarykovo gymnázium Petákova 2 Plzeň PSČ: 30100</t>
  </si>
  <si>
    <t>49778145</t>
  </si>
  <si>
    <t>Gymnázium Mikulášské nám. 23 Plzeň PSČ: 32600</t>
  </si>
  <si>
    <t>60611880</t>
  </si>
  <si>
    <t>Základní škola a Mateřská škola Školní 901 Nýřany PSČ: 33023</t>
  </si>
  <si>
    <t>60611944</t>
  </si>
  <si>
    <t>Základní škola Školní 264 Přimda PSČ: 34806</t>
  </si>
  <si>
    <t>61750972</t>
  </si>
  <si>
    <t>Gymnázium Jaroslava Vrchlického Národních mučedníků 347 Klatovy PSČ: 33901</t>
  </si>
  <si>
    <t>61781444</t>
  </si>
  <si>
    <t>Gymnázium Fr. Procházky 324 Sušice PSČ: 34201</t>
  </si>
  <si>
    <t>68784643</t>
  </si>
  <si>
    <t>14. základní škola Zábělská 25 Plzeň PSČ: 31200</t>
  </si>
  <si>
    <t>69982813</t>
  </si>
  <si>
    <t>Základní škola Plánická 194 Klatovy 1 PSČ: 33901</t>
  </si>
  <si>
    <t>70832838</t>
  </si>
  <si>
    <t>Základní škola Komenského 154 Chlumčany PSČ: 33442</t>
  </si>
  <si>
    <t>70879320</t>
  </si>
  <si>
    <t>10. základní škola nám. Míru 6 Plzeň PSČ: 30100</t>
  </si>
  <si>
    <t>70988790</t>
  </si>
  <si>
    <t>Základní škola a Mateřská škola Pavlovická 352 Bělá nad Radbuzou PSČ: 34526</t>
  </si>
  <si>
    <t>75005191</t>
  </si>
  <si>
    <t>Základní škola  Manětín 12 PSČ: 33162</t>
  </si>
  <si>
    <t>75005581</t>
  </si>
  <si>
    <t>Základní škola Planá náměstí Svobody Planá PSČ: 34815</t>
  </si>
  <si>
    <t>Karlovarský kraj</t>
  </si>
  <si>
    <t>25249355</t>
  </si>
  <si>
    <t>Svob.cheb.škola, ZŠ a gymnázium s.r.o. Jánské náměstí 15 Cheb PSČ: 35002</t>
  </si>
  <si>
    <t>47723386</t>
  </si>
  <si>
    <t>Gymnázium Cheb Nerudova Cheb PSČ: 35002</t>
  </si>
  <si>
    <t>47723394</t>
  </si>
  <si>
    <t>Gymnázium a obchodní akademie Mar. Lázně Ruská Mariánské Lázně PSČ: 35301</t>
  </si>
  <si>
    <t>47723416</t>
  </si>
  <si>
    <t>Gymnázium Aš, příspěvková organizace Hlavní Aš PSČ: 35201</t>
  </si>
  <si>
    <t>49753771</t>
  </si>
  <si>
    <t>Gymnázium Ostrov Studentská Ostrov PSČ: 36301</t>
  </si>
  <si>
    <t>49767194</t>
  </si>
  <si>
    <t>Gymnázium Sokolov a Krajské vzděl.centr. Husitská Sokolov PSČ: 35601</t>
  </si>
  <si>
    <t>66359180</t>
  </si>
  <si>
    <t>Základní škola Křižíkova 1916 Sokolov PSČ: 35601</t>
  </si>
  <si>
    <t>69978751</t>
  </si>
  <si>
    <t>Základní škola Rokycanova 258 Sokolov PSČ: 35601</t>
  </si>
  <si>
    <t>70845417</t>
  </si>
  <si>
    <t>První české gymnázium v Karlových Varech Národní Karlovy Vary PSČ: 36001</t>
  </si>
  <si>
    <t>70987165</t>
  </si>
  <si>
    <t>3. základní škola Cheb Malé náměstí Cheb PSČ: 35002</t>
  </si>
  <si>
    <t>75005484</t>
  </si>
  <si>
    <t>Základní škola Školní 786 Horní Slavkov PSČ: 35731</t>
  </si>
  <si>
    <t>Ústecký kraj</t>
  </si>
  <si>
    <t>00832537</t>
  </si>
  <si>
    <t>ZŠ s rozšířenou výukou jazyků a MŠ Podkrušnohorská 1589 Litvínov PSČ: 43601</t>
  </si>
  <si>
    <t>44553153</t>
  </si>
  <si>
    <t>Základní škola Palachova 400 Ústí nad Labem PSČ: 40001</t>
  </si>
  <si>
    <t>44555423</t>
  </si>
  <si>
    <t>Gymnázium Jateční 22 Ústí nad Labem PSČ: 40001</t>
  </si>
  <si>
    <t>44555512</t>
  </si>
  <si>
    <t>Gymnázium a SOŠ dr. Václava Šmejkala Stavbařů 5 Ústí nad Labem PSČ: 40011</t>
  </si>
  <si>
    <t>46070664</t>
  </si>
  <si>
    <t>Základní škola Bílá cesta Verdunská 2958 Teplice PSČ: 41501</t>
  </si>
  <si>
    <t>46070753</t>
  </si>
  <si>
    <t>ZŠ s rozšíř. vyuč. mat. a přír. předmětů Buzulucká 392 Teplice PSČ: 41503</t>
  </si>
  <si>
    <t>46070877</t>
  </si>
  <si>
    <t>ZŠ s rozšíř. vyučováním cizích jazyků Metelkovo nám. 968 Teplice PSČ: 41501</t>
  </si>
  <si>
    <t>46773291</t>
  </si>
  <si>
    <t>Základní škola 9. května 444 Štětí PSČ: 41108</t>
  </si>
  <si>
    <t>46773380</t>
  </si>
  <si>
    <t>Základní škola Ladova 5 Litoměřice PSČ: 41201</t>
  </si>
  <si>
    <t>46773401</t>
  </si>
  <si>
    <t>Základní škola U Stadionu 4 Litoměřice PSČ: 41201</t>
  </si>
  <si>
    <t>46773436</t>
  </si>
  <si>
    <t>Masarykova základní škola Svojsíkova 5 Litoměřice PSČ: 41201</t>
  </si>
  <si>
    <t>46773461</t>
  </si>
  <si>
    <t>Základní škola Sady pionýrů 355 Lovosice PSČ: 41002</t>
  </si>
  <si>
    <t>46773592</t>
  </si>
  <si>
    <t>Základní škola a mateřská škola Školní 1803 Roudnice nad Labem PSČ: 41301</t>
  </si>
  <si>
    <t>46773673</t>
  </si>
  <si>
    <t>Gymnázium Josefa Jungmanna Svojsíkova 1 Litoměřice PSČ: 41265</t>
  </si>
  <si>
    <t>46773720</t>
  </si>
  <si>
    <t>Gymnázium Sady pionýrů 600 Lovosice PSČ: 41002</t>
  </si>
  <si>
    <t>46773754</t>
  </si>
  <si>
    <t>Gymnázium Havlíčkova 175 Roudnice nad Labem PSČ: 41311</t>
  </si>
  <si>
    <t>46789723</t>
  </si>
  <si>
    <t>Základní škola Hornická 4387 Chomutov PSČ: 43003</t>
  </si>
  <si>
    <t>46789987</t>
  </si>
  <si>
    <t>Základní škola Rudolfa Koblice Pionýrů 1102 Kadaň PSČ: 43201</t>
  </si>
  <si>
    <t>47274603</t>
  </si>
  <si>
    <t>Gymnázium Komenského 10 Rumburk PSČ: 40815</t>
  </si>
  <si>
    <t>47274620</t>
  </si>
  <si>
    <t>Gymnázium Děčín, příspěvková organizace Komenského náměstí 4 Děčín I PSČ: 40502</t>
  </si>
  <si>
    <t>47324082</t>
  </si>
  <si>
    <t>Základní škola Rozmarýnová 1692 Most PSČ: 43401</t>
  </si>
  <si>
    <t>47324287</t>
  </si>
  <si>
    <t>Základní škola Mládežnická 220 Litvínov - Hamr PSČ: 43542</t>
  </si>
  <si>
    <t>47326409</t>
  </si>
  <si>
    <t>Základní škola U Stadionu 1028 Most PSČ: 43401</t>
  </si>
  <si>
    <t>49123874</t>
  </si>
  <si>
    <t>Základní škola Prokopa Holého 2632 Louny PSČ: 44001</t>
  </si>
  <si>
    <t>49872559</t>
  </si>
  <si>
    <t>Podkrušnohorské gymnázium Čs. armády 1530 Most PSČ: 43446</t>
  </si>
  <si>
    <t>61342645</t>
  </si>
  <si>
    <t>Gymnázium, příspěvková organizace Mostecká 3000 Chomutov PSČ: 43011</t>
  </si>
  <si>
    <t>61342751</t>
  </si>
  <si>
    <t>Gymnázium 5. května 620 Kadaň PSČ: 43201</t>
  </si>
  <si>
    <t>61357235</t>
  </si>
  <si>
    <t>Gymn.V.Hlavatého, příspěvková organizace Poděbradova 661 Louny PSČ: 44062</t>
  </si>
  <si>
    <t>61357278</t>
  </si>
  <si>
    <t>Gymnázium, příspěvková organizace Studentská 1075 Žatec PSČ: 43801</t>
  </si>
  <si>
    <t>61357421</t>
  </si>
  <si>
    <t>Základní škola Komenského alej 749 Žatec PSČ: 43801</t>
  </si>
  <si>
    <t>61357448</t>
  </si>
  <si>
    <t>Základní škola Draguš 581 Postoloprty PSČ: 43942</t>
  </si>
  <si>
    <t>61515451</t>
  </si>
  <si>
    <t>Gymnázium, příspěvková organizace Čs. dobrovolců 11 Teplice PSČ: 41501</t>
  </si>
  <si>
    <t>62208870</t>
  </si>
  <si>
    <t>Gymnázium T. G. Masaryka Studentská 640 Litvínov PSČ: 43667</t>
  </si>
  <si>
    <t>62209051</t>
  </si>
  <si>
    <t>Základní škola a Mateřská škola J. A. Komenského 340 Meziboří PSČ: 43513</t>
  </si>
  <si>
    <t>72743816</t>
  </si>
  <si>
    <t>ZŠ a MŠ, příspěvková organizace Máchovo náměstí 688 Děčín IV - Podmokly PSČ: 40502</t>
  </si>
  <si>
    <t>72744430</t>
  </si>
  <si>
    <t>Základní škola, příspěvková organizace U Nemocnice 1132 Rumburk PSČ: 40801</t>
  </si>
  <si>
    <t>Liberecký kraj</t>
  </si>
  <si>
    <t>00854751</t>
  </si>
  <si>
    <t>Základní škola T. G. Masaryka Školní náměstí 1000 Lomnice nad Popelkou PSČ: 51251</t>
  </si>
  <si>
    <t>00854760</t>
  </si>
  <si>
    <t>Základní škola a Mateřská škola  Studenec 367 PSČ: 51233</t>
  </si>
  <si>
    <t>00854981</t>
  </si>
  <si>
    <t>Gymnázium, příspěvková organizace Jana Palacha 804 Turnov PSČ: 51101</t>
  </si>
  <si>
    <t>00856070</t>
  </si>
  <si>
    <t>Gymn.I.Olbrachta, příspěvková organizace Nad Špejcharem 574 Semily PSČ: 51301</t>
  </si>
  <si>
    <t>25013564</t>
  </si>
  <si>
    <t>Základní škola a Mateř.škola Klíč s.r.o. Klášterní 2490 Česká Lípa PSČ: 47001</t>
  </si>
  <si>
    <t>46708812</t>
  </si>
  <si>
    <t>Doctrina - Podještědské gymnázium,s.r.o. Sokolovská 328 Liberec 14 PSČ: 46014</t>
  </si>
  <si>
    <t>46744924</t>
  </si>
  <si>
    <t>Základní škola Lesní 575 Liberec 1 PSČ: 46001</t>
  </si>
  <si>
    <t>46748016</t>
  </si>
  <si>
    <t>Gymn.F.X.Šaldy, příspěvková organizace Partyzánská 530 Liberec 11 PSČ: 46001</t>
  </si>
  <si>
    <t>46748075</t>
  </si>
  <si>
    <t>G a SOŠ pedag.,příspěvková organizace Jeronýmova 425/27 Liberec PSČ: 46007</t>
  </si>
  <si>
    <t>46750461</t>
  </si>
  <si>
    <t>Základní škola U Lesa Boženy Němcové 539 Nový Bor PSČ: 47301</t>
  </si>
  <si>
    <t>49864611</t>
  </si>
  <si>
    <t>Základní škola Dr. Miroslava Tyrše Mánesova 1526 Česká Lípa PSČ: 47001</t>
  </si>
  <si>
    <t>60252537</t>
  </si>
  <si>
    <t>Gymnázium Dr. A. Randy, přísp. org. Dr. Randy 4096/13 Jablonec nad Nisou PSČ: 46601</t>
  </si>
  <si>
    <t>62237004</t>
  </si>
  <si>
    <t>Gymnázium, příspěvková organizace Žitavská 2969 Česká Lípa PSČ: 47001</t>
  </si>
  <si>
    <t>63154617</t>
  </si>
  <si>
    <t>ZŠ, ZUŠ a MŠ Purkyňova 510 Frýdlant PSČ: 46401</t>
  </si>
  <si>
    <t>68430132</t>
  </si>
  <si>
    <t>Základní škola náměstí Míru 128 Nový Bor PSČ: 47301</t>
  </si>
  <si>
    <t>68974639</t>
  </si>
  <si>
    <t>Základní škola Sokolovská 328 Liberec 13 PSČ: 46014</t>
  </si>
  <si>
    <t>70694974</t>
  </si>
  <si>
    <t>Základní škola Školní 700 Železný Brod PSČ: 46822</t>
  </si>
  <si>
    <t>70695261</t>
  </si>
  <si>
    <t>Základní škola Komenského 46/I Český Dub PSČ: 46343</t>
  </si>
  <si>
    <t>70695962</t>
  </si>
  <si>
    <t>Základní škola 9. května 2 Horní Police PSČ: 47106</t>
  </si>
  <si>
    <t>70698511</t>
  </si>
  <si>
    <t>Základní škola K. H. Máchy Valdštejnská 253 Doksy PSČ: 47201</t>
  </si>
  <si>
    <t>72741554</t>
  </si>
  <si>
    <t>Základní škola s RVJ Husova 142 Liberec 5 PSČ: 46001</t>
  </si>
  <si>
    <t>72741643</t>
  </si>
  <si>
    <t>Základní škola náměstí 1. máje 228 Chrastava PSČ: 46331</t>
  </si>
  <si>
    <t>72742879</t>
  </si>
  <si>
    <t>Základní škola Liberecká 26 Jablonec nad Nisou PSČ: 46601</t>
  </si>
  <si>
    <t>72742950</t>
  </si>
  <si>
    <t>Základní škola Pasířská 72 Jablonec nad Nisou PSČ: 46601</t>
  </si>
  <si>
    <t>72743034</t>
  </si>
  <si>
    <t>Základní škola Mozartova 24 Jablonec nad Nisou PSČ: 46604</t>
  </si>
  <si>
    <t>72743077</t>
  </si>
  <si>
    <t>Základní škola  Poniklá 148 PSČ: 51242</t>
  </si>
  <si>
    <t>Královéhradecký kraj</t>
  </si>
  <si>
    <t>00857742</t>
  </si>
  <si>
    <t>Masarykova základní škola Komenského 312 Broumov PSČ: 55001</t>
  </si>
  <si>
    <t>25262297</t>
  </si>
  <si>
    <t>První soukr.jazyk.gymnázium Hradec Král. Brandlova 875 Hradec Králové PSČ: 50003</t>
  </si>
  <si>
    <t>48623687</t>
  </si>
  <si>
    <t>Jiráskovo gymnázium Řezníčkova 451 Náchod PSČ: 54744</t>
  </si>
  <si>
    <t>48623695</t>
  </si>
  <si>
    <t>Gymnázium Jaroslava Žáka Lužická 423 Jaroměř PSČ: 55123</t>
  </si>
  <si>
    <t>60116781</t>
  </si>
  <si>
    <t>Lepařovo gymnázium Jiráskova 30 Jičín PSČ: 50601</t>
  </si>
  <si>
    <t>60116927</t>
  </si>
  <si>
    <t>Gymnázium, SOŠ, SOU a VOŠ Riegrova 1403 Hořice PSČ: 50801</t>
  </si>
  <si>
    <t>60117001</t>
  </si>
  <si>
    <t>Gymnázium a SOŠ pedagogická Kumburská 740 Nová Paka PSČ: 50901</t>
  </si>
  <si>
    <t>60153237</t>
  </si>
  <si>
    <t>Gymnázium Jiráskovo náměstí 325 Trutnov PSČ: 54101</t>
  </si>
  <si>
    <t>60153245</t>
  </si>
  <si>
    <t>Gymnázium Komenského 586 Vrchlabí PSČ: 54301</t>
  </si>
  <si>
    <t>60153393</t>
  </si>
  <si>
    <t>Gymnázium nám. Odboje 304 Dvůr Králové nad Labem PSČ: 54401</t>
  </si>
  <si>
    <t>60884703</t>
  </si>
  <si>
    <t>Gymnázium Fr. M. Pelcla Hrdinů odboje 36 Rychnov nad Kněžnou PSČ: 51611</t>
  </si>
  <si>
    <t>60884762</t>
  </si>
  <si>
    <t>Gymnázium Pulická 779 Dobruška PSČ: 51801</t>
  </si>
  <si>
    <t>60884835</t>
  </si>
  <si>
    <t>Základní škola Masarykova 563 Rychnov nad Kněžnou PSČ: 51601</t>
  </si>
  <si>
    <t>62690043</t>
  </si>
  <si>
    <t>Gymnázium Boženy Němcové Pospíšilova tř. 324 Hradec Králové PSČ: 50003</t>
  </si>
  <si>
    <t>62690221</t>
  </si>
  <si>
    <t>Gymnázium Komenského 77 Nový Bydžov PSČ: 50401</t>
  </si>
  <si>
    <t>62690973</t>
  </si>
  <si>
    <t>Základní škola Na Stavě 1079 Třebechovice pod Orebem PSČ: 50346</t>
  </si>
  <si>
    <t>62692755</t>
  </si>
  <si>
    <t>Základní škola tř. SNP 694 Hradec Králové PSČ: 50003</t>
  </si>
  <si>
    <t>64201121</t>
  </si>
  <si>
    <t>Základní škola V Domcích 488 Trutnov PSČ: 54101</t>
  </si>
  <si>
    <t>64201147</t>
  </si>
  <si>
    <t>Základní škola Mládežnická 536 Trutnov 2 PSČ: 54102</t>
  </si>
  <si>
    <t>64201180</t>
  </si>
  <si>
    <t>Základní škola Komenského 399 Trutnov PSČ: 54101</t>
  </si>
  <si>
    <t>70886113</t>
  </si>
  <si>
    <t>Základní škola a Mateřská škola Úprkova 1 Hradec Králové PSČ: 50009</t>
  </si>
  <si>
    <t>70980730</t>
  </si>
  <si>
    <t>Základní škola a Mateřská škola  Slatina nad Zdobnicí 45 PSČ: 51756</t>
  </si>
  <si>
    <t>70986126</t>
  </si>
  <si>
    <t>Masarykova jubilejní ZŠ a MŠ  Černilov 380 PSČ: 50343</t>
  </si>
  <si>
    <t>70993254</t>
  </si>
  <si>
    <t>ZŠ a MŠ Františka Škroupa  Osice 42 PSČ: 50326</t>
  </si>
  <si>
    <t>70998124</t>
  </si>
  <si>
    <t>Základní škola a mateřská škola Dr. Vojtěcha 100 Skřivany PSČ: 50352</t>
  </si>
  <si>
    <t>71001379</t>
  </si>
  <si>
    <t>Základní škola Jičínská 136 Sobotka PSČ: 50743</t>
  </si>
  <si>
    <t>72020865</t>
  </si>
  <si>
    <t>Základní škola a Mateřská škola Krčín Žižkovo náměstí 1 Nové Město nad Metují PSČ: 54901</t>
  </si>
  <si>
    <t>75015013</t>
  </si>
  <si>
    <t>Základní škola Nádražní 313 Opočno PSČ: 51773</t>
  </si>
  <si>
    <t>75015731</t>
  </si>
  <si>
    <t>Základní škola náměstí 320 Velké Poříčí PSČ: 54932</t>
  </si>
  <si>
    <t>75017032</t>
  </si>
  <si>
    <t>Základní škola a mateřská škola Kostelní 560 Svoboda nad Úpou PSČ: 54224</t>
  </si>
  <si>
    <t>75019485</t>
  </si>
  <si>
    <t>Základní škola Poděbradova 18 Jičín PSČ: 50601</t>
  </si>
  <si>
    <t>Pardubický kraj</t>
  </si>
  <si>
    <t>00401081</t>
  </si>
  <si>
    <t>Gymnázium T. G. Masaryka 106 Ústí nad Orlicí PSČ: 56201</t>
  </si>
  <si>
    <t>00854379</t>
  </si>
  <si>
    <t>Základní škola Dobrovského 630 Lanškroun PSČ: 56301</t>
  </si>
  <si>
    <t>00856673</t>
  </si>
  <si>
    <t>Základní škola Jamenská 555 Jablonné nad Orlicí PSČ: 56164</t>
  </si>
  <si>
    <t>43509541</t>
  </si>
  <si>
    <t>Masarykova základní škola nábřeží Svobody 447 Polička PSČ: 57201</t>
  </si>
  <si>
    <t>47487283</t>
  </si>
  <si>
    <t>Základní škola Zámecká 496 Litomyšl PSČ: 57001</t>
  </si>
  <si>
    <t>48160881</t>
  </si>
  <si>
    <t>Základní škola Eduarda Nápravníka  Býšť 72 PSČ: 53322</t>
  </si>
  <si>
    <t>48160989</t>
  </si>
  <si>
    <t>Gymnázium Dašická 1083 Pardubice PSČ: 53003</t>
  </si>
  <si>
    <t>48161047</t>
  </si>
  <si>
    <t>Základní škola Štefánikova 448 Pardubice PSČ: 53002</t>
  </si>
  <si>
    <t>48161101</t>
  </si>
  <si>
    <t>Gymnázium Dr. Emila Holuba Na Mušce 1110 Holice PSČ: 53401</t>
  </si>
  <si>
    <t>48161136</t>
  </si>
  <si>
    <t>Základní škola nábřeží Závodu míru 1951 Pardubice PSČ: 53002</t>
  </si>
  <si>
    <t>49314645</t>
  </si>
  <si>
    <t>Gymnázium nám. Vaňorného 163 Vysoké Mýto PSČ: 56601</t>
  </si>
  <si>
    <t>49314653</t>
  </si>
  <si>
    <t>Gymnázium nám. Jana Marka Marků 113 Lanškroun PSČ: 56312</t>
  </si>
  <si>
    <t>49314670</t>
  </si>
  <si>
    <t>Gymnázium Tyršovo náměstí 970 Česká Třebová PSČ: 56002</t>
  </si>
  <si>
    <t>60103329</t>
  </si>
  <si>
    <t>Gymnázium K. V. Raise Adámkova třída 55 Hlinsko PSČ: 53901</t>
  </si>
  <si>
    <t>60103337</t>
  </si>
  <si>
    <t>Gymnázium Josefa Ressela Olbrachtova 291 Chrudim PSČ: 53701</t>
  </si>
  <si>
    <t>60156953</t>
  </si>
  <si>
    <t>Základní škola Jiráskova 664 Sezemice PSČ: 53304</t>
  </si>
  <si>
    <t>60159065</t>
  </si>
  <si>
    <t>Základní škola Prodloužená 283 Pardubice PSČ: 53009</t>
  </si>
  <si>
    <t>62032178</t>
  </si>
  <si>
    <t>Gymnázium nábřeží Svobody 306 Polička PSČ: 57201</t>
  </si>
  <si>
    <t>62032348</t>
  </si>
  <si>
    <t>Gymnázium Aloise Jiráska T. G. Masaryka 590 Litomyšl PSČ: 57001</t>
  </si>
  <si>
    <t>62033026</t>
  </si>
  <si>
    <t>Gymnázium a JŠ s právem SJZ Svitavy Sokolovská 1638 Svitavy PSČ: 56802</t>
  </si>
  <si>
    <t>62033131</t>
  </si>
  <si>
    <t>Gymnázium Svitavská 310 Moravská Třebová PSČ: 57101</t>
  </si>
  <si>
    <t>70156778</t>
  </si>
  <si>
    <t>Základní škola U Pošty 5 Chrast PSČ: 53851</t>
  </si>
  <si>
    <t>70188084</t>
  </si>
  <si>
    <t>Základní škola Školní 24 Bystré PSČ: 56992</t>
  </si>
  <si>
    <t>70888248</t>
  </si>
  <si>
    <t>Základní škola Sv. Čecha Sv. Čecha 1686 Choceň PSČ: 56501</t>
  </si>
  <si>
    <t>70985855</t>
  </si>
  <si>
    <t>Masarykova ZŠ a MŠ  Kunvald 41 PSČ: 56181</t>
  </si>
  <si>
    <t>70992487</t>
  </si>
  <si>
    <t>Základní škola Chittussiho nám. 153 Ronov nad Doubravou PSČ: 53842</t>
  </si>
  <si>
    <t>75018772</t>
  </si>
  <si>
    <t>Základní škola a mateřská škola Rybenská Proseč 260 PSČ: 53944</t>
  </si>
  <si>
    <t>03620280</t>
  </si>
  <si>
    <t>Gymnázium Pacov Hronova 1079 Pacov PSČ: 39501</t>
  </si>
  <si>
    <t>43380123</t>
  </si>
  <si>
    <t>Základní škola Švermova 4 Žďár nad Sázavou PSČ: 59101</t>
  </si>
  <si>
    <t>44065868</t>
  </si>
  <si>
    <t>Základní škola Husova 579 Náměšť nad Oslavou PSČ: 67571</t>
  </si>
  <si>
    <t>47366303</t>
  </si>
  <si>
    <t>Základní škola T.G. Masaryka Žižkova 2048/50 Jihlava PSČ: 58601</t>
  </si>
  <si>
    <t>47366419</t>
  </si>
  <si>
    <t>Základní škola Otokara Březiny Demlova 4765/34 Jihlava PSČ: 58628</t>
  </si>
  <si>
    <t>48895393</t>
  </si>
  <si>
    <t>Gymnázium Velké Meziříčí Sokolovská 235/27 Velké Meziříčí PSČ: 59401</t>
  </si>
  <si>
    <t>48895407</t>
  </si>
  <si>
    <t>Gymnázium Žďár nad Sázavou Neumannova 2 Žďár nad Sázavou PSČ: 59101</t>
  </si>
  <si>
    <t>48895466</t>
  </si>
  <si>
    <t>Gymnázium Bystřice nad Pernštejnem Nádražní 760 Bystřice nad Pernštejnem PSČ: 59312</t>
  </si>
  <si>
    <t>48895512</t>
  </si>
  <si>
    <t>Gymnázium V.Makovského se sport. třídami Leandra Čecha 152 Nové Město na Moravě PSČ: 59231</t>
  </si>
  <si>
    <t>48897400</t>
  </si>
  <si>
    <t>Základní škola T.G.Masaryka Tyršova 409 Bystřice nad Pernštejnem PSČ: 59301</t>
  </si>
  <si>
    <t>60126621</t>
  </si>
  <si>
    <t>Gymnázium Havlíčkův Brod Štáflova 2063 Havlíčkův Brod PSČ: 58001</t>
  </si>
  <si>
    <t>60126639</t>
  </si>
  <si>
    <t>Gymnázium Chotěboř Jiráskova 637 Chotěboř PSČ: 58301</t>
  </si>
  <si>
    <t>60126647</t>
  </si>
  <si>
    <t>Gymnázium, SOŠ a VOŠ Husovo náměstí 1 Ledeč nad Sázavou PSČ: 58401</t>
  </si>
  <si>
    <t>60418435</t>
  </si>
  <si>
    <t>Gymnázium Třebíč Masarykovo nám. 116/9 Třebíč PSČ: 67401</t>
  </si>
  <si>
    <t>60418613</t>
  </si>
  <si>
    <t>Základní škola T.G.Masaryka Komenského náměstí 61/6 Třebíč PSČ: 67401</t>
  </si>
  <si>
    <t>60545941</t>
  </si>
  <si>
    <t>Gymnázium O. Březiny a SOŠ Hradecká 235 Telč PSČ: 58856</t>
  </si>
  <si>
    <t>60545984</t>
  </si>
  <si>
    <t>Gymnázium Jihlava Jana Masaryka 1 Jihlava PSČ: 58601</t>
  </si>
  <si>
    <t>62540009</t>
  </si>
  <si>
    <t>Gymnázium a Obchodní akademie Jirsíkova 244 Pelhřimov PSČ: 39301</t>
  </si>
  <si>
    <t>70265984</t>
  </si>
  <si>
    <t>Základní škola a mateřská škola  Vladislav 203 PSČ: 67501</t>
  </si>
  <si>
    <t>70284725</t>
  </si>
  <si>
    <t>Základní škola Vratislavovo náměstí 124 Nové Město na Moravě PSČ: 59231</t>
  </si>
  <si>
    <t>70946299</t>
  </si>
  <si>
    <t>Základní škola Buttulova 74 Chotěboř PSČ: 58301</t>
  </si>
  <si>
    <t>Jihomoravský kraj</t>
  </si>
  <si>
    <t>00558991</t>
  </si>
  <si>
    <t>Gymnázium Křenová Brno PSČ: 60200</t>
  </si>
  <si>
    <t>00559008</t>
  </si>
  <si>
    <t>Gymnázium Matyáše Lercha Žižkova Brno PSČ: 61600</t>
  </si>
  <si>
    <t>00559032</t>
  </si>
  <si>
    <t>Gymnázium třída Kpt. Jaroše Brno PSČ: 65870</t>
  </si>
  <si>
    <t>00559148</t>
  </si>
  <si>
    <t>Klvaňovo gymnázium a SZdrŠ třída Komenského Kyjov PSČ: 69701</t>
  </si>
  <si>
    <t>00559261</t>
  </si>
  <si>
    <t>Gymnázium a Obchodní akademie Součkova Bučovice PSČ: 68501</t>
  </si>
  <si>
    <t>45671303</t>
  </si>
  <si>
    <t>Základní škola náměstí Republiky 9 Znojmo PSČ: 66902</t>
  </si>
  <si>
    <t>48455822</t>
  </si>
  <si>
    <t>Městské víceleté gymnázium Vinařská 29 Klobouky u Brna PSČ: 69172</t>
  </si>
  <si>
    <t>48512630</t>
  </si>
  <si>
    <t>Základní škola a mateřská škola Křídlovická 30b Brno PSČ: 60300</t>
  </si>
  <si>
    <t>48513512</t>
  </si>
  <si>
    <t>Gymnázium Brno-Řečkovice Terezy Novákové Brno PSČ: 62100</t>
  </si>
  <si>
    <t>49438816</t>
  </si>
  <si>
    <t>Gy, SPgŠ, OA a JŠ s právem státní JZ Pontassievská Znojmo PSČ: 66902</t>
  </si>
  <si>
    <t>49438867</t>
  </si>
  <si>
    <t>Gymnázium Dr. Karla Polesného náměstí Komenského Znojmo PSČ: 66975</t>
  </si>
  <si>
    <t>49459171</t>
  </si>
  <si>
    <t>Gymnázium Tyršova Židlochovice PSČ: 66701</t>
  </si>
  <si>
    <t>49461249</t>
  </si>
  <si>
    <t>Gymnázium a ZUŠ Riegrova Šlapanice PSČ: 66451</t>
  </si>
  <si>
    <t>60555211</t>
  </si>
  <si>
    <t>Klasické a španělské gymnázium Vejrostova Brno PSČ: 63500</t>
  </si>
  <si>
    <t>60680351</t>
  </si>
  <si>
    <t>Gymnázium a JŠ s právem st. j. zk. Sady 28. října Břeclav PSČ: 69021</t>
  </si>
  <si>
    <t>60680377</t>
  </si>
  <si>
    <t>Gymnázium a SOŠ Komenského Mikulov PSČ: 69216</t>
  </si>
  <si>
    <t>61742902</t>
  </si>
  <si>
    <t>Purkyňovo gymnázium Masarykova Strážnice PSČ: 69662</t>
  </si>
  <si>
    <t>62073109</t>
  </si>
  <si>
    <t>Gymnázium Palackého náměstí Boskovice PSČ: 68011</t>
  </si>
  <si>
    <t>62073133</t>
  </si>
  <si>
    <t>Gymnázium Blansko Seifertova Blansko PSČ: 67801</t>
  </si>
  <si>
    <t>71220321</t>
  </si>
  <si>
    <t>Gymnázium Pod Školou 10 Velké Pavlovice PSČ: 69106</t>
  </si>
  <si>
    <t>Olomoucký kraj</t>
  </si>
  <si>
    <t>00601756</t>
  </si>
  <si>
    <t>Gymnázium Gymnazijní 257 Uničov PSČ: 78391</t>
  </si>
  <si>
    <t>00601764</t>
  </si>
  <si>
    <t>Gymnázium Horní náměstí 5 Šternberk PSČ: 78501</t>
  </si>
  <si>
    <t>00601772</t>
  </si>
  <si>
    <t>Gymnázium Jana Opletala Opletalova 189 Litovel PSČ: 78401</t>
  </si>
  <si>
    <t>00601781</t>
  </si>
  <si>
    <t>Slovanské gymnázium tř. Jiřího z Poděbrad 13 Olomouc PSČ: 77111</t>
  </si>
  <si>
    <t>00601799</t>
  </si>
  <si>
    <t>Gymnázium Tomkova Olomouc PSČ: 77900</t>
  </si>
  <si>
    <t>00842966</t>
  </si>
  <si>
    <t>Gymnázium Jakuba Škody Komenského 29 Přerov PSČ: 75011</t>
  </si>
  <si>
    <t>00848956</t>
  </si>
  <si>
    <t>Gymnázium Čajkovského 9 Olomouc PSČ: 77900</t>
  </si>
  <si>
    <t>00852295</t>
  </si>
  <si>
    <t>Základní škola Dr. E. Beneše 1 Šumperk PSČ: 78701</t>
  </si>
  <si>
    <t>00852317</t>
  </si>
  <si>
    <t>Základní škola 8. května 63 Šumperk PSČ: 78701</t>
  </si>
  <si>
    <t>14618141</t>
  </si>
  <si>
    <t>Základní škola a mateřská škola Šromotovo náměstí 177 Hranice PSČ: 75301</t>
  </si>
  <si>
    <t>44159960</t>
  </si>
  <si>
    <t>Reálné gymnázium a ZŠ města Prostějova Studentská 2 Prostějov PSČ: 79640</t>
  </si>
  <si>
    <t>47918594</t>
  </si>
  <si>
    <t>ZŠ a gymnázium města Konice Tyršova 609 Konice PSČ: 79852</t>
  </si>
  <si>
    <t>47922206</t>
  </si>
  <si>
    <t>Gymnázium Jiřího Wolkera Kollárova 3 Prostějov PSČ: 79601</t>
  </si>
  <si>
    <t>47922214</t>
  </si>
  <si>
    <t>Masarykova základní škola a MŠ 1. máje Nezamyslice PSČ: 79826</t>
  </si>
  <si>
    <t>49589687</t>
  </si>
  <si>
    <t>Gymnázium náměstí Osvobození 20 Zábřeh PSČ: 78901</t>
  </si>
  <si>
    <t>49589792</t>
  </si>
  <si>
    <t>Gymnázium Masarykovo náměstí 8 Šumperk PSČ: 78758</t>
  </si>
  <si>
    <t>60045141</t>
  </si>
  <si>
    <t>Gymnázium Komenského 281 Jeseník PSČ: 79001</t>
  </si>
  <si>
    <t>61985406</t>
  </si>
  <si>
    <t>Základní škola a Mateřská škola Dědina 36/10 Troubky PSČ: 75102</t>
  </si>
  <si>
    <t>61985759</t>
  </si>
  <si>
    <t>Gymnázium Jana Blahoslava a SPgŠ Denisova 3 Přerov PSČ: 75152</t>
  </si>
  <si>
    <t>61989851</t>
  </si>
  <si>
    <t>Základní škola a Mateřská škola Nedvědova 17 Olomouc PSČ: 77900</t>
  </si>
  <si>
    <t>61989860</t>
  </si>
  <si>
    <t>Základní škola Svatoplukova 1419/7 Šternberk PSČ: 78501</t>
  </si>
  <si>
    <t>63696517</t>
  </si>
  <si>
    <t>Základní škola Školní Javorník PSČ: 79070</t>
  </si>
  <si>
    <t>70259861</t>
  </si>
  <si>
    <t>Gymnázium Svatopluka Čecha 683 Kojetín PSČ: 75201</t>
  </si>
  <si>
    <t>70259909</t>
  </si>
  <si>
    <t>Gymnázium Zborovská 293 Hranice PSČ: 75311</t>
  </si>
  <si>
    <t>70872279</t>
  </si>
  <si>
    <t>Základní škola a mateřská škola T. G. M.  Brodek u Konice 265 PSČ: 79846</t>
  </si>
  <si>
    <t>70983259</t>
  </si>
  <si>
    <t>Základní škola a MŠ Aloise Štěpánka  Dolany 174 PSČ: 78316</t>
  </si>
  <si>
    <t>Zlínský kraj</t>
  </si>
  <si>
    <t>00559105</t>
  </si>
  <si>
    <t>Gymnázium Lesní čtvrť 1364 Zlín PSČ: 76137</t>
  </si>
  <si>
    <t>00559504</t>
  </si>
  <si>
    <t>Gymnázium a Jazyková škola s právem SJZ náměstí T.G. Masaryka 2734-9 Zlín PSČ: 76001</t>
  </si>
  <si>
    <t>00839329</t>
  </si>
  <si>
    <t>Základní škola Kvítková 4338 Zlín PSČ: 76001</t>
  </si>
  <si>
    <t>00843351</t>
  </si>
  <si>
    <t>Masarykovo gymnázium, SZdrŠ a VOŠ zdr. Tyršova 1069 Vsetín PSČ: 75501</t>
  </si>
  <si>
    <t>00843369</t>
  </si>
  <si>
    <t>Gymnázium Františka Palackého Husova 146 Valašské Meziříčí PSČ: 75737</t>
  </si>
  <si>
    <t>00843393</t>
  </si>
  <si>
    <t>Gymnázium Rožnov pod Radhoštěm Koryčanské Paseky 1725 Rožnov pod Radhoštěm PSČ: 75661</t>
  </si>
  <si>
    <t>25367692</t>
  </si>
  <si>
    <t>Střední škola Kostka s.r.o Pod Pecníkem 1666 Vsetín PSČ: 75501</t>
  </si>
  <si>
    <t>45211451</t>
  </si>
  <si>
    <t>Základní škola Křižná 167 Valašské Meziříčí PSČ: 75701</t>
  </si>
  <si>
    <t>45211515</t>
  </si>
  <si>
    <t>Základní škola  Valašská Polanka 301 PSČ: 75611</t>
  </si>
  <si>
    <t>46276327</t>
  </si>
  <si>
    <t>Gymnázium Jana Pivečky a SOŠ Školní 822 Slavičín PSČ: 76321</t>
  </si>
  <si>
    <t>47935774</t>
  </si>
  <si>
    <t>Gymnázium L. Jaroše Palackého 524 Holešov PSČ: 76901</t>
  </si>
  <si>
    <t>48506109</t>
  </si>
  <si>
    <t>Základní škola a MŠ J. A. Komenského Komenského 101 Nivnice PSČ: 68751</t>
  </si>
  <si>
    <t>49156608</t>
  </si>
  <si>
    <t>Základní škola Školní 666 Luhačovice PSČ: 76326</t>
  </si>
  <si>
    <t>60371684</t>
  </si>
  <si>
    <t>Gymnázium Velehradská třída 218 Uherské Hradiště PSČ: 68617</t>
  </si>
  <si>
    <t>60371757</t>
  </si>
  <si>
    <t>Gymnázium J.A.Komenského a JŠ s pr.SJZ Komenského 169 Uherský Brod PSČ: 68831</t>
  </si>
  <si>
    <t>60990368</t>
  </si>
  <si>
    <t>Základní škola Nad Školou 1876 Vsetín PSČ: 75501</t>
  </si>
  <si>
    <t>60990406</t>
  </si>
  <si>
    <t>Základní škola Jasenická 1544 Vsetín PSČ: 75501</t>
  </si>
  <si>
    <t>60990465</t>
  </si>
  <si>
    <t>Základní škola Sychrov 97 Vsetín PSČ: 75501</t>
  </si>
  <si>
    <t>61716693</t>
  </si>
  <si>
    <t>Gymnázium tř. Spojenců 907 Otrokovice PSČ: 76513</t>
  </si>
  <si>
    <t>62335057</t>
  </si>
  <si>
    <t>Základní škola  Horní Lideč 200 PSČ: 75612</t>
  </si>
  <si>
    <t>70238472</t>
  </si>
  <si>
    <t>Základní škola  Kelč 229 PSČ: 75643</t>
  </si>
  <si>
    <t>70436070</t>
  </si>
  <si>
    <t>Základní škola UNESCO Komenského náměstí 350 Uherské Hradiště PSČ: 68662</t>
  </si>
  <si>
    <t>70436177</t>
  </si>
  <si>
    <t>Základní škola Za Alejí 1072 Uherské Hradiště PSČ: 68606</t>
  </si>
  <si>
    <t>70833648</t>
  </si>
  <si>
    <t>Základní škola Bratrství Čechů a Slováků Pod Zábřehem 1100 Bystřice pod Hostýnem PSČ: 76861</t>
  </si>
  <si>
    <t>70843309</t>
  </si>
  <si>
    <t>Gymnázium Kroměříž Masarykovo náměstí 496 Kroměříž PSČ: 76701</t>
  </si>
  <si>
    <t>70871540</t>
  </si>
  <si>
    <t>Základní škola ul. Školní 403 Slavičín PSČ: 76321</t>
  </si>
  <si>
    <t>70877718</t>
  </si>
  <si>
    <t>Základní škola Družba 1178 Brumov - Bylnice PSČ: 76331</t>
  </si>
  <si>
    <t>70879389</t>
  </si>
  <si>
    <t>1. Základní škola Smetanovy sady 630 Holešov PSČ: 76901</t>
  </si>
  <si>
    <t>70989958</t>
  </si>
  <si>
    <t>Základní škola U Pálenice 1620 Kunovice PSČ: 68604</t>
  </si>
  <si>
    <t>71003746</t>
  </si>
  <si>
    <t>Základní škola a Mateřská škola  Kašava 193 PSČ: 76319</t>
  </si>
  <si>
    <t>71008021</t>
  </si>
  <si>
    <t>Základní škola Komenského I Havlíčkovo nábř. 3114 Zlín PSČ: 76175</t>
  </si>
  <si>
    <t>71008110</t>
  </si>
  <si>
    <t>Základní škola tř. Svobody 868 Zlín - Malenovice PSČ: 76302</t>
  </si>
  <si>
    <t>75022567</t>
  </si>
  <si>
    <t>Základní škola Komenského 1720 Staré Město PSČ: 68603</t>
  </si>
  <si>
    <t>75022672</t>
  </si>
  <si>
    <t>Základní škola a Mateřská škola  Vlčnov 1202 PSČ: 68761</t>
  </si>
  <si>
    <t>Moravskoslezský kraj</t>
  </si>
  <si>
    <t>00601331</t>
  </si>
  <si>
    <t>Gymnázium a SOŠ Sokolovská 34 Rýmařov PSČ: 79501</t>
  </si>
  <si>
    <t>00601349</t>
  </si>
  <si>
    <t>Gymnázium Smetanův okruh Krnov PSČ: 79401</t>
  </si>
  <si>
    <t>00601357</t>
  </si>
  <si>
    <t>Všeobecné a sportovní gymnázium Dukelská Bruntál PSČ: 79201</t>
  </si>
  <si>
    <t>00601411</t>
  </si>
  <si>
    <t>Gymnázium Petra Bezruče Československé armády Frýdek-Místek PSČ: 73801</t>
  </si>
  <si>
    <t>00601641</t>
  </si>
  <si>
    <t>Masarykovo gymnázium Jičínská 528 Příbor PSČ: 74258</t>
  </si>
  <si>
    <t>00601659</t>
  </si>
  <si>
    <t>Gymnázium a SPŠ elektro. a informatiky Křižíkova 1258 Frenštát pod Radhoštěm PSČ: 74401</t>
  </si>
  <si>
    <t>00601667</t>
  </si>
  <si>
    <t>Gymnázium M. Koperníka 17. listopadu 526 Bílovec PSČ: 74311</t>
  </si>
  <si>
    <t>00601675</t>
  </si>
  <si>
    <t>Gymnázium a SOŠ Palackého 50 Nový Jičín PSČ: 74111</t>
  </si>
  <si>
    <t>00602159</t>
  </si>
  <si>
    <t>Gymnázium Olgy Havlové M. Majerové 1691 Ostrava - Poruba PSČ: 70800</t>
  </si>
  <si>
    <t>00842702</t>
  </si>
  <si>
    <t>Wichterlovo gymnázium Čs. exilu 669 Ostrava - Poruba PSČ: 70800</t>
  </si>
  <si>
    <t>00842737</t>
  </si>
  <si>
    <t>Gymnázium Volgogradská 6a Ostrava - Zábřeh PSČ: 70030</t>
  </si>
  <si>
    <t>00842745</t>
  </si>
  <si>
    <t>Gymnázium Fr. Hajdy 34 Ostrava - Hrabůvka PSČ: 70030</t>
  </si>
  <si>
    <t>00842761</t>
  </si>
  <si>
    <t>Matiční gymnázium Dr. Šmerala 25 Ostrava PSČ: 72804</t>
  </si>
  <si>
    <t>49562291</t>
  </si>
  <si>
    <t>Základní škola Jiřího z Poděbrad 3109 Frýdek-Místek PSČ: 73801</t>
  </si>
  <si>
    <t>61955647</t>
  </si>
  <si>
    <t>Základní škola Radniční náměstí 1040 Šenov PSČ: 73934</t>
  </si>
  <si>
    <t>62331558</t>
  </si>
  <si>
    <t>Gymnázium J. A. Komenského Havířov PSČ: 73601</t>
  </si>
  <si>
    <t>62331582</t>
  </si>
  <si>
    <t>Gymnázium Studentská 11 Havířov-Podlesí PSČ: 73601</t>
  </si>
  <si>
    <t>62331795</t>
  </si>
  <si>
    <t>Gymnázium Mírová 1442 Karviná - Nové Město PSČ: 73506</t>
  </si>
  <si>
    <t>69987181</t>
  </si>
  <si>
    <t>Základní škola a gymnázium Komenského 754 Vítkov PSČ: 74901</t>
  </si>
  <si>
    <t>70944687</t>
  </si>
  <si>
    <t>Základní škola a mateřská škola Kosmonautů 2217 Ostrava-Zábřeh PSČ: 70030</t>
  </si>
  <si>
    <t>Církevní školy</t>
  </si>
  <si>
    <t>00226611</t>
  </si>
  <si>
    <t>Arcibiskupské gymnázium v Kroměříži Pilařova 3 Kroměříž PSČ: 76701</t>
  </si>
  <si>
    <t>00532525</t>
  </si>
  <si>
    <t>Biskupské gymnázium a mateřská škola Barvičova 85 Brno PSČ: 60200</t>
  </si>
  <si>
    <t>00666122</t>
  </si>
  <si>
    <t>Biskup. gymn. J.N.Neumanna a Církevní ZŠ Jirsíkova 5 České Budějovice PSČ: 37001</t>
  </si>
  <si>
    <t>00849821</t>
  </si>
  <si>
    <t>Církevní základní škola svaté Ludmily Zámecká 57 Hradec nad Moravicí PSČ: 74741</t>
  </si>
  <si>
    <t>40527867</t>
  </si>
  <si>
    <t>Církevní gymnázium Mikulášské náměstí Plzeň PSČ: 32600</t>
  </si>
  <si>
    <t>43379486</t>
  </si>
  <si>
    <t>Biskupské gymnázium U Klafárku 3 Žďár nad Sázavou PSČ: 59101</t>
  </si>
  <si>
    <t>44053916</t>
  </si>
  <si>
    <t>Cyrilometodějské G, ZŠ a MŠ v Prostějově Komenského Prostějov PSČ: 79601</t>
  </si>
  <si>
    <t>44065663</t>
  </si>
  <si>
    <t>Katolické gymnázium Otmarova 22 Třebíč PSČ: 67401</t>
  </si>
  <si>
    <t>44846738</t>
  </si>
  <si>
    <t>Arcibiskupské gymnázium Korunní 2 Praha 2 PSČ: 12000</t>
  </si>
  <si>
    <t>45246751</t>
  </si>
  <si>
    <t>Základní škola sv. Voršily v Praze Ostrovní 9 Praha 1 PSČ: 11000</t>
  </si>
  <si>
    <t>47274751</t>
  </si>
  <si>
    <t>Gymnázium Varnsdorf Střelecká 1800 Varnsdorf PSČ: 40747</t>
  </si>
  <si>
    <t>60162961</t>
  </si>
  <si>
    <t>Křesťanské gymnázium Kozinova 1000 Praha 10 - Hostivař PSČ: 10200</t>
  </si>
  <si>
    <t>61942839</t>
  </si>
  <si>
    <t>64329984</t>
  </si>
  <si>
    <t>Cyrilomet.gymnázium a SOŠ pedagog. Brno Lerchova 63 Brno PSČ: 60200</t>
  </si>
  <si>
    <t>71341064</t>
  </si>
  <si>
    <t>Gymnázium Suverénního řádu maltéz.rytířů Vítězslava Nováka 584 Skuteč PSČ: 53973</t>
  </si>
  <si>
    <t>71341072</t>
  </si>
  <si>
    <t>Biskup.gymn.B.Balbína,ZŠ a MŠ J.Pavla II Orlické nábřeží 1 Hradec Králové PSČ: 50002</t>
  </si>
  <si>
    <t>75015820</t>
  </si>
  <si>
    <t>Základní škola Sion J. A. Komenského Na Kotli Hradec Králové PSČ: 50009</t>
  </si>
  <si>
    <t>ostatní náklady</t>
  </si>
  <si>
    <t>zákonné odvody</t>
  </si>
  <si>
    <t>fond kulturních a sociálních potřeb</t>
  </si>
  <si>
    <t>neinvestiční náklady</t>
  </si>
  <si>
    <t>prostředky na platy</t>
  </si>
  <si>
    <t>Kraj Vysočina</t>
  </si>
  <si>
    <t>poř. č.</t>
  </si>
  <si>
    <t>Celkem kraj</t>
  </si>
  <si>
    <t xml:space="preserve">poř. č. </t>
  </si>
  <si>
    <t>CÍRKEVNÍ GYMNÁZIUM NĚMECKÉHO ŘÁDU Nešverova 693/1 Olomouc PSČ: 77200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</si>
</sst>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7" fillId="0" borderId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 wrapText="1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3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wrapText="1"/>
      <protection/>
    </xf>
    <xf numFmtId="0" fontId="8" fillId="0" borderId="13" xfId="0" applyFont="1" applyFill="1" applyBorder="1" applyAlignment="1" applyProtection="1">
      <alignment wrapText="1"/>
      <protection/>
    </xf>
    <xf numFmtId="0" fontId="6" fillId="33" borderId="1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Layout" workbookViewId="0" topLeftCell="A1">
      <selection activeCell="G20" sqref="G20"/>
    </sheetView>
  </sheetViews>
  <sheetFormatPr defaultColWidth="9.140625" defaultRowHeight="15"/>
  <cols>
    <col min="1" max="1" width="9.140625" style="6" customWidth="1"/>
    <col min="2" max="2" width="14.00390625" style="7" customWidth="1"/>
    <col min="3" max="3" width="90.00390625" style="7" customWidth="1"/>
    <col min="4" max="4" width="13.140625" style="19" customWidth="1"/>
    <col min="5" max="5" width="12.140625" style="19" customWidth="1"/>
    <col min="6" max="6" width="11.57421875" style="19" customWidth="1"/>
    <col min="7" max="7" width="16.57421875" style="19" customWidth="1"/>
    <col min="8" max="8" width="11.8515625" style="19" customWidth="1"/>
    <col min="9" max="16384" width="9.140625" style="7" customWidth="1"/>
  </cols>
  <sheetData>
    <row r="1" spans="2:8" ht="30" customHeight="1">
      <c r="B1" s="50" t="s">
        <v>0</v>
      </c>
      <c r="C1" s="51"/>
      <c r="D1" s="51"/>
      <c r="E1" s="51"/>
      <c r="F1" s="51"/>
      <c r="G1" s="51"/>
      <c r="H1" s="51"/>
    </row>
    <row r="2" spans="1:8" s="11" customFormat="1" ht="43.5" customHeight="1">
      <c r="A2" s="8" t="s">
        <v>744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</row>
    <row r="3" spans="1:10" ht="15.75">
      <c r="A3" s="12">
        <v>1</v>
      </c>
      <c r="B3" s="13" t="s">
        <v>3</v>
      </c>
      <c r="C3" s="13" t="s">
        <v>4</v>
      </c>
      <c r="D3" s="14">
        <v>19880</v>
      </c>
      <c r="E3" s="14">
        <f aca="true" t="shared" si="0" ref="E3:E17">ROUND(D3/1.36,0)</f>
        <v>14618</v>
      </c>
      <c r="F3" s="14">
        <f aca="true" t="shared" si="1" ref="F3:F11">ROUND(E3*0.34,0)</f>
        <v>4970</v>
      </c>
      <c r="G3" s="14">
        <f aca="true" t="shared" si="2" ref="G3:G17">ROUND(E3*0.02,0)</f>
        <v>292</v>
      </c>
      <c r="H3" s="14"/>
      <c r="I3" s="15"/>
      <c r="J3" s="16"/>
    </row>
    <row r="4" spans="1:10" ht="15.75">
      <c r="A4" s="12">
        <v>2</v>
      </c>
      <c r="B4" s="13" t="s">
        <v>5</v>
      </c>
      <c r="C4" s="13" t="s">
        <v>6</v>
      </c>
      <c r="D4" s="14">
        <v>8569</v>
      </c>
      <c r="E4" s="14">
        <f t="shared" si="0"/>
        <v>6301</v>
      </c>
      <c r="F4" s="14">
        <f t="shared" si="1"/>
        <v>2142</v>
      </c>
      <c r="G4" s="14">
        <f t="shared" si="2"/>
        <v>126</v>
      </c>
      <c r="H4" s="14"/>
      <c r="I4" s="15"/>
      <c r="J4" s="16"/>
    </row>
    <row r="5" spans="1:10" ht="15.75">
      <c r="A5" s="12">
        <v>3</v>
      </c>
      <c r="B5" s="13" t="s">
        <v>7</v>
      </c>
      <c r="C5" s="13" t="s">
        <v>8</v>
      </c>
      <c r="D5" s="14">
        <v>9683</v>
      </c>
      <c r="E5" s="14">
        <f t="shared" si="0"/>
        <v>7120</v>
      </c>
      <c r="F5" s="14">
        <f t="shared" si="1"/>
        <v>2421</v>
      </c>
      <c r="G5" s="14">
        <f t="shared" si="2"/>
        <v>142</v>
      </c>
      <c r="H5" s="14"/>
      <c r="I5" s="15"/>
      <c r="J5" s="16"/>
    </row>
    <row r="6" spans="1:10" ht="15.75">
      <c r="A6" s="12">
        <v>4</v>
      </c>
      <c r="B6" s="13" t="s">
        <v>9</v>
      </c>
      <c r="C6" s="13" t="s">
        <v>10</v>
      </c>
      <c r="D6" s="14">
        <v>37704</v>
      </c>
      <c r="E6" s="14">
        <f t="shared" si="0"/>
        <v>27724</v>
      </c>
      <c r="F6" s="14">
        <f t="shared" si="1"/>
        <v>9426</v>
      </c>
      <c r="G6" s="14">
        <f t="shared" si="2"/>
        <v>554</v>
      </c>
      <c r="H6" s="14"/>
      <c r="I6" s="15"/>
      <c r="J6" s="16"/>
    </row>
    <row r="7" spans="1:10" ht="15.75">
      <c r="A7" s="12">
        <v>5</v>
      </c>
      <c r="B7" s="13" t="s">
        <v>11</v>
      </c>
      <c r="C7" s="13" t="s">
        <v>12</v>
      </c>
      <c r="D7" s="14">
        <v>11140</v>
      </c>
      <c r="E7" s="14">
        <f t="shared" si="0"/>
        <v>8191</v>
      </c>
      <c r="F7" s="14">
        <f t="shared" si="1"/>
        <v>2785</v>
      </c>
      <c r="G7" s="14">
        <f t="shared" si="2"/>
        <v>164</v>
      </c>
      <c r="H7" s="14"/>
      <c r="I7" s="15"/>
      <c r="J7" s="16"/>
    </row>
    <row r="8" spans="1:10" ht="15.75">
      <c r="A8" s="12">
        <v>6</v>
      </c>
      <c r="B8" s="13" t="s">
        <v>13</v>
      </c>
      <c r="C8" s="13" t="s">
        <v>14</v>
      </c>
      <c r="D8" s="14">
        <v>21423</v>
      </c>
      <c r="E8" s="14">
        <f t="shared" si="0"/>
        <v>15752</v>
      </c>
      <c r="F8" s="14">
        <f t="shared" si="1"/>
        <v>5356</v>
      </c>
      <c r="G8" s="14">
        <f t="shared" si="2"/>
        <v>315</v>
      </c>
      <c r="H8" s="14"/>
      <c r="I8" s="15"/>
      <c r="J8" s="16"/>
    </row>
    <row r="9" spans="1:10" ht="15.75">
      <c r="A9" s="12">
        <v>7</v>
      </c>
      <c r="B9" s="13" t="s">
        <v>15</v>
      </c>
      <c r="C9" s="13" t="s">
        <v>16</v>
      </c>
      <c r="D9" s="14">
        <v>7712</v>
      </c>
      <c r="E9" s="14">
        <f t="shared" si="0"/>
        <v>5671</v>
      </c>
      <c r="F9" s="14">
        <f t="shared" si="1"/>
        <v>1928</v>
      </c>
      <c r="G9" s="14">
        <f t="shared" si="2"/>
        <v>113</v>
      </c>
      <c r="H9" s="14"/>
      <c r="I9" s="15"/>
      <c r="J9" s="16"/>
    </row>
    <row r="10" spans="1:10" ht="15.75">
      <c r="A10" s="12">
        <v>8</v>
      </c>
      <c r="B10" s="13" t="s">
        <v>17</v>
      </c>
      <c r="C10" s="13" t="s">
        <v>18</v>
      </c>
      <c r="D10" s="14">
        <v>8569</v>
      </c>
      <c r="E10" s="14">
        <f t="shared" si="0"/>
        <v>6301</v>
      </c>
      <c r="F10" s="14">
        <f t="shared" si="1"/>
        <v>2142</v>
      </c>
      <c r="G10" s="14">
        <f t="shared" si="2"/>
        <v>126</v>
      </c>
      <c r="H10" s="14"/>
      <c r="I10" s="15"/>
      <c r="J10" s="16"/>
    </row>
    <row r="11" spans="1:10" ht="15.75">
      <c r="A11" s="12">
        <v>9</v>
      </c>
      <c r="B11" s="13" t="s">
        <v>19</v>
      </c>
      <c r="C11" s="13" t="s">
        <v>20</v>
      </c>
      <c r="D11" s="14">
        <v>8569</v>
      </c>
      <c r="E11" s="14">
        <f t="shared" si="0"/>
        <v>6301</v>
      </c>
      <c r="F11" s="14">
        <f t="shared" si="1"/>
        <v>2142</v>
      </c>
      <c r="G11" s="14">
        <f t="shared" si="2"/>
        <v>126</v>
      </c>
      <c r="H11" s="14"/>
      <c r="I11" s="15"/>
      <c r="J11" s="16"/>
    </row>
    <row r="12" spans="1:10" ht="15.75">
      <c r="A12" s="12">
        <v>10</v>
      </c>
      <c r="B12" s="13" t="s">
        <v>21</v>
      </c>
      <c r="C12" s="13" t="s">
        <v>22</v>
      </c>
      <c r="D12" s="14">
        <v>28278</v>
      </c>
      <c r="E12" s="14">
        <f t="shared" si="0"/>
        <v>20793</v>
      </c>
      <c r="F12" s="14">
        <f>ROUND(E12*0.34,0)+(-1)</f>
        <v>7069</v>
      </c>
      <c r="G12" s="14">
        <f t="shared" si="2"/>
        <v>416</v>
      </c>
      <c r="H12" s="14"/>
      <c r="I12" s="15"/>
      <c r="J12" s="16"/>
    </row>
    <row r="13" spans="1:10" ht="15.75">
      <c r="A13" s="12">
        <v>11</v>
      </c>
      <c r="B13" s="13" t="s">
        <v>23</v>
      </c>
      <c r="C13" s="13" t="s">
        <v>24</v>
      </c>
      <c r="D13" s="14">
        <v>35133</v>
      </c>
      <c r="E13" s="14">
        <f t="shared" si="0"/>
        <v>25833</v>
      </c>
      <c r="F13" s="14">
        <f>ROUND(E13*0.34,0)</f>
        <v>8783</v>
      </c>
      <c r="G13" s="14">
        <f t="shared" si="2"/>
        <v>517</v>
      </c>
      <c r="H13" s="14"/>
      <c r="I13" s="15"/>
      <c r="J13" s="16"/>
    </row>
    <row r="14" spans="1:10" ht="15.75">
      <c r="A14" s="12">
        <v>12</v>
      </c>
      <c r="B14" s="13" t="s">
        <v>25</v>
      </c>
      <c r="C14" s="13" t="s">
        <v>26</v>
      </c>
      <c r="D14" s="14">
        <v>28278</v>
      </c>
      <c r="E14" s="14">
        <f t="shared" si="0"/>
        <v>20793</v>
      </c>
      <c r="F14" s="14">
        <f>ROUND(E14*0.34,0)+(-1)</f>
        <v>7069</v>
      </c>
      <c r="G14" s="14">
        <f t="shared" si="2"/>
        <v>416</v>
      </c>
      <c r="H14" s="14"/>
      <c r="I14" s="15"/>
      <c r="J14" s="16"/>
    </row>
    <row r="15" spans="1:10" ht="15.75">
      <c r="A15" s="12">
        <v>13</v>
      </c>
      <c r="B15" s="13" t="s">
        <v>27</v>
      </c>
      <c r="C15" s="13" t="s">
        <v>28</v>
      </c>
      <c r="D15" s="14">
        <v>4285</v>
      </c>
      <c r="E15" s="14">
        <f t="shared" si="0"/>
        <v>3151</v>
      </c>
      <c r="F15" s="14">
        <f>ROUND(E15*0.34,0)</f>
        <v>1071</v>
      </c>
      <c r="G15" s="14">
        <f t="shared" si="2"/>
        <v>63</v>
      </c>
      <c r="H15" s="14"/>
      <c r="I15" s="15"/>
      <c r="J15" s="16"/>
    </row>
    <row r="16" spans="1:10" ht="15.75">
      <c r="A16" s="12">
        <v>14</v>
      </c>
      <c r="B16" s="13" t="s">
        <v>29</v>
      </c>
      <c r="C16" s="13" t="s">
        <v>30</v>
      </c>
      <c r="D16" s="14">
        <v>25707</v>
      </c>
      <c r="E16" s="14">
        <f t="shared" si="0"/>
        <v>18902</v>
      </c>
      <c r="F16" s="14">
        <f>ROUND(E16*0.34,0)</f>
        <v>6427</v>
      </c>
      <c r="G16" s="14">
        <f t="shared" si="2"/>
        <v>378</v>
      </c>
      <c r="H16" s="14"/>
      <c r="I16" s="15"/>
      <c r="J16" s="16"/>
    </row>
    <row r="17" spans="1:10" ht="15.75">
      <c r="A17" s="12">
        <v>15</v>
      </c>
      <c r="B17" s="13" t="s">
        <v>31</v>
      </c>
      <c r="C17" s="13" t="s">
        <v>32</v>
      </c>
      <c r="D17" s="14">
        <v>12854</v>
      </c>
      <c r="E17" s="14">
        <f t="shared" si="0"/>
        <v>9451</v>
      </c>
      <c r="F17" s="14">
        <f>ROUND(E17*0.34,0)+(1)</f>
        <v>3214</v>
      </c>
      <c r="G17" s="14">
        <f t="shared" si="2"/>
        <v>189</v>
      </c>
      <c r="H17" s="14"/>
      <c r="I17" s="15"/>
      <c r="J17" s="16"/>
    </row>
    <row r="18" spans="1:10" ht="19.5" customHeight="1">
      <c r="A18" s="17">
        <v>15</v>
      </c>
      <c r="B18" s="52" t="s">
        <v>33</v>
      </c>
      <c r="C18" s="52"/>
      <c r="D18" s="18">
        <f>SUM(D3:D17)</f>
        <v>267784</v>
      </c>
      <c r="E18" s="18">
        <f>SUM(E3:E17)</f>
        <v>196902</v>
      </c>
      <c r="F18" s="18">
        <f>SUM(F3:F17)</f>
        <v>66945</v>
      </c>
      <c r="G18" s="18">
        <f>SUM(G3:G17)</f>
        <v>3937</v>
      </c>
      <c r="H18" s="18">
        <f>SUM(H3:H17)</f>
        <v>0</v>
      </c>
      <c r="I18" s="15"/>
      <c r="J18" s="16"/>
    </row>
    <row r="19" ht="18.75" customHeight="1"/>
    <row r="20" ht="16.5" thickBot="1"/>
    <row r="21" spans="2:8" ht="16.5" thickBot="1">
      <c r="B21" s="20" t="s">
        <v>745</v>
      </c>
      <c r="C21" s="21">
        <f>D18+H18</f>
        <v>267784</v>
      </c>
      <c r="D21" s="22"/>
      <c r="E21" s="22"/>
      <c r="F21" s="22"/>
      <c r="G21" s="22"/>
      <c r="H21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18:C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Header>&amp;Cč. j. MSMT-29328/2017-2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Layout" zoomScaleNormal="86" workbookViewId="0" topLeftCell="A1">
      <selection activeCell="G20" sqref="G20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90.00390625" style="7" customWidth="1"/>
    <col min="4" max="4" width="13.140625" style="7" customWidth="1"/>
    <col min="5" max="5" width="11.8515625" style="7" customWidth="1"/>
    <col min="6" max="6" width="11.57421875" style="7" customWidth="1"/>
    <col min="7" max="7" width="16.57421875" style="7" customWidth="1"/>
    <col min="8" max="8" width="11.8515625" style="7" customWidth="1"/>
    <col min="9" max="16384" width="9.140625" style="7" customWidth="1"/>
  </cols>
  <sheetData>
    <row r="1" spans="2:8" ht="30" customHeight="1">
      <c r="B1" s="50" t="s">
        <v>743</v>
      </c>
      <c r="C1" s="51"/>
      <c r="D1" s="51"/>
      <c r="E1" s="51"/>
      <c r="F1" s="51"/>
      <c r="G1" s="51"/>
      <c r="H1" s="51"/>
    </row>
    <row r="2" spans="1:11" s="11" customFormat="1" ht="43.5" customHeight="1">
      <c r="A2" s="8" t="s">
        <v>744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  <c r="I2" s="26"/>
      <c r="J2" s="26"/>
      <c r="K2" s="26"/>
    </row>
    <row r="3" spans="1:11" ht="15.75">
      <c r="A3" s="13">
        <v>1</v>
      </c>
      <c r="B3" s="13" t="s">
        <v>458</v>
      </c>
      <c r="C3" s="13" t="s">
        <v>459</v>
      </c>
      <c r="D3" s="13">
        <v>4285</v>
      </c>
      <c r="E3" s="13">
        <f aca="true" t="shared" si="0" ref="E3:E23">ROUND(D3/1.36,0)</f>
        <v>3151</v>
      </c>
      <c r="F3" s="13">
        <f>ROUND(E3*0.34,0)</f>
        <v>1071</v>
      </c>
      <c r="G3" s="13">
        <f aca="true" t="shared" si="1" ref="G3:G23">ROUND(E3*0.02,0)</f>
        <v>63</v>
      </c>
      <c r="H3" s="13"/>
      <c r="I3" s="16"/>
      <c r="J3" s="24"/>
      <c r="K3" s="16"/>
    </row>
    <row r="4" spans="1:11" ht="15.75">
      <c r="A4" s="13">
        <v>2</v>
      </c>
      <c r="B4" s="13" t="s">
        <v>460</v>
      </c>
      <c r="C4" s="13" t="s">
        <v>461</v>
      </c>
      <c r="D4" s="13">
        <v>12854</v>
      </c>
      <c r="E4" s="13">
        <f t="shared" si="0"/>
        <v>9451</v>
      </c>
      <c r="F4" s="13">
        <f>ROUND(E4*0.34,0)+(1)</f>
        <v>3214</v>
      </c>
      <c r="G4" s="13">
        <f t="shared" si="1"/>
        <v>189</v>
      </c>
      <c r="H4" s="13"/>
      <c r="I4" s="16"/>
      <c r="J4" s="24"/>
      <c r="K4" s="16"/>
    </row>
    <row r="5" spans="1:11" ht="15.75">
      <c r="A5" s="13">
        <v>3</v>
      </c>
      <c r="B5" s="13" t="s">
        <v>462</v>
      </c>
      <c r="C5" s="13" t="s">
        <v>463</v>
      </c>
      <c r="D5" s="13">
        <v>2571</v>
      </c>
      <c r="E5" s="13">
        <f t="shared" si="0"/>
        <v>1890</v>
      </c>
      <c r="F5" s="13">
        <f>ROUND(E5*0.34,0)</f>
        <v>643</v>
      </c>
      <c r="G5" s="13">
        <f t="shared" si="1"/>
        <v>38</v>
      </c>
      <c r="H5" s="13"/>
      <c r="I5" s="16"/>
      <c r="J5" s="24"/>
      <c r="K5" s="16"/>
    </row>
    <row r="6" spans="1:11" ht="15.75">
      <c r="A6" s="13">
        <v>4</v>
      </c>
      <c r="B6" s="13" t="s">
        <v>464</v>
      </c>
      <c r="C6" s="13" t="s">
        <v>465</v>
      </c>
      <c r="D6" s="13">
        <v>8569</v>
      </c>
      <c r="E6" s="13">
        <f t="shared" si="0"/>
        <v>6301</v>
      </c>
      <c r="F6" s="13">
        <f>ROUND(E6*0.34,0)</f>
        <v>2142</v>
      </c>
      <c r="G6" s="13">
        <f t="shared" si="1"/>
        <v>126</v>
      </c>
      <c r="H6" s="13"/>
      <c r="I6" s="16"/>
      <c r="J6" s="24"/>
      <c r="K6" s="16"/>
    </row>
    <row r="7" spans="1:11" ht="15.75">
      <c r="A7" s="13">
        <v>5</v>
      </c>
      <c r="B7" s="13" t="s">
        <v>466</v>
      </c>
      <c r="C7" s="13" t="s">
        <v>467</v>
      </c>
      <c r="D7" s="13">
        <v>13711</v>
      </c>
      <c r="E7" s="13">
        <f t="shared" si="0"/>
        <v>10082</v>
      </c>
      <c r="F7" s="13">
        <f>ROUND(E7*0.34,0)+(-1)</f>
        <v>3427</v>
      </c>
      <c r="G7" s="13">
        <f t="shared" si="1"/>
        <v>202</v>
      </c>
      <c r="H7" s="13"/>
      <c r="I7" s="16"/>
      <c r="J7" s="24"/>
      <c r="K7" s="16"/>
    </row>
    <row r="8" spans="1:11" ht="15.75">
      <c r="A8" s="13">
        <v>6</v>
      </c>
      <c r="B8" s="13" t="s">
        <v>468</v>
      </c>
      <c r="C8" s="13" t="s">
        <v>469</v>
      </c>
      <c r="D8" s="13">
        <v>4285</v>
      </c>
      <c r="E8" s="13">
        <f t="shared" si="0"/>
        <v>3151</v>
      </c>
      <c r="F8" s="13">
        <f>ROUND(E8*0.34,0)</f>
        <v>1071</v>
      </c>
      <c r="G8" s="13">
        <f t="shared" si="1"/>
        <v>63</v>
      </c>
      <c r="H8" s="13"/>
      <c r="I8" s="16"/>
      <c r="J8" s="24"/>
      <c r="K8" s="16"/>
    </row>
    <row r="9" spans="1:11" ht="15.75">
      <c r="A9" s="13">
        <v>7</v>
      </c>
      <c r="B9" s="13" t="s">
        <v>470</v>
      </c>
      <c r="C9" s="13" t="s">
        <v>471</v>
      </c>
      <c r="D9" s="13">
        <v>17138</v>
      </c>
      <c r="E9" s="13">
        <f t="shared" si="0"/>
        <v>12601</v>
      </c>
      <c r="F9" s="13">
        <f>ROUND(E9*0.34,0)+(1)</f>
        <v>4285</v>
      </c>
      <c r="G9" s="13">
        <f t="shared" si="1"/>
        <v>252</v>
      </c>
      <c r="H9" s="13"/>
      <c r="I9" s="16"/>
      <c r="J9" s="24"/>
      <c r="K9" s="16"/>
    </row>
    <row r="10" spans="1:11" ht="15.75">
      <c r="A10" s="13">
        <v>8</v>
      </c>
      <c r="B10" s="13" t="s">
        <v>472</v>
      </c>
      <c r="C10" s="13" t="s">
        <v>473</v>
      </c>
      <c r="D10" s="13">
        <v>17138</v>
      </c>
      <c r="E10" s="13">
        <f t="shared" si="0"/>
        <v>12601</v>
      </c>
      <c r="F10" s="13">
        <f>ROUND(E10*0.34,0)+(1)</f>
        <v>4285</v>
      </c>
      <c r="G10" s="13">
        <f t="shared" si="1"/>
        <v>252</v>
      </c>
      <c r="H10" s="13"/>
      <c r="I10" s="16"/>
      <c r="J10" s="24"/>
      <c r="K10" s="16"/>
    </row>
    <row r="11" spans="1:11" ht="15.75">
      <c r="A11" s="13">
        <v>9</v>
      </c>
      <c r="B11" s="13" t="s">
        <v>474</v>
      </c>
      <c r="C11" s="13" t="s">
        <v>475</v>
      </c>
      <c r="D11" s="13">
        <v>4285</v>
      </c>
      <c r="E11" s="13">
        <f t="shared" si="0"/>
        <v>3151</v>
      </c>
      <c r="F11" s="13">
        <f>ROUND(E11*0.34,0)</f>
        <v>1071</v>
      </c>
      <c r="G11" s="13">
        <f t="shared" si="1"/>
        <v>63</v>
      </c>
      <c r="H11" s="13"/>
      <c r="I11" s="16"/>
      <c r="J11" s="24"/>
      <c r="K11" s="16"/>
    </row>
    <row r="12" spans="1:11" ht="15.75">
      <c r="A12" s="13">
        <v>10</v>
      </c>
      <c r="B12" s="13" t="s">
        <v>476</v>
      </c>
      <c r="C12" s="13" t="s">
        <v>477</v>
      </c>
      <c r="D12" s="13">
        <v>4285</v>
      </c>
      <c r="E12" s="13">
        <f t="shared" si="0"/>
        <v>3151</v>
      </c>
      <c r="F12" s="13">
        <f>ROUND(E12*0.34,0)</f>
        <v>1071</v>
      </c>
      <c r="G12" s="13">
        <f t="shared" si="1"/>
        <v>63</v>
      </c>
      <c r="H12" s="13"/>
      <c r="I12" s="16"/>
      <c r="J12" s="24"/>
      <c r="K12" s="16"/>
    </row>
    <row r="13" spans="1:11" ht="15.75">
      <c r="A13" s="13">
        <v>11</v>
      </c>
      <c r="B13" s="13" t="s">
        <v>478</v>
      </c>
      <c r="C13" s="13" t="s">
        <v>479</v>
      </c>
      <c r="D13" s="13">
        <v>22280</v>
      </c>
      <c r="E13" s="13">
        <f t="shared" si="0"/>
        <v>16382</v>
      </c>
      <c r="F13" s="13">
        <f>ROUND(E13*0.34,0)</f>
        <v>5570</v>
      </c>
      <c r="G13" s="13">
        <f t="shared" si="1"/>
        <v>328</v>
      </c>
      <c r="H13" s="13"/>
      <c r="I13" s="16"/>
      <c r="J13" s="24"/>
      <c r="K13" s="16"/>
    </row>
    <row r="14" spans="1:11" ht="15.75">
      <c r="A14" s="13">
        <v>12</v>
      </c>
      <c r="B14" s="13" t="s">
        <v>480</v>
      </c>
      <c r="C14" s="13" t="s">
        <v>481</v>
      </c>
      <c r="D14" s="13">
        <v>6855</v>
      </c>
      <c r="E14" s="13">
        <f t="shared" si="0"/>
        <v>5040</v>
      </c>
      <c r="F14" s="13">
        <f>ROUND(E14*0.34,0)</f>
        <v>1714</v>
      </c>
      <c r="G14" s="13">
        <f t="shared" si="1"/>
        <v>101</v>
      </c>
      <c r="H14" s="13"/>
      <c r="I14" s="16"/>
      <c r="J14" s="24"/>
      <c r="K14" s="16"/>
    </row>
    <row r="15" spans="1:11" ht="15.75">
      <c r="A15" s="13">
        <v>13</v>
      </c>
      <c r="B15" s="13" t="s">
        <v>482</v>
      </c>
      <c r="C15" s="13" t="s">
        <v>483</v>
      </c>
      <c r="D15" s="13">
        <v>13711</v>
      </c>
      <c r="E15" s="13">
        <f t="shared" si="0"/>
        <v>10082</v>
      </c>
      <c r="F15" s="13">
        <f>ROUND(E15*0.34,0)+(-1)</f>
        <v>3427</v>
      </c>
      <c r="G15" s="13">
        <f t="shared" si="1"/>
        <v>202</v>
      </c>
      <c r="H15" s="13"/>
      <c r="I15" s="16"/>
      <c r="J15" s="24"/>
      <c r="K15" s="16"/>
    </row>
    <row r="16" spans="1:11" ht="15.75">
      <c r="A16" s="13">
        <v>14</v>
      </c>
      <c r="B16" s="13" t="s">
        <v>484</v>
      </c>
      <c r="C16" s="13" t="s">
        <v>485</v>
      </c>
      <c r="D16" s="13">
        <v>12854</v>
      </c>
      <c r="E16" s="13">
        <f t="shared" si="0"/>
        <v>9451</v>
      </c>
      <c r="F16" s="13">
        <f>ROUND(E16*0.34,0)+(1)</f>
        <v>3214</v>
      </c>
      <c r="G16" s="13">
        <f t="shared" si="1"/>
        <v>189</v>
      </c>
      <c r="H16" s="13"/>
      <c r="I16" s="16"/>
      <c r="J16" s="24"/>
      <c r="K16" s="16"/>
    </row>
    <row r="17" spans="1:11" ht="15.75">
      <c r="A17" s="13">
        <v>15</v>
      </c>
      <c r="B17" s="13" t="s">
        <v>486</v>
      </c>
      <c r="C17" s="13" t="s">
        <v>487</v>
      </c>
      <c r="D17" s="13">
        <v>12854</v>
      </c>
      <c r="E17" s="13">
        <f t="shared" si="0"/>
        <v>9451</v>
      </c>
      <c r="F17" s="13">
        <f>ROUND(E17*0.34,0)+(1)</f>
        <v>3214</v>
      </c>
      <c r="G17" s="13">
        <f t="shared" si="1"/>
        <v>189</v>
      </c>
      <c r="H17" s="13"/>
      <c r="I17" s="16"/>
      <c r="J17" s="24"/>
      <c r="K17" s="16"/>
    </row>
    <row r="18" spans="1:11" ht="15.75">
      <c r="A18" s="13">
        <v>16</v>
      </c>
      <c r="B18" s="13" t="s">
        <v>488</v>
      </c>
      <c r="C18" s="13" t="s">
        <v>489</v>
      </c>
      <c r="D18" s="13">
        <v>8569</v>
      </c>
      <c r="E18" s="13">
        <f t="shared" si="0"/>
        <v>6301</v>
      </c>
      <c r="F18" s="13">
        <f>ROUND(E18*0.34,0)</f>
        <v>2142</v>
      </c>
      <c r="G18" s="13">
        <f t="shared" si="1"/>
        <v>126</v>
      </c>
      <c r="H18" s="13"/>
      <c r="I18" s="16"/>
      <c r="J18" s="24"/>
      <c r="K18" s="16"/>
    </row>
    <row r="19" spans="1:11" ht="15.75">
      <c r="A19" s="13">
        <v>17</v>
      </c>
      <c r="B19" s="13" t="s">
        <v>490</v>
      </c>
      <c r="C19" s="13" t="s">
        <v>491</v>
      </c>
      <c r="D19" s="13">
        <v>32477</v>
      </c>
      <c r="E19" s="13">
        <f t="shared" si="0"/>
        <v>23880</v>
      </c>
      <c r="F19" s="13">
        <f>ROUND(E19*0.34,0)</f>
        <v>8119</v>
      </c>
      <c r="G19" s="13">
        <f t="shared" si="1"/>
        <v>478</v>
      </c>
      <c r="H19" s="13"/>
      <c r="I19" s="16"/>
      <c r="J19" s="24"/>
      <c r="K19" s="16"/>
    </row>
    <row r="20" spans="1:11" ht="15.75">
      <c r="A20" s="13">
        <v>18</v>
      </c>
      <c r="B20" s="13" t="s">
        <v>492</v>
      </c>
      <c r="C20" s="13" t="s">
        <v>493</v>
      </c>
      <c r="D20" s="13">
        <v>28278</v>
      </c>
      <c r="E20" s="13">
        <f t="shared" si="0"/>
        <v>20793</v>
      </c>
      <c r="F20" s="13">
        <f>ROUND(E20*0.34,0)+(-1)</f>
        <v>7069</v>
      </c>
      <c r="G20" s="13">
        <f t="shared" si="1"/>
        <v>416</v>
      </c>
      <c r="H20" s="13"/>
      <c r="I20" s="16"/>
      <c r="J20" s="24"/>
      <c r="K20" s="16"/>
    </row>
    <row r="21" spans="1:11" ht="15.75">
      <c r="A21" s="13">
        <v>19</v>
      </c>
      <c r="B21" s="13" t="s">
        <v>494</v>
      </c>
      <c r="C21" s="13" t="s">
        <v>495</v>
      </c>
      <c r="D21" s="13">
        <v>4285</v>
      </c>
      <c r="E21" s="13">
        <f t="shared" si="0"/>
        <v>3151</v>
      </c>
      <c r="F21" s="13">
        <f>ROUND(E21*0.34,0)</f>
        <v>1071</v>
      </c>
      <c r="G21" s="13">
        <f t="shared" si="1"/>
        <v>63</v>
      </c>
      <c r="H21" s="13"/>
      <c r="I21" s="16"/>
      <c r="J21" s="24"/>
      <c r="K21" s="16"/>
    </row>
    <row r="22" spans="1:11" ht="15.75">
      <c r="A22" s="13">
        <v>20</v>
      </c>
      <c r="B22" s="13" t="s">
        <v>496</v>
      </c>
      <c r="C22" s="13" t="s">
        <v>497</v>
      </c>
      <c r="D22" s="13">
        <v>8569</v>
      </c>
      <c r="E22" s="13">
        <f t="shared" si="0"/>
        <v>6301</v>
      </c>
      <c r="F22" s="13">
        <f>ROUND(E22*0.34,0)</f>
        <v>2142</v>
      </c>
      <c r="G22" s="13">
        <f t="shared" si="1"/>
        <v>126</v>
      </c>
      <c r="H22" s="13"/>
      <c r="I22" s="16"/>
      <c r="J22" s="24"/>
      <c r="K22" s="16"/>
    </row>
    <row r="23" spans="1:11" ht="15.75">
      <c r="A23" s="13">
        <v>21</v>
      </c>
      <c r="B23" s="13" t="s">
        <v>498</v>
      </c>
      <c r="C23" s="13" t="s">
        <v>499</v>
      </c>
      <c r="D23" s="13">
        <v>5140</v>
      </c>
      <c r="E23" s="13">
        <f t="shared" si="0"/>
        <v>3779</v>
      </c>
      <c r="F23" s="13">
        <f>ROUND(E23*0.34,0)</f>
        <v>1285</v>
      </c>
      <c r="G23" s="13">
        <f t="shared" si="1"/>
        <v>76</v>
      </c>
      <c r="H23" s="13"/>
      <c r="I23" s="16"/>
      <c r="J23" s="24"/>
      <c r="K23" s="16"/>
    </row>
    <row r="24" spans="1:11" ht="19.5" customHeight="1">
      <c r="A24" s="25">
        <v>21</v>
      </c>
      <c r="B24" s="53" t="s">
        <v>33</v>
      </c>
      <c r="C24" s="53"/>
      <c r="D24" s="25">
        <f>SUM(D3:D23)</f>
        <v>244993</v>
      </c>
      <c r="E24" s="25">
        <f>SUM(E3:E23)</f>
        <v>180141</v>
      </c>
      <c r="F24" s="25">
        <f>SUM(F3:F23)</f>
        <v>61247</v>
      </c>
      <c r="G24" s="25">
        <f>SUM(G3:G23)</f>
        <v>3605</v>
      </c>
      <c r="H24" s="25">
        <f>SUM(H3:H23)</f>
        <v>0</v>
      </c>
      <c r="I24" s="24"/>
      <c r="J24" s="24"/>
      <c r="K24" s="16"/>
    </row>
    <row r="26" ht="16.5" thickBot="1"/>
    <row r="27" spans="1:8" ht="16.5" thickBot="1">
      <c r="A27" s="6"/>
      <c r="B27" s="20" t="s">
        <v>745</v>
      </c>
      <c r="C27" s="21">
        <f>D24+H24</f>
        <v>244993</v>
      </c>
      <c r="D27" s="22"/>
      <c r="E27" s="22"/>
      <c r="F27" s="22"/>
      <c r="G27" s="22"/>
      <c r="H27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4:C2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Header>&amp;Cč. j. MSMT-29328/2017-2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Layout" zoomScaleNormal="89" workbookViewId="0" topLeftCell="A1">
      <selection activeCell="G20" sqref="G20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90.00390625" style="7" customWidth="1"/>
    <col min="4" max="4" width="13.140625" style="7" customWidth="1"/>
    <col min="5" max="5" width="11.421875" style="7" customWidth="1"/>
    <col min="6" max="6" width="11.57421875" style="7" customWidth="1"/>
    <col min="7" max="7" width="16.57421875" style="7" customWidth="1"/>
    <col min="8" max="8" width="11.8515625" style="7" customWidth="1"/>
    <col min="9" max="16384" width="9.140625" style="7" customWidth="1"/>
  </cols>
  <sheetData>
    <row r="1" spans="2:8" ht="30" customHeight="1">
      <c r="B1" s="50" t="s">
        <v>500</v>
      </c>
      <c r="C1" s="51"/>
      <c r="D1" s="51"/>
      <c r="E1" s="51"/>
      <c r="F1" s="51"/>
      <c r="G1" s="51"/>
      <c r="H1" s="51"/>
    </row>
    <row r="2" spans="1:8" s="11" customFormat="1" ht="43.5" customHeight="1">
      <c r="A2" s="8" t="s">
        <v>744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</row>
    <row r="3" spans="1:10" ht="15.75">
      <c r="A3" s="13">
        <v>1</v>
      </c>
      <c r="B3" s="13" t="s">
        <v>501</v>
      </c>
      <c r="C3" s="13" t="s">
        <v>502</v>
      </c>
      <c r="D3" s="13">
        <v>8569</v>
      </c>
      <c r="E3" s="13">
        <f aca="true" t="shared" si="0" ref="E3:E22">ROUND(D3/1.36,0)</f>
        <v>6301</v>
      </c>
      <c r="F3" s="13">
        <f>ROUND(E3*0.34,0)</f>
        <v>2142</v>
      </c>
      <c r="G3" s="13">
        <f aca="true" t="shared" si="1" ref="G3:G22">ROUND(E3*0.02,0)</f>
        <v>126</v>
      </c>
      <c r="H3" s="13"/>
      <c r="I3" s="24"/>
      <c r="J3" s="16"/>
    </row>
    <row r="4" spans="1:10" ht="15.75">
      <c r="A4" s="13">
        <v>2</v>
      </c>
      <c r="B4" s="13" t="s">
        <v>503</v>
      </c>
      <c r="C4" s="13" t="s">
        <v>504</v>
      </c>
      <c r="D4" s="13">
        <v>34277</v>
      </c>
      <c r="E4" s="13">
        <f t="shared" si="0"/>
        <v>25204</v>
      </c>
      <c r="F4" s="13">
        <f>ROUND(E4*0.34,0)</f>
        <v>8569</v>
      </c>
      <c r="G4" s="13">
        <f t="shared" si="1"/>
        <v>504</v>
      </c>
      <c r="H4" s="13"/>
      <c r="I4" s="24"/>
      <c r="J4" s="16"/>
    </row>
    <row r="5" spans="1:15" ht="15.75">
      <c r="A5" s="13">
        <v>3</v>
      </c>
      <c r="B5" s="13" t="s">
        <v>505</v>
      </c>
      <c r="C5" s="13" t="s">
        <v>506</v>
      </c>
      <c r="D5" s="13">
        <v>58270</v>
      </c>
      <c r="E5" s="13">
        <f t="shared" si="0"/>
        <v>42846</v>
      </c>
      <c r="F5" s="13">
        <f>ROUND(E5*0.34,0)+(-1)</f>
        <v>14567</v>
      </c>
      <c r="G5" s="13">
        <f t="shared" si="1"/>
        <v>857</v>
      </c>
      <c r="H5" s="13"/>
      <c r="I5" s="24"/>
      <c r="J5" s="16"/>
      <c r="K5" s="16"/>
      <c r="L5" s="16"/>
      <c r="M5" s="16"/>
      <c r="N5" s="16"/>
      <c r="O5" s="16"/>
    </row>
    <row r="6" spans="1:10" ht="15.75">
      <c r="A6" s="13">
        <v>4</v>
      </c>
      <c r="B6" s="13" t="s">
        <v>507</v>
      </c>
      <c r="C6" s="13" t="s">
        <v>508</v>
      </c>
      <c r="D6" s="13">
        <v>2571</v>
      </c>
      <c r="E6" s="13">
        <f t="shared" si="0"/>
        <v>1890</v>
      </c>
      <c r="F6" s="13">
        <f>ROUND(E6*0.34,0)</f>
        <v>643</v>
      </c>
      <c r="G6" s="13">
        <f t="shared" si="1"/>
        <v>38</v>
      </c>
      <c r="H6" s="13"/>
      <c r="I6" s="24"/>
      <c r="J6" s="16"/>
    </row>
    <row r="7" spans="1:10" ht="15.75">
      <c r="A7" s="13">
        <v>5</v>
      </c>
      <c r="B7" s="13" t="s">
        <v>509</v>
      </c>
      <c r="C7" s="13" t="s">
        <v>510</v>
      </c>
      <c r="D7" s="13">
        <v>4285</v>
      </c>
      <c r="E7" s="13">
        <f t="shared" si="0"/>
        <v>3151</v>
      </c>
      <c r="F7" s="13">
        <f>ROUND(E7*0.34,0)</f>
        <v>1071</v>
      </c>
      <c r="G7" s="13">
        <f t="shared" si="1"/>
        <v>63</v>
      </c>
      <c r="H7" s="13"/>
      <c r="I7" s="24"/>
      <c r="J7" s="16"/>
    </row>
    <row r="8" spans="1:10" ht="15.75">
      <c r="A8" s="13">
        <v>6</v>
      </c>
      <c r="B8" s="13" t="s">
        <v>511</v>
      </c>
      <c r="C8" s="13" t="s">
        <v>512</v>
      </c>
      <c r="D8" s="13">
        <v>6855</v>
      </c>
      <c r="E8" s="13">
        <f t="shared" si="0"/>
        <v>5040</v>
      </c>
      <c r="F8" s="13">
        <f>ROUND(E8*0.34,0)</f>
        <v>1714</v>
      </c>
      <c r="G8" s="13">
        <f t="shared" si="1"/>
        <v>101</v>
      </c>
      <c r="H8" s="13"/>
      <c r="I8" s="24"/>
      <c r="J8" s="16"/>
    </row>
    <row r="9" spans="1:10" ht="15.75">
      <c r="A9" s="13">
        <v>7</v>
      </c>
      <c r="B9" s="13" t="s">
        <v>513</v>
      </c>
      <c r="C9" s="13" t="s">
        <v>514</v>
      </c>
      <c r="D9" s="13">
        <v>8569</v>
      </c>
      <c r="E9" s="13">
        <f t="shared" si="0"/>
        <v>6301</v>
      </c>
      <c r="F9" s="13">
        <f>ROUND(E9*0.34,0)</f>
        <v>2142</v>
      </c>
      <c r="G9" s="13">
        <f t="shared" si="1"/>
        <v>126</v>
      </c>
      <c r="H9" s="13"/>
      <c r="I9" s="24"/>
      <c r="J9" s="16"/>
    </row>
    <row r="10" spans="1:10" ht="15.75">
      <c r="A10" s="13">
        <v>8</v>
      </c>
      <c r="B10" s="13" t="s">
        <v>515</v>
      </c>
      <c r="C10" s="13" t="s">
        <v>516</v>
      </c>
      <c r="D10" s="13">
        <v>8569</v>
      </c>
      <c r="E10" s="13">
        <f t="shared" si="0"/>
        <v>6301</v>
      </c>
      <c r="F10" s="13">
        <f>ROUND(E10*0.34,0)</f>
        <v>2142</v>
      </c>
      <c r="G10" s="13">
        <f t="shared" si="1"/>
        <v>126</v>
      </c>
      <c r="H10" s="13"/>
      <c r="I10" s="24"/>
      <c r="J10" s="16"/>
    </row>
    <row r="11" spans="1:10" ht="15.75">
      <c r="A11" s="13">
        <v>9</v>
      </c>
      <c r="B11" s="13" t="s">
        <v>517</v>
      </c>
      <c r="C11" s="13" t="s">
        <v>518</v>
      </c>
      <c r="D11" s="13">
        <v>28278</v>
      </c>
      <c r="E11" s="13">
        <f t="shared" si="0"/>
        <v>20793</v>
      </c>
      <c r="F11" s="13">
        <f>ROUND(E11*0.34,0)+(-1)</f>
        <v>7069</v>
      </c>
      <c r="G11" s="13">
        <f t="shared" si="1"/>
        <v>416</v>
      </c>
      <c r="H11" s="13"/>
      <c r="I11" s="24"/>
      <c r="J11" s="16"/>
    </row>
    <row r="12" spans="1:10" ht="15.75">
      <c r="A12" s="13">
        <v>10</v>
      </c>
      <c r="B12" s="13" t="s">
        <v>519</v>
      </c>
      <c r="C12" s="13" t="s">
        <v>520</v>
      </c>
      <c r="D12" s="13">
        <v>8569</v>
      </c>
      <c r="E12" s="13">
        <f t="shared" si="0"/>
        <v>6301</v>
      </c>
      <c r="F12" s="13">
        <f>ROUND(E12*0.34,0)</f>
        <v>2142</v>
      </c>
      <c r="G12" s="13">
        <f t="shared" si="1"/>
        <v>126</v>
      </c>
      <c r="H12" s="13"/>
      <c r="I12" s="24"/>
      <c r="J12" s="16"/>
    </row>
    <row r="13" spans="1:10" ht="15.75">
      <c r="A13" s="13">
        <v>11</v>
      </c>
      <c r="B13" s="13" t="s">
        <v>521</v>
      </c>
      <c r="C13" s="13" t="s">
        <v>522</v>
      </c>
      <c r="D13" s="13">
        <v>9426</v>
      </c>
      <c r="E13" s="13">
        <f t="shared" si="0"/>
        <v>6931</v>
      </c>
      <c r="F13" s="13">
        <f>ROUND(E13*0.34,0)+(-1)</f>
        <v>2356</v>
      </c>
      <c r="G13" s="13">
        <f t="shared" si="1"/>
        <v>139</v>
      </c>
      <c r="H13" s="13"/>
      <c r="I13" s="24"/>
      <c r="J13" s="16"/>
    </row>
    <row r="14" spans="1:10" ht="15.75">
      <c r="A14" s="13">
        <v>12</v>
      </c>
      <c r="B14" s="13" t="s">
        <v>523</v>
      </c>
      <c r="C14" s="13" t="s">
        <v>524</v>
      </c>
      <c r="D14" s="13">
        <v>13711</v>
      </c>
      <c r="E14" s="13">
        <f t="shared" si="0"/>
        <v>10082</v>
      </c>
      <c r="F14" s="13">
        <f>ROUND(E14*0.34,0)+(-1)</f>
        <v>3427</v>
      </c>
      <c r="G14" s="13">
        <f t="shared" si="1"/>
        <v>202</v>
      </c>
      <c r="H14" s="13"/>
      <c r="I14" s="24"/>
      <c r="J14" s="16"/>
    </row>
    <row r="15" spans="1:10" ht="15.75">
      <c r="A15" s="13">
        <v>13</v>
      </c>
      <c r="B15" s="13" t="s">
        <v>525</v>
      </c>
      <c r="C15" s="13" t="s">
        <v>526</v>
      </c>
      <c r="D15" s="13">
        <v>21423</v>
      </c>
      <c r="E15" s="13">
        <f t="shared" si="0"/>
        <v>15752</v>
      </c>
      <c r="F15" s="13">
        <f>ROUND(E15*0.34,0)</f>
        <v>5356</v>
      </c>
      <c r="G15" s="13">
        <f t="shared" si="1"/>
        <v>315</v>
      </c>
      <c r="H15" s="13"/>
      <c r="I15" s="24"/>
      <c r="J15" s="16"/>
    </row>
    <row r="16" spans="1:10" ht="15.75">
      <c r="A16" s="13">
        <v>14</v>
      </c>
      <c r="B16" s="13" t="s">
        <v>527</v>
      </c>
      <c r="C16" s="13" t="s">
        <v>528</v>
      </c>
      <c r="D16" s="13">
        <v>9426</v>
      </c>
      <c r="E16" s="13">
        <f t="shared" si="0"/>
        <v>6931</v>
      </c>
      <c r="F16" s="13">
        <f>ROUND(E16*0.34,0)+(-1)</f>
        <v>2356</v>
      </c>
      <c r="G16" s="13">
        <f t="shared" si="1"/>
        <v>139</v>
      </c>
      <c r="H16" s="13"/>
      <c r="I16" s="24"/>
      <c r="J16" s="16"/>
    </row>
    <row r="17" spans="1:10" ht="15.75">
      <c r="A17" s="13">
        <v>15</v>
      </c>
      <c r="B17" s="13" t="s">
        <v>529</v>
      </c>
      <c r="C17" s="13" t="s">
        <v>530</v>
      </c>
      <c r="D17" s="13">
        <v>22280</v>
      </c>
      <c r="E17" s="13">
        <f t="shared" si="0"/>
        <v>16382</v>
      </c>
      <c r="F17" s="13">
        <f>ROUND(E17*0.34,0)</f>
        <v>5570</v>
      </c>
      <c r="G17" s="13">
        <f t="shared" si="1"/>
        <v>328</v>
      </c>
      <c r="H17" s="13"/>
      <c r="I17" s="24"/>
      <c r="J17" s="16"/>
    </row>
    <row r="18" spans="1:10" ht="15.75">
      <c r="A18" s="13">
        <v>16</v>
      </c>
      <c r="B18" s="13" t="s">
        <v>531</v>
      </c>
      <c r="C18" s="13" t="s">
        <v>532</v>
      </c>
      <c r="D18" s="13">
        <v>12854</v>
      </c>
      <c r="E18" s="13">
        <f t="shared" si="0"/>
        <v>9451</v>
      </c>
      <c r="F18" s="13">
        <f>ROUND(E18*0.34,0)+(1)</f>
        <v>3214</v>
      </c>
      <c r="G18" s="13">
        <f t="shared" si="1"/>
        <v>189</v>
      </c>
      <c r="H18" s="13"/>
      <c r="I18" s="24"/>
      <c r="J18" s="16"/>
    </row>
    <row r="19" spans="1:10" ht="15.75">
      <c r="A19" s="13">
        <v>17</v>
      </c>
      <c r="B19" s="13" t="s">
        <v>533</v>
      </c>
      <c r="C19" s="13" t="s">
        <v>534</v>
      </c>
      <c r="D19" s="13">
        <v>11140</v>
      </c>
      <c r="E19" s="13">
        <f t="shared" si="0"/>
        <v>8191</v>
      </c>
      <c r="F19" s="13">
        <f>ROUND(E19*0.34,0)</f>
        <v>2785</v>
      </c>
      <c r="G19" s="13">
        <f t="shared" si="1"/>
        <v>164</v>
      </c>
      <c r="H19" s="13"/>
      <c r="I19" s="24"/>
      <c r="J19" s="16"/>
    </row>
    <row r="20" spans="1:10" ht="15.75">
      <c r="A20" s="13">
        <v>18</v>
      </c>
      <c r="B20" s="13" t="s">
        <v>535</v>
      </c>
      <c r="C20" s="13" t="s">
        <v>536</v>
      </c>
      <c r="D20" s="13">
        <v>2571</v>
      </c>
      <c r="E20" s="13">
        <f t="shared" si="0"/>
        <v>1890</v>
      </c>
      <c r="F20" s="13">
        <f>ROUND(E20*0.34,0)</f>
        <v>643</v>
      </c>
      <c r="G20" s="13">
        <f t="shared" si="1"/>
        <v>38</v>
      </c>
      <c r="H20" s="13"/>
      <c r="I20" s="24"/>
      <c r="J20" s="16"/>
    </row>
    <row r="21" spans="1:10" ht="15.75">
      <c r="A21" s="13">
        <v>19</v>
      </c>
      <c r="B21" s="13" t="s">
        <v>537</v>
      </c>
      <c r="C21" s="13" t="s">
        <v>538</v>
      </c>
      <c r="D21" s="13">
        <v>26564</v>
      </c>
      <c r="E21" s="13">
        <f t="shared" si="0"/>
        <v>19532</v>
      </c>
      <c r="F21" s="13">
        <f>ROUND(E21*0.34,0)</f>
        <v>6641</v>
      </c>
      <c r="G21" s="13">
        <f t="shared" si="1"/>
        <v>391</v>
      </c>
      <c r="H21" s="13"/>
      <c r="I21" s="24"/>
      <c r="J21" s="16"/>
    </row>
    <row r="22" spans="1:10" ht="15.75">
      <c r="A22" s="13">
        <v>20</v>
      </c>
      <c r="B22" s="13" t="s">
        <v>539</v>
      </c>
      <c r="C22" s="13" t="s">
        <v>540</v>
      </c>
      <c r="D22" s="13">
        <v>2571</v>
      </c>
      <c r="E22" s="13">
        <f t="shared" si="0"/>
        <v>1890</v>
      </c>
      <c r="F22" s="13">
        <f>ROUND(E22*0.34,0)</f>
        <v>643</v>
      </c>
      <c r="G22" s="13">
        <f t="shared" si="1"/>
        <v>38</v>
      </c>
      <c r="H22" s="13"/>
      <c r="I22" s="24"/>
      <c r="J22" s="16"/>
    </row>
    <row r="23" spans="1:10" ht="19.5" customHeight="1">
      <c r="A23" s="25">
        <v>20</v>
      </c>
      <c r="B23" s="53" t="s">
        <v>33</v>
      </c>
      <c r="C23" s="53"/>
      <c r="D23" s="25">
        <f>SUM(D3:D22)</f>
        <v>300778</v>
      </c>
      <c r="E23" s="25">
        <f>SUM(E3:E22)</f>
        <v>221160</v>
      </c>
      <c r="F23" s="25">
        <f>SUM(F3:F22)</f>
        <v>75192</v>
      </c>
      <c r="G23" s="25">
        <f>SUM(G3:G22)</f>
        <v>4426</v>
      </c>
      <c r="H23" s="25">
        <f>SUM(H3:H22)</f>
        <v>0</v>
      </c>
      <c r="I23" s="24"/>
      <c r="J23" s="16"/>
    </row>
    <row r="24" ht="15.75">
      <c r="J24" s="16"/>
    </row>
    <row r="25" ht="16.5" thickBot="1"/>
    <row r="26" spans="1:8" ht="16.5" thickBot="1">
      <c r="A26" s="6"/>
      <c r="B26" s="20" t="s">
        <v>745</v>
      </c>
      <c r="C26" s="21">
        <f>D23+H23</f>
        <v>300778</v>
      </c>
      <c r="D26" s="22"/>
      <c r="E26" s="22"/>
      <c r="F26" s="22"/>
      <c r="G26" s="22"/>
      <c r="H26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3:C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Header>&amp;Cč. j. MSMT-29328/2017-2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Layout" workbookViewId="0" topLeftCell="A10">
      <selection activeCell="G20" sqref="G20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90.00390625" style="7" customWidth="1"/>
    <col min="4" max="4" width="13.140625" style="7" customWidth="1"/>
    <col min="5" max="5" width="12.28125" style="7" customWidth="1"/>
    <col min="6" max="6" width="11.57421875" style="7" customWidth="1"/>
    <col min="7" max="7" width="16.57421875" style="7" customWidth="1"/>
    <col min="8" max="8" width="11.8515625" style="7" customWidth="1"/>
    <col min="9" max="16384" width="9.140625" style="7" customWidth="1"/>
  </cols>
  <sheetData>
    <row r="1" spans="2:8" ht="30" customHeight="1">
      <c r="B1" s="50" t="s">
        <v>541</v>
      </c>
      <c r="C1" s="51"/>
      <c r="D1" s="51"/>
      <c r="E1" s="51"/>
      <c r="F1" s="51"/>
      <c r="G1" s="51"/>
      <c r="H1" s="51"/>
    </row>
    <row r="2" spans="1:8" s="11" customFormat="1" ht="43.5" customHeight="1">
      <c r="A2" s="8" t="s">
        <v>746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</row>
    <row r="3" spans="1:11" ht="15.75">
      <c r="A3" s="13">
        <v>1</v>
      </c>
      <c r="B3" s="13" t="s">
        <v>542</v>
      </c>
      <c r="C3" s="13" t="s">
        <v>543</v>
      </c>
      <c r="D3" s="13">
        <v>29992</v>
      </c>
      <c r="E3" s="13">
        <f aca="true" t="shared" si="0" ref="E3:E28">ROUND(D3/1.36,0)</f>
        <v>22053</v>
      </c>
      <c r="F3" s="13">
        <f>ROUND(E3*0.34,0)</f>
        <v>7498</v>
      </c>
      <c r="G3" s="13">
        <f aca="true" t="shared" si="1" ref="G3:G28">ROUND(E3*0.02,0)</f>
        <v>441</v>
      </c>
      <c r="H3" s="13"/>
      <c r="I3" s="16"/>
      <c r="J3" s="24"/>
      <c r="K3" s="16"/>
    </row>
    <row r="4" spans="1:11" ht="15.75">
      <c r="A4" s="13">
        <v>2</v>
      </c>
      <c r="B4" s="13" t="s">
        <v>544</v>
      </c>
      <c r="C4" s="13" t="s">
        <v>545</v>
      </c>
      <c r="D4" s="13">
        <v>5140</v>
      </c>
      <c r="E4" s="13">
        <f t="shared" si="0"/>
        <v>3779</v>
      </c>
      <c r="F4" s="13">
        <f>ROUND(E4*0.34,0)</f>
        <v>1285</v>
      </c>
      <c r="G4" s="13">
        <f t="shared" si="1"/>
        <v>76</v>
      </c>
      <c r="H4" s="13"/>
      <c r="I4" s="16"/>
      <c r="J4" s="24"/>
      <c r="K4" s="16"/>
    </row>
    <row r="5" spans="1:11" ht="15.75">
      <c r="A5" s="13">
        <v>3</v>
      </c>
      <c r="B5" s="13" t="s">
        <v>546</v>
      </c>
      <c r="C5" s="13" t="s">
        <v>547</v>
      </c>
      <c r="D5" s="13">
        <v>2571</v>
      </c>
      <c r="E5" s="13">
        <f t="shared" si="0"/>
        <v>1890</v>
      </c>
      <c r="F5" s="13">
        <f>ROUND(E5*0.34,0)</f>
        <v>643</v>
      </c>
      <c r="G5" s="13">
        <f t="shared" si="1"/>
        <v>38</v>
      </c>
      <c r="H5" s="13"/>
      <c r="I5" s="16"/>
      <c r="J5" s="24"/>
      <c r="K5" s="16"/>
    </row>
    <row r="6" spans="1:11" ht="15.75">
      <c r="A6" s="13">
        <v>4</v>
      </c>
      <c r="B6" s="13" t="s">
        <v>548</v>
      </c>
      <c r="C6" s="13" t="s">
        <v>549</v>
      </c>
      <c r="D6" s="13">
        <v>54071</v>
      </c>
      <c r="E6" s="13">
        <f t="shared" si="0"/>
        <v>39758</v>
      </c>
      <c r="F6" s="13">
        <f>ROUND(E6*0.34,0)</f>
        <v>13518</v>
      </c>
      <c r="G6" s="13">
        <f t="shared" si="1"/>
        <v>795</v>
      </c>
      <c r="H6" s="13"/>
      <c r="I6" s="16"/>
      <c r="J6" s="24"/>
      <c r="K6" s="16"/>
    </row>
    <row r="7" spans="1:11" ht="15.75">
      <c r="A7" s="13">
        <v>5</v>
      </c>
      <c r="B7" s="13" t="s">
        <v>550</v>
      </c>
      <c r="C7" s="13" t="s">
        <v>551</v>
      </c>
      <c r="D7" s="13">
        <v>33334</v>
      </c>
      <c r="E7" s="13">
        <f t="shared" si="0"/>
        <v>24510</v>
      </c>
      <c r="F7" s="13">
        <f>ROUND(E7*0.34,0)+(1)</f>
        <v>8334</v>
      </c>
      <c r="G7" s="13">
        <f t="shared" si="1"/>
        <v>490</v>
      </c>
      <c r="H7" s="13"/>
      <c r="I7" s="16"/>
      <c r="J7" s="24"/>
      <c r="K7" s="16"/>
    </row>
    <row r="8" spans="1:11" ht="15.75">
      <c r="A8" s="13">
        <v>6</v>
      </c>
      <c r="B8" s="13" t="s">
        <v>552</v>
      </c>
      <c r="C8" s="13" t="s">
        <v>553</v>
      </c>
      <c r="D8" s="13">
        <v>80550</v>
      </c>
      <c r="E8" s="13">
        <f t="shared" si="0"/>
        <v>59228</v>
      </c>
      <c r="F8" s="13">
        <f>ROUND(E8*0.34,0)+(-1)</f>
        <v>20137</v>
      </c>
      <c r="G8" s="13">
        <f t="shared" si="1"/>
        <v>1185</v>
      </c>
      <c r="H8" s="13"/>
      <c r="I8" s="16"/>
      <c r="J8" s="24"/>
      <c r="K8" s="16"/>
    </row>
    <row r="9" spans="1:11" ht="15.75">
      <c r="A9" s="13">
        <v>7</v>
      </c>
      <c r="B9" s="13" t="s">
        <v>554</v>
      </c>
      <c r="C9" s="13" t="s">
        <v>555</v>
      </c>
      <c r="D9" s="13">
        <v>4285</v>
      </c>
      <c r="E9" s="13">
        <f t="shared" si="0"/>
        <v>3151</v>
      </c>
      <c r="F9" s="13">
        <f aca="true" t="shared" si="2" ref="F9:F15">ROUND(E9*0.34,0)</f>
        <v>1071</v>
      </c>
      <c r="G9" s="13">
        <f t="shared" si="1"/>
        <v>63</v>
      </c>
      <c r="H9" s="13"/>
      <c r="I9" s="16"/>
      <c r="J9" s="24"/>
      <c r="K9" s="16"/>
    </row>
    <row r="10" spans="1:11" ht="15.75">
      <c r="A10" s="13">
        <v>8</v>
      </c>
      <c r="B10" s="13" t="s">
        <v>556</v>
      </c>
      <c r="C10" s="13" t="s">
        <v>557</v>
      </c>
      <c r="D10" s="13">
        <v>2571</v>
      </c>
      <c r="E10" s="13">
        <f t="shared" si="0"/>
        <v>1890</v>
      </c>
      <c r="F10" s="13">
        <f t="shared" si="2"/>
        <v>643</v>
      </c>
      <c r="G10" s="13">
        <f t="shared" si="1"/>
        <v>38</v>
      </c>
      <c r="H10" s="13"/>
      <c r="I10" s="16"/>
      <c r="J10" s="24"/>
      <c r="K10" s="16"/>
    </row>
    <row r="11" spans="1:11" ht="15.75">
      <c r="A11" s="13">
        <v>9</v>
      </c>
      <c r="B11" s="13" t="s">
        <v>558</v>
      </c>
      <c r="C11" s="13" t="s">
        <v>559</v>
      </c>
      <c r="D11" s="13">
        <v>6855</v>
      </c>
      <c r="E11" s="13">
        <f t="shared" si="0"/>
        <v>5040</v>
      </c>
      <c r="F11" s="13">
        <f t="shared" si="2"/>
        <v>1714</v>
      </c>
      <c r="G11" s="13">
        <f t="shared" si="1"/>
        <v>101</v>
      </c>
      <c r="H11" s="13"/>
      <c r="I11" s="16"/>
      <c r="J11" s="24"/>
      <c r="K11" s="16"/>
    </row>
    <row r="12" spans="1:11" ht="15.75">
      <c r="A12" s="13">
        <v>10</v>
      </c>
      <c r="B12" s="13" t="s">
        <v>560</v>
      </c>
      <c r="C12" s="13" t="s">
        <v>561</v>
      </c>
      <c r="D12" s="13">
        <v>5140</v>
      </c>
      <c r="E12" s="13">
        <f t="shared" si="0"/>
        <v>3779</v>
      </c>
      <c r="F12" s="13">
        <f t="shared" si="2"/>
        <v>1285</v>
      </c>
      <c r="G12" s="13">
        <f t="shared" si="1"/>
        <v>76</v>
      </c>
      <c r="H12" s="13"/>
      <c r="I12" s="16"/>
      <c r="J12" s="24"/>
      <c r="K12" s="16"/>
    </row>
    <row r="13" spans="1:11" ht="15.75">
      <c r="A13" s="13">
        <v>11</v>
      </c>
      <c r="B13" s="13" t="s">
        <v>562</v>
      </c>
      <c r="C13" s="13" t="s">
        <v>563</v>
      </c>
      <c r="D13" s="13">
        <v>6855</v>
      </c>
      <c r="E13" s="13">
        <f t="shared" si="0"/>
        <v>5040</v>
      </c>
      <c r="F13" s="13">
        <f t="shared" si="2"/>
        <v>1714</v>
      </c>
      <c r="G13" s="13">
        <f t="shared" si="1"/>
        <v>101</v>
      </c>
      <c r="H13" s="13"/>
      <c r="I13" s="16"/>
      <c r="J13" s="24"/>
      <c r="K13" s="16"/>
    </row>
    <row r="14" spans="1:11" ht="15.75">
      <c r="A14" s="13">
        <v>12</v>
      </c>
      <c r="B14" s="13" t="s">
        <v>564</v>
      </c>
      <c r="C14" s="13" t="s">
        <v>565</v>
      </c>
      <c r="D14" s="13">
        <v>2571</v>
      </c>
      <c r="E14" s="13">
        <f t="shared" si="0"/>
        <v>1890</v>
      </c>
      <c r="F14" s="13">
        <f t="shared" si="2"/>
        <v>643</v>
      </c>
      <c r="G14" s="13">
        <f t="shared" si="1"/>
        <v>38</v>
      </c>
      <c r="H14" s="13"/>
      <c r="I14" s="16"/>
      <c r="J14" s="24"/>
      <c r="K14" s="16"/>
    </row>
    <row r="15" spans="1:11" ht="15.75">
      <c r="A15" s="13">
        <v>13</v>
      </c>
      <c r="B15" s="13" t="s">
        <v>566</v>
      </c>
      <c r="C15" s="13" t="s">
        <v>567</v>
      </c>
      <c r="D15" s="13">
        <v>22280</v>
      </c>
      <c r="E15" s="13">
        <f t="shared" si="0"/>
        <v>16382</v>
      </c>
      <c r="F15" s="13">
        <f t="shared" si="2"/>
        <v>5570</v>
      </c>
      <c r="G15" s="13">
        <f t="shared" si="1"/>
        <v>328</v>
      </c>
      <c r="H15" s="13"/>
      <c r="I15" s="16"/>
      <c r="J15" s="24"/>
      <c r="K15" s="16"/>
    </row>
    <row r="16" spans="1:11" ht="15.75">
      <c r="A16" s="13">
        <v>14</v>
      </c>
      <c r="B16" s="13" t="s">
        <v>568</v>
      </c>
      <c r="C16" s="13" t="s">
        <v>569</v>
      </c>
      <c r="D16" s="13">
        <v>8483</v>
      </c>
      <c r="E16" s="13">
        <f t="shared" si="0"/>
        <v>6238</v>
      </c>
      <c r="F16" s="13">
        <f>ROUND(E16*0.34,0)+(-1)</f>
        <v>2120</v>
      </c>
      <c r="G16" s="13">
        <f t="shared" si="1"/>
        <v>125</v>
      </c>
      <c r="H16" s="13"/>
      <c r="I16" s="16"/>
      <c r="J16" s="24"/>
      <c r="K16" s="16"/>
    </row>
    <row r="17" spans="1:11" ht="15.75">
      <c r="A17" s="13">
        <v>15</v>
      </c>
      <c r="B17" s="13" t="s">
        <v>570</v>
      </c>
      <c r="C17" s="13" t="s">
        <v>571</v>
      </c>
      <c r="D17" s="13">
        <v>6855</v>
      </c>
      <c r="E17" s="13">
        <f t="shared" si="0"/>
        <v>5040</v>
      </c>
      <c r="F17" s="13">
        <f>ROUND(E17*0.34,0)</f>
        <v>1714</v>
      </c>
      <c r="G17" s="13">
        <f t="shared" si="1"/>
        <v>101</v>
      </c>
      <c r="H17" s="13"/>
      <c r="I17" s="16"/>
      <c r="J17" s="24"/>
      <c r="K17" s="16"/>
    </row>
    <row r="18" spans="1:11" ht="15.75">
      <c r="A18" s="13">
        <v>16</v>
      </c>
      <c r="B18" s="13" t="s">
        <v>572</v>
      </c>
      <c r="C18" s="13" t="s">
        <v>573</v>
      </c>
      <c r="D18" s="13">
        <v>2571</v>
      </c>
      <c r="E18" s="13">
        <f t="shared" si="0"/>
        <v>1890</v>
      </c>
      <c r="F18" s="13">
        <f>ROUND(E18*0.34,0)</f>
        <v>643</v>
      </c>
      <c r="G18" s="13">
        <f t="shared" si="1"/>
        <v>38</v>
      </c>
      <c r="H18" s="13"/>
      <c r="I18" s="16"/>
      <c r="J18" s="24"/>
      <c r="K18" s="16"/>
    </row>
    <row r="19" spans="1:11" ht="15.75">
      <c r="A19" s="13">
        <v>17</v>
      </c>
      <c r="B19" s="13" t="s">
        <v>574</v>
      </c>
      <c r="C19" s="13" t="s">
        <v>575</v>
      </c>
      <c r="D19" s="13">
        <v>34277</v>
      </c>
      <c r="E19" s="13">
        <f t="shared" si="0"/>
        <v>25204</v>
      </c>
      <c r="F19" s="13">
        <f>ROUND(E19*0.34,0)</f>
        <v>8569</v>
      </c>
      <c r="G19" s="13">
        <f t="shared" si="1"/>
        <v>504</v>
      </c>
      <c r="H19" s="13"/>
      <c r="I19" s="16"/>
      <c r="J19" s="24"/>
      <c r="K19" s="16"/>
    </row>
    <row r="20" spans="1:11" ht="15.75">
      <c r="A20" s="13">
        <v>18</v>
      </c>
      <c r="B20" s="13" t="s">
        <v>576</v>
      </c>
      <c r="C20" s="13" t="s">
        <v>577</v>
      </c>
      <c r="D20" s="13">
        <v>4285</v>
      </c>
      <c r="E20" s="13">
        <f t="shared" si="0"/>
        <v>3151</v>
      </c>
      <c r="F20" s="13">
        <f>ROUND(E20*0.34,0)</f>
        <v>1071</v>
      </c>
      <c r="G20" s="13">
        <f t="shared" si="1"/>
        <v>63</v>
      </c>
      <c r="H20" s="13"/>
      <c r="I20" s="16"/>
      <c r="J20" s="24"/>
      <c r="K20" s="16"/>
    </row>
    <row r="21" spans="1:11" ht="15.75">
      <c r="A21" s="13">
        <v>19</v>
      </c>
      <c r="B21" s="13" t="s">
        <v>578</v>
      </c>
      <c r="C21" s="13" t="s">
        <v>579</v>
      </c>
      <c r="D21" s="13">
        <v>11997</v>
      </c>
      <c r="E21" s="13">
        <f t="shared" si="0"/>
        <v>8821</v>
      </c>
      <c r="F21" s="13">
        <f>ROUND(E21*0.34,0)+(1)</f>
        <v>3000</v>
      </c>
      <c r="G21" s="13">
        <f t="shared" si="1"/>
        <v>176</v>
      </c>
      <c r="H21" s="13"/>
      <c r="I21" s="16"/>
      <c r="J21" s="24"/>
      <c r="K21" s="16"/>
    </row>
    <row r="22" spans="1:11" ht="15.75">
      <c r="A22" s="13">
        <v>20</v>
      </c>
      <c r="B22" s="13" t="s">
        <v>580</v>
      </c>
      <c r="C22" s="13" t="s">
        <v>581</v>
      </c>
      <c r="D22" s="13">
        <v>1457</v>
      </c>
      <c r="E22" s="13">
        <f t="shared" si="0"/>
        <v>1071</v>
      </c>
      <c r="F22" s="13">
        <f>ROUND(E22*0.34,0)+(1)</f>
        <v>365</v>
      </c>
      <c r="G22" s="13">
        <f t="shared" si="1"/>
        <v>21</v>
      </c>
      <c r="H22" s="13"/>
      <c r="I22" s="16"/>
      <c r="J22" s="24"/>
      <c r="K22" s="16"/>
    </row>
    <row r="23" spans="1:11" ht="15.75">
      <c r="A23" s="13">
        <v>21</v>
      </c>
      <c r="B23" s="13" t="s">
        <v>582</v>
      </c>
      <c r="C23" s="13" t="s">
        <v>583</v>
      </c>
      <c r="D23" s="13">
        <v>2571</v>
      </c>
      <c r="E23" s="13">
        <f t="shared" si="0"/>
        <v>1890</v>
      </c>
      <c r="F23" s="13">
        <f>ROUND(E23*0.34,0)</f>
        <v>643</v>
      </c>
      <c r="G23" s="13">
        <f t="shared" si="1"/>
        <v>38</v>
      </c>
      <c r="H23" s="13"/>
      <c r="I23" s="16"/>
      <c r="J23" s="24"/>
      <c r="K23" s="16"/>
    </row>
    <row r="24" spans="1:11" ht="15.75">
      <c r="A24" s="13">
        <v>22</v>
      </c>
      <c r="B24" s="13" t="s">
        <v>584</v>
      </c>
      <c r="C24" s="13" t="s">
        <v>585</v>
      </c>
      <c r="D24" s="13">
        <v>8569</v>
      </c>
      <c r="E24" s="13">
        <f t="shared" si="0"/>
        <v>6301</v>
      </c>
      <c r="F24" s="13">
        <f>ROUND(E24*0.34,0)</f>
        <v>2142</v>
      </c>
      <c r="G24" s="13">
        <f t="shared" si="1"/>
        <v>126</v>
      </c>
      <c r="H24" s="13"/>
      <c r="I24" s="16"/>
      <c r="J24" s="24"/>
      <c r="K24" s="16"/>
    </row>
    <row r="25" spans="1:11" ht="15.75">
      <c r="A25" s="13">
        <v>23</v>
      </c>
      <c r="B25" s="13" t="s">
        <v>586</v>
      </c>
      <c r="C25" s="13" t="s">
        <v>587</v>
      </c>
      <c r="D25" s="13">
        <v>2571</v>
      </c>
      <c r="E25" s="13">
        <f t="shared" si="0"/>
        <v>1890</v>
      </c>
      <c r="F25" s="13">
        <f>ROUND(E25*0.34,0)</f>
        <v>643</v>
      </c>
      <c r="G25" s="13">
        <f t="shared" si="1"/>
        <v>38</v>
      </c>
      <c r="H25" s="13"/>
      <c r="I25" s="16"/>
      <c r="J25" s="24"/>
      <c r="K25" s="16"/>
    </row>
    <row r="26" spans="1:11" ht="15.75">
      <c r="A26" s="13">
        <v>24</v>
      </c>
      <c r="B26" s="13" t="s">
        <v>588</v>
      </c>
      <c r="C26" s="13" t="s">
        <v>589</v>
      </c>
      <c r="D26" s="13">
        <v>9426</v>
      </c>
      <c r="E26" s="13">
        <f t="shared" si="0"/>
        <v>6931</v>
      </c>
      <c r="F26" s="13">
        <f>ROUND(E26*0.34,0)+(-1)</f>
        <v>2356</v>
      </c>
      <c r="G26" s="13">
        <f t="shared" si="1"/>
        <v>139</v>
      </c>
      <c r="H26" s="13"/>
      <c r="I26" s="16"/>
      <c r="J26" s="24"/>
      <c r="K26" s="16"/>
    </row>
    <row r="27" spans="1:11" ht="15.75">
      <c r="A27" s="13">
        <v>25</v>
      </c>
      <c r="B27" s="13" t="s">
        <v>590</v>
      </c>
      <c r="C27" s="13" t="s">
        <v>591</v>
      </c>
      <c r="D27" s="13">
        <v>9426</v>
      </c>
      <c r="E27" s="13">
        <f t="shared" si="0"/>
        <v>6931</v>
      </c>
      <c r="F27" s="13">
        <f>ROUND(E27*0.34,0)+(-1)</f>
        <v>2356</v>
      </c>
      <c r="G27" s="13">
        <f t="shared" si="1"/>
        <v>139</v>
      </c>
      <c r="H27" s="13"/>
      <c r="I27" s="16"/>
      <c r="J27" s="24"/>
      <c r="K27" s="16"/>
    </row>
    <row r="28" spans="1:11" ht="15.75">
      <c r="A28" s="13">
        <v>26</v>
      </c>
      <c r="B28" s="13" t="s">
        <v>592</v>
      </c>
      <c r="C28" s="13" t="s">
        <v>593</v>
      </c>
      <c r="D28" s="13">
        <v>2571</v>
      </c>
      <c r="E28" s="13">
        <f t="shared" si="0"/>
        <v>1890</v>
      </c>
      <c r="F28" s="13">
        <f>ROUND(E28*0.34,0)</f>
        <v>643</v>
      </c>
      <c r="G28" s="13">
        <f t="shared" si="1"/>
        <v>38</v>
      </c>
      <c r="H28" s="13"/>
      <c r="I28" s="16"/>
      <c r="J28" s="24"/>
      <c r="K28" s="16"/>
    </row>
    <row r="29" spans="1:11" ht="19.5" customHeight="1">
      <c r="A29" s="25">
        <v>26</v>
      </c>
      <c r="B29" s="53" t="s">
        <v>33</v>
      </c>
      <c r="C29" s="53"/>
      <c r="D29" s="25">
        <f>SUM(D3:D28)</f>
        <v>361274</v>
      </c>
      <c r="E29" s="25">
        <f>SUM(E3:E28)</f>
        <v>265638</v>
      </c>
      <c r="F29" s="25">
        <f>SUM(F3:F28)</f>
        <v>90320</v>
      </c>
      <c r="G29" s="25">
        <f>SUM(G3:G28)</f>
        <v>5316</v>
      </c>
      <c r="H29" s="25">
        <f>SUM(H3:H28)</f>
        <v>0</v>
      </c>
      <c r="I29" s="24"/>
      <c r="J29" s="24"/>
      <c r="K29" s="16"/>
    </row>
    <row r="30" spans="9:11" ht="15.75">
      <c r="I30" s="16"/>
      <c r="J30" s="16"/>
      <c r="K30" s="16"/>
    </row>
    <row r="31" ht="16.5" thickBot="1"/>
    <row r="32" spans="1:8" ht="16.5" thickBot="1">
      <c r="A32" s="6"/>
      <c r="B32" s="20" t="s">
        <v>745</v>
      </c>
      <c r="C32" s="21">
        <f>D29+H29</f>
        <v>361274</v>
      </c>
      <c r="D32" s="22"/>
      <c r="E32" s="22"/>
      <c r="F32" s="22"/>
      <c r="G32" s="22"/>
      <c r="H32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9:C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Header>&amp;Cč. j. MSMT-29328/2017-2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Layout" workbookViewId="0" topLeftCell="A1">
      <selection activeCell="G20" sqref="G20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90.00390625" style="7" customWidth="1"/>
    <col min="4" max="4" width="13.140625" style="7" customWidth="1"/>
    <col min="5" max="5" width="12.28125" style="7" customWidth="1"/>
    <col min="6" max="6" width="11.57421875" style="7" customWidth="1"/>
    <col min="7" max="7" width="16.57421875" style="7" customWidth="1"/>
    <col min="8" max="8" width="11.8515625" style="7" customWidth="1"/>
    <col min="9" max="16384" width="9.140625" style="7" customWidth="1"/>
  </cols>
  <sheetData>
    <row r="1" spans="2:8" ht="30" customHeight="1">
      <c r="B1" s="50" t="s">
        <v>594</v>
      </c>
      <c r="C1" s="51"/>
      <c r="D1" s="51"/>
      <c r="E1" s="51"/>
      <c r="F1" s="51"/>
      <c r="G1" s="51"/>
      <c r="H1" s="51"/>
    </row>
    <row r="2" spans="1:8" s="11" customFormat="1" ht="43.5" customHeight="1">
      <c r="A2" s="8" t="s">
        <v>746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</row>
    <row r="3" spans="1:10" ht="15.75">
      <c r="A3" s="13">
        <v>1</v>
      </c>
      <c r="B3" s="13" t="s">
        <v>595</v>
      </c>
      <c r="C3" s="13" t="s">
        <v>596</v>
      </c>
      <c r="D3" s="13">
        <v>36847</v>
      </c>
      <c r="E3" s="13">
        <f aca="true" t="shared" si="0" ref="E3:E8">ROUND(D3/1.36,0)</f>
        <v>27093</v>
      </c>
      <c r="F3" s="13">
        <f>ROUND(E3*0.34,0)</f>
        <v>9212</v>
      </c>
      <c r="G3" s="13">
        <f aca="true" t="shared" si="1" ref="G3:G8">ROUND(E3*0.02,0)</f>
        <v>542</v>
      </c>
      <c r="H3" s="13"/>
      <c r="I3" s="24"/>
      <c r="J3" s="16"/>
    </row>
    <row r="4" spans="1:10" ht="15.75">
      <c r="A4" s="13">
        <v>2</v>
      </c>
      <c r="B4" s="13" t="s">
        <v>597</v>
      </c>
      <c r="C4" s="13" t="s">
        <v>598</v>
      </c>
      <c r="D4" s="13">
        <v>7712</v>
      </c>
      <c r="E4" s="13">
        <f t="shared" si="0"/>
        <v>5671</v>
      </c>
      <c r="F4" s="13">
        <f>ROUND(E4*0.34,0)</f>
        <v>1928</v>
      </c>
      <c r="G4" s="13">
        <f t="shared" si="1"/>
        <v>113</v>
      </c>
      <c r="H4" s="13"/>
      <c r="I4" s="24"/>
      <c r="J4" s="16"/>
    </row>
    <row r="5" spans="1:10" ht="15.75">
      <c r="A5" s="13">
        <v>3</v>
      </c>
      <c r="B5" s="13" t="s">
        <v>599</v>
      </c>
      <c r="C5" s="13" t="s">
        <v>600</v>
      </c>
      <c r="D5" s="13">
        <v>10283</v>
      </c>
      <c r="E5" s="13">
        <f t="shared" si="0"/>
        <v>7561</v>
      </c>
      <c r="F5" s="13">
        <f>ROUND(E5*0.34,0)</f>
        <v>2571</v>
      </c>
      <c r="G5" s="13">
        <f t="shared" si="1"/>
        <v>151</v>
      </c>
      <c r="H5" s="13"/>
      <c r="I5" s="24"/>
      <c r="J5" s="16"/>
    </row>
    <row r="6" spans="1:10" ht="15.75">
      <c r="A6" s="13">
        <v>4</v>
      </c>
      <c r="B6" s="13" t="s">
        <v>601</v>
      </c>
      <c r="C6" s="13" t="s">
        <v>602</v>
      </c>
      <c r="D6" s="13">
        <v>13711</v>
      </c>
      <c r="E6" s="13">
        <f t="shared" si="0"/>
        <v>10082</v>
      </c>
      <c r="F6" s="13">
        <f>ROUND(E6*0.34,0)+(-1)</f>
        <v>3427</v>
      </c>
      <c r="G6" s="13">
        <f t="shared" si="1"/>
        <v>202</v>
      </c>
      <c r="H6" s="13"/>
      <c r="I6" s="24"/>
      <c r="J6" s="16"/>
    </row>
    <row r="7" spans="1:10" ht="15.75">
      <c r="A7" s="13">
        <v>5</v>
      </c>
      <c r="B7" s="13" t="s">
        <v>603</v>
      </c>
      <c r="C7" s="13" t="s">
        <v>604</v>
      </c>
      <c r="D7" s="13">
        <v>13711</v>
      </c>
      <c r="E7" s="13">
        <f t="shared" si="0"/>
        <v>10082</v>
      </c>
      <c r="F7" s="13">
        <f>ROUND(E7*0.34,0)+(-1)</f>
        <v>3427</v>
      </c>
      <c r="G7" s="13">
        <f t="shared" si="1"/>
        <v>202</v>
      </c>
      <c r="H7" s="13"/>
      <c r="I7" s="24"/>
      <c r="J7" s="16"/>
    </row>
    <row r="8" spans="1:10" ht="15.75">
      <c r="A8" s="13">
        <v>6</v>
      </c>
      <c r="B8" s="13" t="s">
        <v>605</v>
      </c>
      <c r="C8" s="13" t="s">
        <v>606</v>
      </c>
      <c r="D8" s="13">
        <v>8569</v>
      </c>
      <c r="E8" s="13">
        <f t="shared" si="0"/>
        <v>6301</v>
      </c>
      <c r="F8" s="13">
        <f>ROUND(E8*0.34,0)</f>
        <v>2142</v>
      </c>
      <c r="G8" s="13">
        <f t="shared" si="1"/>
        <v>126</v>
      </c>
      <c r="H8" s="13"/>
      <c r="I8" s="24"/>
      <c r="J8" s="16"/>
    </row>
    <row r="9" spans="1:10" ht="15.75">
      <c r="A9" s="13">
        <v>7</v>
      </c>
      <c r="B9" s="13" t="s">
        <v>607</v>
      </c>
      <c r="C9" s="13" t="s">
        <v>608</v>
      </c>
      <c r="D9" s="13"/>
      <c r="E9" s="13"/>
      <c r="F9" s="13"/>
      <c r="G9" s="13"/>
      <c r="H9" s="13">
        <v>2571</v>
      </c>
      <c r="I9" s="24"/>
      <c r="J9" s="16"/>
    </row>
    <row r="10" spans="1:10" ht="15.75">
      <c r="A10" s="13">
        <v>8</v>
      </c>
      <c r="B10" s="13" t="s">
        <v>609</v>
      </c>
      <c r="C10" s="13" t="s">
        <v>610</v>
      </c>
      <c r="D10" s="13">
        <v>4285</v>
      </c>
      <c r="E10" s="13">
        <f aca="true" t="shared" si="2" ref="E10:E36">ROUND(D10/1.36,0)</f>
        <v>3151</v>
      </c>
      <c r="F10" s="13">
        <f>ROUND(E10*0.34,0)</f>
        <v>1071</v>
      </c>
      <c r="G10" s="13">
        <f aca="true" t="shared" si="3" ref="G10:G36">ROUND(E10*0.02,0)</f>
        <v>63</v>
      </c>
      <c r="H10" s="13"/>
      <c r="I10" s="24"/>
      <c r="J10" s="16"/>
    </row>
    <row r="11" spans="1:10" ht="15.75">
      <c r="A11" s="13">
        <v>9</v>
      </c>
      <c r="B11" s="13" t="s">
        <v>611</v>
      </c>
      <c r="C11" s="13" t="s">
        <v>612</v>
      </c>
      <c r="D11" s="13">
        <v>4285</v>
      </c>
      <c r="E11" s="13">
        <f t="shared" si="2"/>
        <v>3151</v>
      </c>
      <c r="F11" s="13">
        <f>ROUND(E11*0.34,0)</f>
        <v>1071</v>
      </c>
      <c r="G11" s="13">
        <f t="shared" si="3"/>
        <v>63</v>
      </c>
      <c r="H11" s="13"/>
      <c r="I11" s="24"/>
      <c r="J11" s="16"/>
    </row>
    <row r="12" spans="1:10" ht="15.75">
      <c r="A12" s="13">
        <v>10</v>
      </c>
      <c r="B12" s="13" t="s">
        <v>613</v>
      </c>
      <c r="C12" s="13" t="s">
        <v>614</v>
      </c>
      <c r="D12" s="13">
        <v>12854</v>
      </c>
      <c r="E12" s="13">
        <f t="shared" si="2"/>
        <v>9451</v>
      </c>
      <c r="F12" s="13">
        <f>ROUND(E12*0.34,0)+(1)</f>
        <v>3214</v>
      </c>
      <c r="G12" s="13">
        <f t="shared" si="3"/>
        <v>189</v>
      </c>
      <c r="H12" s="13"/>
      <c r="I12" s="24"/>
      <c r="J12" s="16"/>
    </row>
    <row r="13" spans="1:10" ht="15.75">
      <c r="A13" s="13">
        <v>11</v>
      </c>
      <c r="B13" s="13" t="s">
        <v>615</v>
      </c>
      <c r="C13" s="13" t="s">
        <v>616</v>
      </c>
      <c r="D13" s="13">
        <v>26564</v>
      </c>
      <c r="E13" s="13">
        <f t="shared" si="2"/>
        <v>19532</v>
      </c>
      <c r="F13" s="13">
        <f>ROUND(E13*0.34,0)</f>
        <v>6641</v>
      </c>
      <c r="G13" s="13">
        <f t="shared" si="3"/>
        <v>391</v>
      </c>
      <c r="H13" s="13"/>
      <c r="I13" s="24"/>
      <c r="J13" s="16"/>
    </row>
    <row r="14" spans="1:10" ht="15.75">
      <c r="A14" s="13">
        <v>12</v>
      </c>
      <c r="B14" s="13" t="s">
        <v>617</v>
      </c>
      <c r="C14" s="13" t="s">
        <v>618</v>
      </c>
      <c r="D14" s="13">
        <v>4285</v>
      </c>
      <c r="E14" s="13">
        <f t="shared" si="2"/>
        <v>3151</v>
      </c>
      <c r="F14" s="13">
        <f>ROUND(E14*0.34,0)</f>
        <v>1071</v>
      </c>
      <c r="G14" s="13">
        <f t="shared" si="3"/>
        <v>63</v>
      </c>
      <c r="H14" s="13"/>
      <c r="I14" s="24"/>
      <c r="J14" s="16"/>
    </row>
    <row r="15" spans="1:10" ht="15.75">
      <c r="A15" s="13">
        <v>13</v>
      </c>
      <c r="B15" s="13" t="s">
        <v>619</v>
      </c>
      <c r="C15" s="13" t="s">
        <v>620</v>
      </c>
      <c r="D15" s="13">
        <v>12854</v>
      </c>
      <c r="E15" s="13">
        <f t="shared" si="2"/>
        <v>9451</v>
      </c>
      <c r="F15" s="13">
        <f>ROUND(E15*0.34,0)+(1)</f>
        <v>3214</v>
      </c>
      <c r="G15" s="13">
        <f t="shared" si="3"/>
        <v>189</v>
      </c>
      <c r="H15" s="13"/>
      <c r="I15" s="24"/>
      <c r="J15" s="16"/>
    </row>
    <row r="16" spans="1:10" ht="15.75">
      <c r="A16" s="13">
        <v>14</v>
      </c>
      <c r="B16" s="13" t="s">
        <v>621</v>
      </c>
      <c r="C16" s="13" t="s">
        <v>622</v>
      </c>
      <c r="D16" s="13">
        <v>41989</v>
      </c>
      <c r="E16" s="13">
        <f t="shared" si="2"/>
        <v>30874</v>
      </c>
      <c r="F16" s="13">
        <f>ROUND(E16*0.34,0)+(1)</f>
        <v>10498</v>
      </c>
      <c r="G16" s="13">
        <f t="shared" si="3"/>
        <v>617</v>
      </c>
      <c r="H16" s="13"/>
      <c r="I16" s="24"/>
      <c r="J16" s="16"/>
    </row>
    <row r="17" spans="1:10" ht="15.75">
      <c r="A17" s="13">
        <v>15</v>
      </c>
      <c r="B17" s="13" t="s">
        <v>623</v>
      </c>
      <c r="C17" s="13" t="s">
        <v>624</v>
      </c>
      <c r="D17" s="13">
        <v>17995</v>
      </c>
      <c r="E17" s="13">
        <f t="shared" si="2"/>
        <v>13232</v>
      </c>
      <c r="F17" s="13">
        <f>ROUND(E17*0.34,0)+(-1)</f>
        <v>4498</v>
      </c>
      <c r="G17" s="13">
        <f t="shared" si="3"/>
        <v>265</v>
      </c>
      <c r="H17" s="13"/>
      <c r="I17" s="24"/>
      <c r="J17" s="16"/>
    </row>
    <row r="18" spans="1:10" ht="15.75">
      <c r="A18" s="13">
        <v>16</v>
      </c>
      <c r="B18" s="13" t="s">
        <v>625</v>
      </c>
      <c r="C18" s="13" t="s">
        <v>626</v>
      </c>
      <c r="D18" s="13">
        <v>13711</v>
      </c>
      <c r="E18" s="13">
        <f t="shared" si="2"/>
        <v>10082</v>
      </c>
      <c r="F18" s="13">
        <f>ROUND(E18*0.34,0)+(-1)</f>
        <v>3427</v>
      </c>
      <c r="G18" s="13">
        <f t="shared" si="3"/>
        <v>202</v>
      </c>
      <c r="H18" s="13"/>
      <c r="I18" s="24"/>
      <c r="J18" s="16"/>
    </row>
    <row r="19" spans="1:10" ht="15.75">
      <c r="A19" s="13">
        <v>17</v>
      </c>
      <c r="B19" s="13" t="s">
        <v>627</v>
      </c>
      <c r="C19" s="13" t="s">
        <v>628</v>
      </c>
      <c r="D19" s="13">
        <v>8569</v>
      </c>
      <c r="E19" s="13">
        <f t="shared" si="2"/>
        <v>6301</v>
      </c>
      <c r="F19" s="13">
        <f aca="true" t="shared" si="4" ref="F19:F31">ROUND(E19*0.34,0)</f>
        <v>2142</v>
      </c>
      <c r="G19" s="13">
        <f t="shared" si="3"/>
        <v>126</v>
      </c>
      <c r="H19" s="13"/>
      <c r="I19" s="24"/>
      <c r="J19" s="16"/>
    </row>
    <row r="20" spans="1:10" ht="15.75">
      <c r="A20" s="13">
        <v>18</v>
      </c>
      <c r="B20" s="13" t="s">
        <v>629</v>
      </c>
      <c r="C20" s="13" t="s">
        <v>630</v>
      </c>
      <c r="D20" s="13">
        <v>4285</v>
      </c>
      <c r="E20" s="13">
        <f t="shared" si="2"/>
        <v>3151</v>
      </c>
      <c r="F20" s="13">
        <f t="shared" si="4"/>
        <v>1071</v>
      </c>
      <c r="G20" s="13">
        <f t="shared" si="3"/>
        <v>63</v>
      </c>
      <c r="H20" s="13"/>
      <c r="I20" s="24"/>
      <c r="J20" s="16"/>
    </row>
    <row r="21" spans="1:10" ht="15.75">
      <c r="A21" s="13">
        <v>19</v>
      </c>
      <c r="B21" s="13" t="s">
        <v>631</v>
      </c>
      <c r="C21" s="13" t="s">
        <v>632</v>
      </c>
      <c r="D21" s="13">
        <v>2571</v>
      </c>
      <c r="E21" s="13">
        <f t="shared" si="2"/>
        <v>1890</v>
      </c>
      <c r="F21" s="13">
        <f t="shared" si="4"/>
        <v>643</v>
      </c>
      <c r="G21" s="13">
        <f t="shared" si="3"/>
        <v>38</v>
      </c>
      <c r="H21" s="13"/>
      <c r="I21" s="24"/>
      <c r="J21" s="16"/>
    </row>
    <row r="22" spans="1:10" ht="15.75">
      <c r="A22" s="13">
        <v>20</v>
      </c>
      <c r="B22" s="13" t="s">
        <v>633</v>
      </c>
      <c r="C22" s="13" t="s">
        <v>634</v>
      </c>
      <c r="D22" s="13">
        <v>2571</v>
      </c>
      <c r="E22" s="13">
        <f t="shared" si="2"/>
        <v>1890</v>
      </c>
      <c r="F22" s="13">
        <f t="shared" si="4"/>
        <v>643</v>
      </c>
      <c r="G22" s="13">
        <f t="shared" si="3"/>
        <v>38</v>
      </c>
      <c r="H22" s="13"/>
      <c r="I22" s="24"/>
      <c r="J22" s="16"/>
    </row>
    <row r="23" spans="1:10" ht="15.75">
      <c r="A23" s="13">
        <v>21</v>
      </c>
      <c r="B23" s="13" t="s">
        <v>635</v>
      </c>
      <c r="C23" s="13" t="s">
        <v>636</v>
      </c>
      <c r="D23" s="13">
        <v>4285</v>
      </c>
      <c r="E23" s="13">
        <f t="shared" si="2"/>
        <v>3151</v>
      </c>
      <c r="F23" s="13">
        <f t="shared" si="4"/>
        <v>1071</v>
      </c>
      <c r="G23" s="13">
        <f t="shared" si="3"/>
        <v>63</v>
      </c>
      <c r="H23" s="13"/>
      <c r="I23" s="24"/>
      <c r="J23" s="16"/>
    </row>
    <row r="24" spans="1:10" ht="15.75">
      <c r="A24" s="13">
        <v>22</v>
      </c>
      <c r="B24" s="13" t="s">
        <v>637</v>
      </c>
      <c r="C24" s="13" t="s">
        <v>638</v>
      </c>
      <c r="D24" s="13">
        <v>2571</v>
      </c>
      <c r="E24" s="13">
        <f t="shared" si="2"/>
        <v>1890</v>
      </c>
      <c r="F24" s="13">
        <f t="shared" si="4"/>
        <v>643</v>
      </c>
      <c r="G24" s="13">
        <f t="shared" si="3"/>
        <v>38</v>
      </c>
      <c r="H24" s="13"/>
      <c r="I24" s="24"/>
      <c r="J24" s="16"/>
    </row>
    <row r="25" spans="1:10" ht="15.75">
      <c r="A25" s="13">
        <v>23</v>
      </c>
      <c r="B25" s="13" t="s">
        <v>639</v>
      </c>
      <c r="C25" s="13" t="s">
        <v>640</v>
      </c>
      <c r="D25" s="13">
        <v>2571</v>
      </c>
      <c r="E25" s="13">
        <f t="shared" si="2"/>
        <v>1890</v>
      </c>
      <c r="F25" s="13">
        <f t="shared" si="4"/>
        <v>643</v>
      </c>
      <c r="G25" s="13">
        <f t="shared" si="3"/>
        <v>38</v>
      </c>
      <c r="H25" s="13"/>
      <c r="I25" s="24"/>
      <c r="J25" s="16"/>
    </row>
    <row r="26" spans="1:10" ht="15.75">
      <c r="A26" s="13">
        <v>24</v>
      </c>
      <c r="B26" s="13" t="s">
        <v>641</v>
      </c>
      <c r="C26" s="13" t="s">
        <v>642</v>
      </c>
      <c r="D26" s="13">
        <v>4285</v>
      </c>
      <c r="E26" s="13">
        <f t="shared" si="2"/>
        <v>3151</v>
      </c>
      <c r="F26" s="13">
        <f t="shared" si="4"/>
        <v>1071</v>
      </c>
      <c r="G26" s="13">
        <f t="shared" si="3"/>
        <v>63</v>
      </c>
      <c r="H26" s="13"/>
      <c r="I26" s="24"/>
      <c r="J26" s="16"/>
    </row>
    <row r="27" spans="1:10" ht="15.75">
      <c r="A27" s="13">
        <v>25</v>
      </c>
      <c r="B27" s="13" t="s">
        <v>643</v>
      </c>
      <c r="C27" s="13" t="s">
        <v>644</v>
      </c>
      <c r="D27" s="13">
        <v>37704</v>
      </c>
      <c r="E27" s="13">
        <f t="shared" si="2"/>
        <v>27724</v>
      </c>
      <c r="F27" s="13">
        <f t="shared" si="4"/>
        <v>9426</v>
      </c>
      <c r="G27" s="13">
        <f t="shared" si="3"/>
        <v>554</v>
      </c>
      <c r="H27" s="13"/>
      <c r="I27" s="24"/>
      <c r="J27" s="16"/>
    </row>
    <row r="28" spans="1:10" ht="15.75">
      <c r="A28" s="13">
        <v>26</v>
      </c>
      <c r="B28" s="13" t="s">
        <v>645</v>
      </c>
      <c r="C28" s="13" t="s">
        <v>646</v>
      </c>
      <c r="D28" s="13">
        <v>8569</v>
      </c>
      <c r="E28" s="13">
        <f t="shared" si="2"/>
        <v>6301</v>
      </c>
      <c r="F28" s="13">
        <f t="shared" si="4"/>
        <v>2142</v>
      </c>
      <c r="G28" s="13">
        <f t="shared" si="3"/>
        <v>126</v>
      </c>
      <c r="H28" s="13"/>
      <c r="I28" s="24"/>
      <c r="J28" s="16"/>
    </row>
    <row r="29" spans="1:10" ht="15.75">
      <c r="A29" s="13">
        <v>27</v>
      </c>
      <c r="B29" s="13" t="s">
        <v>647</v>
      </c>
      <c r="C29" s="13" t="s">
        <v>648</v>
      </c>
      <c r="D29" s="13">
        <v>8569</v>
      </c>
      <c r="E29" s="13">
        <f t="shared" si="2"/>
        <v>6301</v>
      </c>
      <c r="F29" s="13">
        <f t="shared" si="4"/>
        <v>2142</v>
      </c>
      <c r="G29" s="13">
        <f t="shared" si="3"/>
        <v>126</v>
      </c>
      <c r="H29" s="13"/>
      <c r="I29" s="24"/>
      <c r="J29" s="16"/>
    </row>
    <row r="30" spans="1:10" ht="15.75">
      <c r="A30" s="13">
        <v>28</v>
      </c>
      <c r="B30" s="13" t="s">
        <v>649</v>
      </c>
      <c r="C30" s="13" t="s">
        <v>650</v>
      </c>
      <c r="D30" s="13">
        <v>8569</v>
      </c>
      <c r="E30" s="13">
        <f t="shared" si="2"/>
        <v>6301</v>
      </c>
      <c r="F30" s="13">
        <f t="shared" si="4"/>
        <v>2142</v>
      </c>
      <c r="G30" s="13">
        <f t="shared" si="3"/>
        <v>126</v>
      </c>
      <c r="H30" s="13"/>
      <c r="I30" s="24"/>
      <c r="J30" s="16"/>
    </row>
    <row r="31" spans="1:10" ht="15.75">
      <c r="A31" s="13">
        <v>29</v>
      </c>
      <c r="B31" s="13" t="s">
        <v>651</v>
      </c>
      <c r="C31" s="13" t="s">
        <v>652</v>
      </c>
      <c r="D31" s="13">
        <v>11140</v>
      </c>
      <c r="E31" s="13">
        <f t="shared" si="2"/>
        <v>8191</v>
      </c>
      <c r="F31" s="13">
        <f t="shared" si="4"/>
        <v>2785</v>
      </c>
      <c r="G31" s="13">
        <f t="shared" si="3"/>
        <v>164</v>
      </c>
      <c r="H31" s="13"/>
      <c r="I31" s="24"/>
      <c r="J31" s="16"/>
    </row>
    <row r="32" spans="1:10" ht="15.75">
      <c r="A32" s="13">
        <v>30</v>
      </c>
      <c r="B32" s="13" t="s">
        <v>653</v>
      </c>
      <c r="C32" s="13" t="s">
        <v>654</v>
      </c>
      <c r="D32" s="13">
        <v>8483</v>
      </c>
      <c r="E32" s="13">
        <f t="shared" si="2"/>
        <v>6238</v>
      </c>
      <c r="F32" s="13">
        <f>ROUND(E32*0.34,0)+(-1)</f>
        <v>2120</v>
      </c>
      <c r="G32" s="13">
        <f t="shared" si="3"/>
        <v>125</v>
      </c>
      <c r="H32" s="13"/>
      <c r="I32" s="24"/>
      <c r="J32" s="16"/>
    </row>
    <row r="33" spans="1:10" ht="15.75">
      <c r="A33" s="13">
        <v>31</v>
      </c>
      <c r="B33" s="13" t="s">
        <v>655</v>
      </c>
      <c r="C33" s="13" t="s">
        <v>656</v>
      </c>
      <c r="D33" s="13">
        <v>4285</v>
      </c>
      <c r="E33" s="13">
        <f t="shared" si="2"/>
        <v>3151</v>
      </c>
      <c r="F33" s="13">
        <f>ROUND(E33*0.34,0)</f>
        <v>1071</v>
      </c>
      <c r="G33" s="13">
        <f t="shared" si="3"/>
        <v>63</v>
      </c>
      <c r="H33" s="13"/>
      <c r="I33" s="24"/>
      <c r="J33" s="16"/>
    </row>
    <row r="34" spans="1:10" ht="15.75">
      <c r="A34" s="13">
        <v>32</v>
      </c>
      <c r="B34" s="13" t="s">
        <v>657</v>
      </c>
      <c r="C34" s="13" t="s">
        <v>658</v>
      </c>
      <c r="D34" s="13">
        <v>4285</v>
      </c>
      <c r="E34" s="13">
        <f t="shared" si="2"/>
        <v>3151</v>
      </c>
      <c r="F34" s="13">
        <f>ROUND(E34*0.34,0)</f>
        <v>1071</v>
      </c>
      <c r="G34" s="13">
        <f t="shared" si="3"/>
        <v>63</v>
      </c>
      <c r="H34" s="13"/>
      <c r="I34" s="24"/>
      <c r="J34" s="16"/>
    </row>
    <row r="35" spans="1:10" ht="15.75">
      <c r="A35" s="13">
        <v>33</v>
      </c>
      <c r="B35" s="13" t="s">
        <v>659</v>
      </c>
      <c r="C35" s="13" t="s">
        <v>660</v>
      </c>
      <c r="D35" s="13">
        <v>8483</v>
      </c>
      <c r="E35" s="13">
        <f t="shared" si="2"/>
        <v>6238</v>
      </c>
      <c r="F35" s="13">
        <f>ROUND(E35*0.34,0)+(-1)</f>
        <v>2120</v>
      </c>
      <c r="G35" s="13">
        <f t="shared" si="3"/>
        <v>125</v>
      </c>
      <c r="H35" s="13"/>
      <c r="I35" s="24"/>
      <c r="J35" s="16"/>
    </row>
    <row r="36" spans="1:10" ht="15.75">
      <c r="A36" s="13">
        <v>34</v>
      </c>
      <c r="B36" s="13" t="s">
        <v>661</v>
      </c>
      <c r="C36" s="13" t="s">
        <v>662</v>
      </c>
      <c r="D36" s="13">
        <v>4285</v>
      </c>
      <c r="E36" s="13">
        <f t="shared" si="2"/>
        <v>3151</v>
      </c>
      <c r="F36" s="13">
        <f>ROUND(E36*0.34,0)</f>
        <v>1071</v>
      </c>
      <c r="G36" s="13">
        <f t="shared" si="3"/>
        <v>63</v>
      </c>
      <c r="H36" s="13"/>
      <c r="I36" s="24"/>
      <c r="J36" s="16"/>
    </row>
    <row r="37" spans="1:10" ht="19.5" customHeight="1">
      <c r="A37" s="25">
        <v>34</v>
      </c>
      <c r="B37" s="53" t="s">
        <v>33</v>
      </c>
      <c r="C37" s="53"/>
      <c r="D37" s="25">
        <f>SUM(D3:D36)</f>
        <v>365735</v>
      </c>
      <c r="E37" s="25">
        <f>SUM(E3:E36)</f>
        <v>268926</v>
      </c>
      <c r="F37" s="25">
        <f>SUM(F3:F36)</f>
        <v>91429</v>
      </c>
      <c r="G37" s="25">
        <f>SUM(G3:G36)</f>
        <v>5380</v>
      </c>
      <c r="H37" s="25">
        <f>SUM(H3:H36)</f>
        <v>2571</v>
      </c>
      <c r="I37" s="24"/>
      <c r="J37" s="16"/>
    </row>
    <row r="38" ht="15.75">
      <c r="J38" s="16"/>
    </row>
    <row r="39" ht="16.5" thickBot="1"/>
    <row r="40" spans="1:8" ht="16.5" thickBot="1">
      <c r="A40" s="6"/>
      <c r="B40" s="20" t="s">
        <v>745</v>
      </c>
      <c r="C40" s="21">
        <f>D37+H37</f>
        <v>368306</v>
      </c>
      <c r="D40" s="22"/>
      <c r="E40" s="22"/>
      <c r="F40" s="22"/>
      <c r="G40" s="22"/>
      <c r="H40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7:C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  <headerFooter alignWithMargins="0">
    <oddHeader>&amp;Cč. j. MSMT-29328/2017-2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Layout" zoomScaleNormal="86" workbookViewId="0" topLeftCell="A1">
      <selection activeCell="G20" sqref="G20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90.00390625" style="7" customWidth="1"/>
    <col min="4" max="4" width="13.140625" style="7" customWidth="1"/>
    <col min="5" max="5" width="12.421875" style="7" customWidth="1"/>
    <col min="6" max="6" width="11.57421875" style="7" customWidth="1"/>
    <col min="7" max="7" width="16.57421875" style="7" customWidth="1"/>
    <col min="8" max="8" width="11.8515625" style="7" customWidth="1"/>
    <col min="9" max="16384" width="9.140625" style="7" customWidth="1"/>
  </cols>
  <sheetData>
    <row r="1" spans="2:8" ht="30" customHeight="1">
      <c r="B1" s="50" t="s">
        <v>663</v>
      </c>
      <c r="C1" s="51"/>
      <c r="D1" s="51"/>
      <c r="E1" s="51"/>
      <c r="F1" s="51"/>
      <c r="G1" s="51"/>
      <c r="H1" s="51"/>
    </row>
    <row r="2" spans="1:8" s="11" customFormat="1" ht="43.5" customHeight="1">
      <c r="A2" s="8" t="s">
        <v>744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</row>
    <row r="3" spans="1:10" ht="15.75">
      <c r="A3" s="13">
        <v>1</v>
      </c>
      <c r="B3" s="13" t="s">
        <v>664</v>
      </c>
      <c r="C3" s="13" t="s">
        <v>665</v>
      </c>
      <c r="D3" s="13">
        <v>6855</v>
      </c>
      <c r="E3" s="13">
        <f aca="true" t="shared" si="0" ref="E3:E22">ROUND(D3/1.36,0)</f>
        <v>5040</v>
      </c>
      <c r="F3" s="13">
        <f aca="true" t="shared" si="1" ref="F3:F10">ROUND(E3*0.34,0)</f>
        <v>1714</v>
      </c>
      <c r="G3" s="13">
        <f aca="true" t="shared" si="2" ref="G3:G22">ROUND(E3*0.02,0)</f>
        <v>101</v>
      </c>
      <c r="H3" s="13"/>
      <c r="I3" s="24"/>
      <c r="J3" s="16"/>
    </row>
    <row r="4" spans="1:10" ht="15.75">
      <c r="A4" s="13">
        <v>2</v>
      </c>
      <c r="B4" s="13" t="s">
        <v>666</v>
      </c>
      <c r="C4" s="13" t="s">
        <v>667</v>
      </c>
      <c r="D4" s="13">
        <v>2571</v>
      </c>
      <c r="E4" s="13">
        <f t="shared" si="0"/>
        <v>1890</v>
      </c>
      <c r="F4" s="13">
        <f t="shared" si="1"/>
        <v>643</v>
      </c>
      <c r="G4" s="13">
        <f t="shared" si="2"/>
        <v>38</v>
      </c>
      <c r="H4" s="13"/>
      <c r="I4" s="24"/>
      <c r="J4" s="16"/>
    </row>
    <row r="5" spans="1:10" ht="15.75">
      <c r="A5" s="13">
        <v>3</v>
      </c>
      <c r="B5" s="13" t="s">
        <v>668</v>
      </c>
      <c r="C5" s="13" t="s">
        <v>669</v>
      </c>
      <c r="D5" s="13">
        <v>22280</v>
      </c>
      <c r="E5" s="13">
        <f t="shared" si="0"/>
        <v>16382</v>
      </c>
      <c r="F5" s="13">
        <f t="shared" si="1"/>
        <v>5570</v>
      </c>
      <c r="G5" s="13">
        <f t="shared" si="2"/>
        <v>328</v>
      </c>
      <c r="H5" s="13"/>
      <c r="I5" s="24"/>
      <c r="J5" s="16"/>
    </row>
    <row r="6" spans="1:10" ht="15.75">
      <c r="A6" s="13">
        <v>4</v>
      </c>
      <c r="B6" s="13" t="s">
        <v>670</v>
      </c>
      <c r="C6" s="13" t="s">
        <v>671</v>
      </c>
      <c r="D6" s="13">
        <v>7712</v>
      </c>
      <c r="E6" s="13">
        <f t="shared" si="0"/>
        <v>5671</v>
      </c>
      <c r="F6" s="13">
        <f t="shared" si="1"/>
        <v>1928</v>
      </c>
      <c r="G6" s="13">
        <f t="shared" si="2"/>
        <v>113</v>
      </c>
      <c r="H6" s="13"/>
      <c r="I6" s="24"/>
      <c r="J6" s="16"/>
    </row>
    <row r="7" spans="1:10" ht="15.75">
      <c r="A7" s="13">
        <v>5</v>
      </c>
      <c r="B7" s="13" t="s">
        <v>672</v>
      </c>
      <c r="C7" s="13" t="s">
        <v>673</v>
      </c>
      <c r="D7" s="13">
        <v>19709</v>
      </c>
      <c r="E7" s="13">
        <f t="shared" si="0"/>
        <v>14492</v>
      </c>
      <c r="F7" s="13">
        <f t="shared" si="1"/>
        <v>4927</v>
      </c>
      <c r="G7" s="13">
        <f t="shared" si="2"/>
        <v>290</v>
      </c>
      <c r="H7" s="13"/>
      <c r="I7" s="24"/>
      <c r="J7" s="16"/>
    </row>
    <row r="8" spans="1:10" ht="15.75">
      <c r="A8" s="13">
        <v>6</v>
      </c>
      <c r="B8" s="13" t="s">
        <v>674</v>
      </c>
      <c r="C8" s="13" t="s">
        <v>675</v>
      </c>
      <c r="D8" s="13">
        <v>8569</v>
      </c>
      <c r="E8" s="13">
        <f t="shared" si="0"/>
        <v>6301</v>
      </c>
      <c r="F8" s="13">
        <f t="shared" si="1"/>
        <v>2142</v>
      </c>
      <c r="G8" s="13">
        <f t="shared" si="2"/>
        <v>126</v>
      </c>
      <c r="H8" s="13"/>
      <c r="I8" s="24"/>
      <c r="J8" s="16"/>
    </row>
    <row r="9" spans="1:10" ht="15.75">
      <c r="A9" s="13">
        <v>7</v>
      </c>
      <c r="B9" s="13" t="s">
        <v>676</v>
      </c>
      <c r="C9" s="13" t="s">
        <v>677</v>
      </c>
      <c r="D9" s="13">
        <v>19709</v>
      </c>
      <c r="E9" s="13">
        <f t="shared" si="0"/>
        <v>14492</v>
      </c>
      <c r="F9" s="13">
        <f t="shared" si="1"/>
        <v>4927</v>
      </c>
      <c r="G9" s="13">
        <f t="shared" si="2"/>
        <v>290</v>
      </c>
      <c r="H9" s="13"/>
      <c r="I9" s="24"/>
      <c r="J9" s="16"/>
    </row>
    <row r="10" spans="1:10" ht="15.75">
      <c r="A10" s="13">
        <v>8</v>
      </c>
      <c r="B10" s="13" t="s">
        <v>678</v>
      </c>
      <c r="C10" s="13" t="s">
        <v>679</v>
      </c>
      <c r="D10" s="13">
        <v>15424</v>
      </c>
      <c r="E10" s="13">
        <f t="shared" si="0"/>
        <v>11341</v>
      </c>
      <c r="F10" s="13">
        <f t="shared" si="1"/>
        <v>3856</v>
      </c>
      <c r="G10" s="13">
        <f t="shared" si="2"/>
        <v>227</v>
      </c>
      <c r="H10" s="13"/>
      <c r="I10" s="24"/>
      <c r="J10" s="16"/>
    </row>
    <row r="11" spans="1:10" ht="15.75">
      <c r="A11" s="13">
        <v>9</v>
      </c>
      <c r="B11" s="13" t="s">
        <v>680</v>
      </c>
      <c r="C11" s="13" t="s">
        <v>681</v>
      </c>
      <c r="D11" s="13">
        <v>16281</v>
      </c>
      <c r="E11" s="13">
        <f t="shared" si="0"/>
        <v>11971</v>
      </c>
      <c r="F11" s="13">
        <f>ROUND(E11*0.34,0)+(1)</f>
        <v>4071</v>
      </c>
      <c r="G11" s="13">
        <f t="shared" si="2"/>
        <v>239</v>
      </c>
      <c r="H11" s="13"/>
      <c r="I11" s="24"/>
      <c r="J11" s="16"/>
    </row>
    <row r="12" spans="1:10" ht="15.75">
      <c r="A12" s="13">
        <v>10</v>
      </c>
      <c r="B12" s="13" t="s">
        <v>682</v>
      </c>
      <c r="C12" s="13" t="s">
        <v>683</v>
      </c>
      <c r="D12" s="13">
        <v>47987</v>
      </c>
      <c r="E12" s="13">
        <f t="shared" si="0"/>
        <v>35285</v>
      </c>
      <c r="F12" s="13">
        <f>ROUND(E12*0.34,0)+(-1)</f>
        <v>11996</v>
      </c>
      <c r="G12" s="13">
        <f t="shared" si="2"/>
        <v>706</v>
      </c>
      <c r="H12" s="13"/>
      <c r="I12" s="24"/>
      <c r="J12" s="16"/>
    </row>
    <row r="13" spans="1:10" ht="15.75">
      <c r="A13" s="13">
        <v>11</v>
      </c>
      <c r="B13" s="13" t="s">
        <v>684</v>
      </c>
      <c r="C13" s="13" t="s">
        <v>685</v>
      </c>
      <c r="D13" s="13">
        <v>8569</v>
      </c>
      <c r="E13" s="13">
        <f t="shared" si="0"/>
        <v>6301</v>
      </c>
      <c r="F13" s="13">
        <f>ROUND(E13*0.34,0)</f>
        <v>2142</v>
      </c>
      <c r="G13" s="13">
        <f t="shared" si="2"/>
        <v>126</v>
      </c>
      <c r="H13" s="13"/>
      <c r="I13" s="24"/>
      <c r="J13" s="16"/>
    </row>
    <row r="14" spans="1:10" ht="15.75">
      <c r="A14" s="13">
        <v>12</v>
      </c>
      <c r="B14" s="13" t="s">
        <v>686</v>
      </c>
      <c r="C14" s="13" t="s">
        <v>687</v>
      </c>
      <c r="D14" s="13">
        <v>12854</v>
      </c>
      <c r="E14" s="13">
        <f t="shared" si="0"/>
        <v>9451</v>
      </c>
      <c r="F14" s="13">
        <f>ROUND(E14*0.34,0)+(1)</f>
        <v>3214</v>
      </c>
      <c r="G14" s="13">
        <f t="shared" si="2"/>
        <v>189</v>
      </c>
      <c r="H14" s="13"/>
      <c r="I14" s="24"/>
      <c r="J14" s="16"/>
    </row>
    <row r="15" spans="1:10" ht="15.75">
      <c r="A15" s="13">
        <v>13</v>
      </c>
      <c r="B15" s="13" t="s">
        <v>688</v>
      </c>
      <c r="C15" s="13" t="s">
        <v>689</v>
      </c>
      <c r="D15" s="13">
        <v>12854</v>
      </c>
      <c r="E15" s="13">
        <f t="shared" si="0"/>
        <v>9451</v>
      </c>
      <c r="F15" s="13">
        <f>ROUND(E15*0.34,0)+(1)</f>
        <v>3214</v>
      </c>
      <c r="G15" s="13">
        <f t="shared" si="2"/>
        <v>189</v>
      </c>
      <c r="H15" s="13"/>
      <c r="I15" s="24"/>
      <c r="J15" s="16"/>
    </row>
    <row r="16" spans="1:10" ht="15.75">
      <c r="A16" s="13">
        <v>14</v>
      </c>
      <c r="B16" s="13" t="s">
        <v>690</v>
      </c>
      <c r="C16" s="13" t="s">
        <v>691</v>
      </c>
      <c r="D16" s="13">
        <v>6855</v>
      </c>
      <c r="E16" s="13">
        <f t="shared" si="0"/>
        <v>5040</v>
      </c>
      <c r="F16" s="13">
        <f aca="true" t="shared" si="3" ref="F16:F22">ROUND(E16*0.34,0)</f>
        <v>1714</v>
      </c>
      <c r="G16" s="13">
        <f t="shared" si="2"/>
        <v>101</v>
      </c>
      <c r="H16" s="13"/>
      <c r="I16" s="24"/>
      <c r="J16" s="16"/>
    </row>
    <row r="17" spans="1:10" ht="15.75">
      <c r="A17" s="13">
        <v>15</v>
      </c>
      <c r="B17" s="13" t="s">
        <v>692</v>
      </c>
      <c r="C17" s="13" t="s">
        <v>693</v>
      </c>
      <c r="D17" s="13">
        <v>8569</v>
      </c>
      <c r="E17" s="13">
        <f t="shared" si="0"/>
        <v>6301</v>
      </c>
      <c r="F17" s="13">
        <f t="shared" si="3"/>
        <v>2142</v>
      </c>
      <c r="G17" s="13">
        <f t="shared" si="2"/>
        <v>126</v>
      </c>
      <c r="H17" s="13"/>
      <c r="I17" s="24"/>
      <c r="J17" s="16"/>
    </row>
    <row r="18" spans="1:10" ht="15.75">
      <c r="A18" s="13">
        <v>16</v>
      </c>
      <c r="B18" s="13" t="s">
        <v>694</v>
      </c>
      <c r="C18" s="13" t="s">
        <v>695</v>
      </c>
      <c r="D18" s="13">
        <v>21423</v>
      </c>
      <c r="E18" s="13">
        <f t="shared" si="0"/>
        <v>15752</v>
      </c>
      <c r="F18" s="13">
        <f t="shared" si="3"/>
        <v>5356</v>
      </c>
      <c r="G18" s="13">
        <f t="shared" si="2"/>
        <v>315</v>
      </c>
      <c r="H18" s="13"/>
      <c r="I18" s="24"/>
      <c r="J18" s="16"/>
    </row>
    <row r="19" spans="1:10" ht="15.75">
      <c r="A19" s="13">
        <v>17</v>
      </c>
      <c r="B19" s="13" t="s">
        <v>696</v>
      </c>
      <c r="C19" s="13" t="s">
        <v>697</v>
      </c>
      <c r="D19" s="13">
        <v>4285</v>
      </c>
      <c r="E19" s="13">
        <f t="shared" si="0"/>
        <v>3151</v>
      </c>
      <c r="F19" s="13">
        <f t="shared" si="3"/>
        <v>1071</v>
      </c>
      <c r="G19" s="13">
        <f t="shared" si="2"/>
        <v>63</v>
      </c>
      <c r="H19" s="13"/>
      <c r="I19" s="24"/>
      <c r="J19" s="16"/>
    </row>
    <row r="20" spans="1:10" ht="15.75">
      <c r="A20" s="13">
        <v>18</v>
      </c>
      <c r="B20" s="13" t="s">
        <v>698</v>
      </c>
      <c r="C20" s="13" t="s">
        <v>699</v>
      </c>
      <c r="D20" s="13">
        <v>11140</v>
      </c>
      <c r="E20" s="13">
        <f t="shared" si="0"/>
        <v>8191</v>
      </c>
      <c r="F20" s="13">
        <f t="shared" si="3"/>
        <v>2785</v>
      </c>
      <c r="G20" s="13">
        <f t="shared" si="2"/>
        <v>164</v>
      </c>
      <c r="H20" s="13"/>
      <c r="I20" s="24"/>
      <c r="J20" s="16"/>
    </row>
    <row r="21" spans="1:10" ht="15.75">
      <c r="A21" s="13">
        <v>19</v>
      </c>
      <c r="B21" s="13" t="s">
        <v>700</v>
      </c>
      <c r="C21" s="13" t="s">
        <v>701</v>
      </c>
      <c r="D21" s="13">
        <v>2571</v>
      </c>
      <c r="E21" s="13">
        <f t="shared" si="0"/>
        <v>1890</v>
      </c>
      <c r="F21" s="13">
        <f t="shared" si="3"/>
        <v>643</v>
      </c>
      <c r="G21" s="13">
        <f t="shared" si="2"/>
        <v>38</v>
      </c>
      <c r="H21" s="13"/>
      <c r="I21" s="24"/>
      <c r="J21" s="16"/>
    </row>
    <row r="22" spans="1:10" ht="15.75">
      <c r="A22" s="13">
        <v>20</v>
      </c>
      <c r="B22" s="13" t="s">
        <v>702</v>
      </c>
      <c r="C22" s="13" t="s">
        <v>703</v>
      </c>
      <c r="D22" s="13">
        <v>2571</v>
      </c>
      <c r="E22" s="13">
        <f t="shared" si="0"/>
        <v>1890</v>
      </c>
      <c r="F22" s="13">
        <f t="shared" si="3"/>
        <v>643</v>
      </c>
      <c r="G22" s="13">
        <f t="shared" si="2"/>
        <v>38</v>
      </c>
      <c r="H22" s="13"/>
      <c r="I22" s="24"/>
      <c r="J22" s="16"/>
    </row>
    <row r="23" spans="1:10" ht="19.5" customHeight="1">
      <c r="A23" s="25">
        <v>20</v>
      </c>
      <c r="B23" s="53" t="s">
        <v>33</v>
      </c>
      <c r="C23" s="53"/>
      <c r="D23" s="25">
        <f>SUM(D3:D22)</f>
        <v>258788</v>
      </c>
      <c r="E23" s="25">
        <f>SUM(E3:E22)</f>
        <v>190283</v>
      </c>
      <c r="F23" s="25">
        <f>SUM(F3:F22)</f>
        <v>64698</v>
      </c>
      <c r="G23" s="25">
        <f>SUM(G3:G22)</f>
        <v>3807</v>
      </c>
      <c r="H23" s="25">
        <f>SUM(H3:H22)</f>
        <v>0</v>
      </c>
      <c r="I23" s="24"/>
      <c r="J23" s="16"/>
    </row>
    <row r="24" ht="15.75">
      <c r="J24" s="16"/>
    </row>
    <row r="25" ht="16.5" thickBot="1"/>
    <row r="26" spans="1:8" ht="16.5" thickBot="1">
      <c r="A26" s="6"/>
      <c r="B26" s="20" t="s">
        <v>745</v>
      </c>
      <c r="C26" s="21">
        <f>D23+H23</f>
        <v>258788</v>
      </c>
      <c r="D26" s="22"/>
      <c r="E26" s="22"/>
      <c r="F26" s="22"/>
      <c r="G26" s="22"/>
      <c r="H26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3:C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Header>&amp;Cč. j. MSMT-29328/2017-2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Layout" zoomScaleNormal="106" workbookViewId="0" topLeftCell="A1">
      <selection activeCell="C26" sqref="C26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90.00390625" style="7" customWidth="1"/>
    <col min="4" max="4" width="13.140625" style="7" customWidth="1"/>
    <col min="5" max="5" width="11.8515625" style="7" customWidth="1"/>
    <col min="6" max="6" width="11.57421875" style="7" customWidth="1"/>
    <col min="7" max="7" width="16.57421875" style="7" customWidth="1"/>
    <col min="8" max="8" width="11.8515625" style="7" customWidth="1"/>
    <col min="9" max="16384" width="9.140625" style="7" customWidth="1"/>
  </cols>
  <sheetData>
    <row r="1" spans="2:8" ht="30" customHeight="1">
      <c r="B1" s="50" t="s">
        <v>704</v>
      </c>
      <c r="C1" s="51"/>
      <c r="D1" s="51"/>
      <c r="E1" s="51"/>
      <c r="F1" s="51"/>
      <c r="G1" s="51"/>
      <c r="H1" s="51"/>
    </row>
    <row r="2" spans="1:8" s="11" customFormat="1" ht="43.5" customHeight="1">
      <c r="A2" s="8" t="s">
        <v>746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</row>
    <row r="3" spans="1:10" ht="15.75">
      <c r="A3" s="13">
        <v>1</v>
      </c>
      <c r="B3" s="49" t="s">
        <v>705</v>
      </c>
      <c r="C3" s="49" t="s">
        <v>706</v>
      </c>
      <c r="D3" s="13">
        <v>8569</v>
      </c>
      <c r="E3" s="13">
        <f aca="true" t="shared" si="0" ref="E3:E19">ROUND(D3/1.36,0)</f>
        <v>6301</v>
      </c>
      <c r="F3" s="13">
        <f>ROUND(E3*0.34,0)</f>
        <v>2142</v>
      </c>
      <c r="G3" s="13">
        <f aca="true" t="shared" si="1" ref="G3:G19">ROUND(E3*0.02,0)</f>
        <v>126</v>
      </c>
      <c r="H3" s="13"/>
      <c r="I3" s="24"/>
      <c r="J3" s="16"/>
    </row>
    <row r="4" spans="1:10" ht="16.5" customHeight="1">
      <c r="A4" s="13">
        <v>2</v>
      </c>
      <c r="B4" s="49" t="s">
        <v>707</v>
      </c>
      <c r="C4" s="49" t="s">
        <v>708</v>
      </c>
      <c r="D4" s="13">
        <v>9426</v>
      </c>
      <c r="E4" s="13">
        <f t="shared" si="0"/>
        <v>6931</v>
      </c>
      <c r="F4" s="13">
        <f>ROUND(E4*0.34,0)+(-1)</f>
        <v>2356</v>
      </c>
      <c r="G4" s="13">
        <f t="shared" si="1"/>
        <v>139</v>
      </c>
      <c r="H4" s="13"/>
      <c r="I4" s="24"/>
      <c r="J4" s="16"/>
    </row>
    <row r="5" spans="1:10" ht="15.75">
      <c r="A5" s="13">
        <v>3</v>
      </c>
      <c r="B5" s="49" t="s">
        <v>709</v>
      </c>
      <c r="C5" s="49" t="s">
        <v>710</v>
      </c>
      <c r="D5" s="13">
        <v>19709</v>
      </c>
      <c r="E5" s="13">
        <f t="shared" si="0"/>
        <v>14492</v>
      </c>
      <c r="F5" s="13">
        <f>ROUND(E5*0.34,0)</f>
        <v>4927</v>
      </c>
      <c r="G5" s="13">
        <f t="shared" si="1"/>
        <v>290</v>
      </c>
      <c r="H5" s="13"/>
      <c r="I5" s="24"/>
      <c r="J5" s="16"/>
    </row>
    <row r="6" spans="1:10" ht="15.75">
      <c r="A6" s="13">
        <v>4</v>
      </c>
      <c r="B6" s="49" t="s">
        <v>711</v>
      </c>
      <c r="C6" s="49" t="s">
        <v>712</v>
      </c>
      <c r="D6" s="13">
        <v>8569</v>
      </c>
      <c r="E6" s="13">
        <f t="shared" si="0"/>
        <v>6301</v>
      </c>
      <c r="F6" s="13">
        <f>ROUND(E6*0.34,0)</f>
        <v>2142</v>
      </c>
      <c r="G6" s="13">
        <f t="shared" si="1"/>
        <v>126</v>
      </c>
      <c r="H6" s="13"/>
      <c r="I6" s="24"/>
      <c r="J6" s="16"/>
    </row>
    <row r="7" spans="1:10" ht="15.75">
      <c r="A7" s="13">
        <v>5</v>
      </c>
      <c r="B7" s="49" t="s">
        <v>713</v>
      </c>
      <c r="C7" s="49" t="s">
        <v>714</v>
      </c>
      <c r="D7" s="13">
        <v>42846</v>
      </c>
      <c r="E7" s="13">
        <f t="shared" si="0"/>
        <v>31504</v>
      </c>
      <c r="F7" s="13">
        <f>ROUND(E7*0.34,0)+(1)</f>
        <v>10712</v>
      </c>
      <c r="G7" s="13">
        <f t="shared" si="1"/>
        <v>630</v>
      </c>
      <c r="H7" s="13"/>
      <c r="I7" s="24"/>
      <c r="J7" s="16"/>
    </row>
    <row r="8" spans="1:10" ht="15.75">
      <c r="A8" s="13">
        <v>6</v>
      </c>
      <c r="B8" s="49" t="s">
        <v>715</v>
      </c>
      <c r="C8" s="49" t="s">
        <v>716</v>
      </c>
      <c r="D8" s="13">
        <v>35133</v>
      </c>
      <c r="E8" s="13">
        <f t="shared" si="0"/>
        <v>25833</v>
      </c>
      <c r="F8" s="13">
        <f aca="true" t="shared" si="2" ref="F8:F14">ROUND(E8*0.34,0)</f>
        <v>8783</v>
      </c>
      <c r="G8" s="13">
        <f t="shared" si="1"/>
        <v>517</v>
      </c>
      <c r="H8" s="13"/>
      <c r="I8" s="24"/>
      <c r="J8" s="16"/>
    </row>
    <row r="9" spans="1:10" ht="15.75">
      <c r="A9" s="13">
        <v>7</v>
      </c>
      <c r="B9" s="49" t="s">
        <v>717</v>
      </c>
      <c r="C9" s="49" t="s">
        <v>718</v>
      </c>
      <c r="D9" s="13">
        <v>26564</v>
      </c>
      <c r="E9" s="13">
        <f t="shared" si="0"/>
        <v>19532</v>
      </c>
      <c r="F9" s="13">
        <f t="shared" si="2"/>
        <v>6641</v>
      </c>
      <c r="G9" s="13">
        <f t="shared" si="1"/>
        <v>391</v>
      </c>
      <c r="H9" s="13"/>
      <c r="I9" s="24"/>
      <c r="J9" s="16"/>
    </row>
    <row r="10" spans="1:10" ht="15.75">
      <c r="A10" s="13">
        <v>8</v>
      </c>
      <c r="B10" s="49" t="s">
        <v>719</v>
      </c>
      <c r="C10" s="49" t="s">
        <v>720</v>
      </c>
      <c r="D10" s="13">
        <v>5141</v>
      </c>
      <c r="E10" s="13">
        <f t="shared" si="0"/>
        <v>3780</v>
      </c>
      <c r="F10" s="13">
        <f t="shared" si="2"/>
        <v>1285</v>
      </c>
      <c r="G10" s="13">
        <f t="shared" si="1"/>
        <v>76</v>
      </c>
      <c r="H10" s="13"/>
      <c r="I10" s="24"/>
      <c r="J10" s="16"/>
    </row>
    <row r="11" spans="1:10" ht="15.75">
      <c r="A11" s="13">
        <v>9</v>
      </c>
      <c r="B11" s="49" t="s">
        <v>721</v>
      </c>
      <c r="C11" s="49" t="s">
        <v>722</v>
      </c>
      <c r="D11" s="13">
        <v>2571</v>
      </c>
      <c r="E11" s="13">
        <f t="shared" si="0"/>
        <v>1890</v>
      </c>
      <c r="F11" s="13">
        <f t="shared" si="2"/>
        <v>643</v>
      </c>
      <c r="G11" s="13">
        <f t="shared" si="1"/>
        <v>38</v>
      </c>
      <c r="H11" s="13"/>
      <c r="I11" s="24"/>
      <c r="J11" s="16"/>
    </row>
    <row r="12" spans="1:10" ht="15.75">
      <c r="A12" s="13">
        <v>10</v>
      </c>
      <c r="B12" s="49" t="s">
        <v>723</v>
      </c>
      <c r="C12" s="49" t="s">
        <v>724</v>
      </c>
      <c r="D12" s="13">
        <v>2571</v>
      </c>
      <c r="E12" s="13">
        <f t="shared" si="0"/>
        <v>1890</v>
      </c>
      <c r="F12" s="13">
        <f t="shared" si="2"/>
        <v>643</v>
      </c>
      <c r="G12" s="13">
        <f t="shared" si="1"/>
        <v>38</v>
      </c>
      <c r="H12" s="13"/>
      <c r="I12" s="24"/>
      <c r="J12" s="16"/>
    </row>
    <row r="13" spans="1:10" ht="15.75">
      <c r="A13" s="13">
        <v>11</v>
      </c>
      <c r="B13" s="49" t="s">
        <v>725</v>
      </c>
      <c r="C13" s="49" t="s">
        <v>726</v>
      </c>
      <c r="D13" s="13">
        <v>11140</v>
      </c>
      <c r="E13" s="13">
        <f t="shared" si="0"/>
        <v>8191</v>
      </c>
      <c r="F13" s="13">
        <f t="shared" si="2"/>
        <v>2785</v>
      </c>
      <c r="G13" s="13">
        <f t="shared" si="1"/>
        <v>164</v>
      </c>
      <c r="H13" s="13"/>
      <c r="I13" s="24"/>
      <c r="J13" s="16"/>
    </row>
    <row r="14" spans="1:10" ht="15.75">
      <c r="A14" s="13">
        <v>12</v>
      </c>
      <c r="B14" s="49" t="s">
        <v>727</v>
      </c>
      <c r="C14" s="49" t="s">
        <v>728</v>
      </c>
      <c r="D14" s="13">
        <v>8569</v>
      </c>
      <c r="E14" s="13">
        <f t="shared" si="0"/>
        <v>6301</v>
      </c>
      <c r="F14" s="13">
        <f t="shared" si="2"/>
        <v>2142</v>
      </c>
      <c r="G14" s="13">
        <f t="shared" si="1"/>
        <v>126</v>
      </c>
      <c r="H14" s="13"/>
      <c r="I14" s="24"/>
      <c r="J14" s="16"/>
    </row>
    <row r="15" spans="1:10" ht="15.75">
      <c r="A15" s="13">
        <v>13</v>
      </c>
      <c r="B15" s="49" t="s">
        <v>729</v>
      </c>
      <c r="C15" s="49" t="s">
        <v>747</v>
      </c>
      <c r="D15" s="13">
        <v>1457</v>
      </c>
      <c r="E15" s="13">
        <f t="shared" si="0"/>
        <v>1071</v>
      </c>
      <c r="F15" s="13">
        <f>ROUND(E15*0.34,0)+(1)</f>
        <v>365</v>
      </c>
      <c r="G15" s="13">
        <f t="shared" si="1"/>
        <v>21</v>
      </c>
      <c r="H15" s="13"/>
      <c r="I15" s="24"/>
      <c r="J15" s="16"/>
    </row>
    <row r="16" spans="1:10" ht="15.75">
      <c r="A16" s="13">
        <v>14</v>
      </c>
      <c r="B16" s="49" t="s">
        <v>730</v>
      </c>
      <c r="C16" s="49" t="s">
        <v>731</v>
      </c>
      <c r="D16" s="13">
        <v>4285</v>
      </c>
      <c r="E16" s="13">
        <f t="shared" si="0"/>
        <v>3151</v>
      </c>
      <c r="F16" s="13">
        <f>ROUND(E16*0.34,0)</f>
        <v>1071</v>
      </c>
      <c r="G16" s="13">
        <f t="shared" si="1"/>
        <v>63</v>
      </c>
      <c r="H16" s="13"/>
      <c r="I16" s="24"/>
      <c r="J16" s="16"/>
    </row>
    <row r="17" spans="1:10" ht="15.75">
      <c r="A17" s="13">
        <v>15</v>
      </c>
      <c r="B17" s="49" t="s">
        <v>732</v>
      </c>
      <c r="C17" s="49" t="s">
        <v>733</v>
      </c>
      <c r="D17" s="13">
        <v>12854</v>
      </c>
      <c r="E17" s="13">
        <f t="shared" si="0"/>
        <v>9451</v>
      </c>
      <c r="F17" s="13">
        <f>ROUND(E17*0.34,0)+(1)</f>
        <v>3214</v>
      </c>
      <c r="G17" s="13">
        <f t="shared" si="1"/>
        <v>189</v>
      </c>
      <c r="H17" s="13"/>
      <c r="I17" s="24"/>
      <c r="J17" s="16"/>
    </row>
    <row r="18" spans="1:10" ht="15.75">
      <c r="A18" s="13">
        <v>16</v>
      </c>
      <c r="B18" s="49" t="s">
        <v>734</v>
      </c>
      <c r="C18" s="49" t="s">
        <v>735</v>
      </c>
      <c r="D18" s="13">
        <v>50815</v>
      </c>
      <c r="E18" s="13">
        <f t="shared" si="0"/>
        <v>37364</v>
      </c>
      <c r="F18" s="13">
        <f>ROUND(E18*0.34,0)</f>
        <v>12704</v>
      </c>
      <c r="G18" s="13">
        <f t="shared" si="1"/>
        <v>747</v>
      </c>
      <c r="H18" s="13"/>
      <c r="I18" s="24"/>
      <c r="J18" s="16"/>
    </row>
    <row r="19" spans="1:10" ht="15.75">
      <c r="A19" s="13">
        <v>17</v>
      </c>
      <c r="B19" s="49" t="s">
        <v>736</v>
      </c>
      <c r="C19" s="49" t="s">
        <v>737</v>
      </c>
      <c r="D19" s="13">
        <v>5141</v>
      </c>
      <c r="E19" s="13">
        <f t="shared" si="0"/>
        <v>3780</v>
      </c>
      <c r="F19" s="13">
        <f>ROUND(E19*0.34,0)</f>
        <v>1285</v>
      </c>
      <c r="G19" s="13">
        <f t="shared" si="1"/>
        <v>76</v>
      </c>
      <c r="H19" s="13"/>
      <c r="I19" s="24"/>
      <c r="J19" s="16"/>
    </row>
    <row r="20" spans="1:10" ht="19.5" customHeight="1">
      <c r="A20" s="25">
        <v>17</v>
      </c>
      <c r="B20" s="59" t="s">
        <v>33</v>
      </c>
      <c r="C20" s="59"/>
      <c r="D20" s="25">
        <f>SUM(D3:D19)</f>
        <v>255360</v>
      </c>
      <c r="E20" s="25">
        <f>SUM(E3:E19)</f>
        <v>187763</v>
      </c>
      <c r="F20" s="25">
        <f>SUM(F3:F19)</f>
        <v>63840</v>
      </c>
      <c r="G20" s="25">
        <f>SUM(G3:G19)</f>
        <v>3757</v>
      </c>
      <c r="H20" s="25">
        <f>SUM(H3:H19)</f>
        <v>0</v>
      </c>
      <c r="I20" s="24"/>
      <c r="J20" s="16"/>
    </row>
    <row r="22" ht="16.5" thickBot="1"/>
    <row r="23" spans="1:8" ht="16.5" thickBot="1">
      <c r="A23" s="6"/>
      <c r="B23" s="20" t="s">
        <v>33</v>
      </c>
      <c r="C23" s="21">
        <f>D20+H20</f>
        <v>255360</v>
      </c>
      <c r="D23" s="22"/>
      <c r="E23" s="22"/>
      <c r="F23" s="22"/>
      <c r="G23" s="22"/>
      <c r="H23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0:C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Header>&amp;Cč. j. MSMT-29328/2017-2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view="pageLayout" workbookViewId="0" topLeftCell="A1">
      <selection activeCell="G20" sqref="G20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85.7109375" style="7" customWidth="1"/>
    <col min="4" max="4" width="12.57421875" style="7" customWidth="1"/>
    <col min="5" max="5" width="12.140625" style="7" customWidth="1"/>
    <col min="6" max="6" width="11.00390625" style="7" customWidth="1"/>
    <col min="7" max="7" width="16.57421875" style="7" customWidth="1"/>
    <col min="8" max="8" width="11.28125" style="7" customWidth="1"/>
    <col min="9" max="16384" width="9.140625" style="7" customWidth="1"/>
  </cols>
  <sheetData>
    <row r="1" spans="2:13" ht="30" customHeight="1">
      <c r="B1" s="50" t="s">
        <v>34</v>
      </c>
      <c r="C1" s="51"/>
      <c r="D1" s="51"/>
      <c r="E1" s="51"/>
      <c r="F1" s="51"/>
      <c r="G1" s="51"/>
      <c r="H1" s="51"/>
      <c r="J1" s="16"/>
      <c r="K1" s="16"/>
      <c r="L1" s="16"/>
      <c r="M1" s="16"/>
    </row>
    <row r="2" spans="1:13" s="11" customFormat="1" ht="43.5" customHeight="1">
      <c r="A2" s="8" t="s">
        <v>744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  <c r="J2" s="26"/>
      <c r="K2" s="26"/>
      <c r="L2" s="26"/>
      <c r="M2" s="26"/>
    </row>
    <row r="3" spans="1:13" ht="15.75">
      <c r="A3" s="13">
        <v>1</v>
      </c>
      <c r="B3" s="13" t="s">
        <v>35</v>
      </c>
      <c r="C3" s="13" t="s">
        <v>36</v>
      </c>
      <c r="D3" s="13"/>
      <c r="E3" s="13"/>
      <c r="F3" s="13"/>
      <c r="G3" s="13"/>
      <c r="H3" s="13">
        <v>10283</v>
      </c>
      <c r="J3" s="24"/>
      <c r="K3" s="16"/>
      <c r="L3" s="16"/>
      <c r="M3" s="16"/>
    </row>
    <row r="4" spans="1:13" ht="15.75">
      <c r="A4" s="13">
        <v>2</v>
      </c>
      <c r="B4" s="13" t="s">
        <v>37</v>
      </c>
      <c r="C4" s="13" t="s">
        <v>38</v>
      </c>
      <c r="D4" s="13">
        <v>15424</v>
      </c>
      <c r="E4" s="13">
        <f aca="true" t="shared" si="0" ref="E4:E36">ROUND(D4/1.36,0)</f>
        <v>11341</v>
      </c>
      <c r="F4" s="13">
        <f>ROUND(E4*0.34,0)</f>
        <v>3856</v>
      </c>
      <c r="G4" s="13">
        <f aca="true" t="shared" si="1" ref="G4:G36">ROUND(E4*0.02,0)</f>
        <v>227</v>
      </c>
      <c r="H4" s="13"/>
      <c r="J4" s="24"/>
      <c r="K4" s="16"/>
      <c r="L4" s="16"/>
      <c r="M4" s="16"/>
    </row>
    <row r="5" spans="1:13" ht="15.75">
      <c r="A5" s="13">
        <v>3</v>
      </c>
      <c r="B5" s="13" t="s">
        <v>39</v>
      </c>
      <c r="C5" s="13" t="s">
        <v>40</v>
      </c>
      <c r="D5" s="13">
        <v>2571</v>
      </c>
      <c r="E5" s="13">
        <f t="shared" si="0"/>
        <v>1890</v>
      </c>
      <c r="F5" s="13">
        <f>ROUND(E5*0.34,0)</f>
        <v>643</v>
      </c>
      <c r="G5" s="13">
        <f t="shared" si="1"/>
        <v>38</v>
      </c>
      <c r="H5" s="13"/>
      <c r="J5" s="24"/>
      <c r="K5" s="16"/>
      <c r="L5" s="16"/>
      <c r="M5" s="16"/>
    </row>
    <row r="6" spans="1:13" ht="15.75">
      <c r="A6" s="13">
        <v>4</v>
      </c>
      <c r="B6" s="13" t="s">
        <v>41</v>
      </c>
      <c r="C6" s="13" t="s">
        <v>42</v>
      </c>
      <c r="D6" s="13">
        <v>8483</v>
      </c>
      <c r="E6" s="13">
        <f t="shared" si="0"/>
        <v>6238</v>
      </c>
      <c r="F6" s="13">
        <f>ROUND(E6*0.34,0)+(-1)</f>
        <v>2120</v>
      </c>
      <c r="G6" s="13">
        <f t="shared" si="1"/>
        <v>125</v>
      </c>
      <c r="H6" s="13"/>
      <c r="J6" s="24"/>
      <c r="K6" s="16"/>
      <c r="L6" s="16"/>
      <c r="M6" s="16"/>
    </row>
    <row r="7" spans="1:13" ht="15.75">
      <c r="A7" s="13">
        <v>5</v>
      </c>
      <c r="B7" s="13" t="s">
        <v>43</v>
      </c>
      <c r="C7" s="13" t="s">
        <v>44</v>
      </c>
      <c r="D7" s="13">
        <v>21337</v>
      </c>
      <c r="E7" s="13">
        <f t="shared" si="0"/>
        <v>15689</v>
      </c>
      <c r="F7" s="13">
        <f>ROUND(E7*0.34,0)</f>
        <v>5334</v>
      </c>
      <c r="G7" s="13">
        <f t="shared" si="1"/>
        <v>314</v>
      </c>
      <c r="H7" s="13"/>
      <c r="J7" s="24"/>
      <c r="K7" s="16"/>
      <c r="L7" s="16"/>
      <c r="M7" s="16"/>
    </row>
    <row r="8" spans="1:13" ht="15.75">
      <c r="A8" s="13">
        <v>6</v>
      </c>
      <c r="B8" s="13" t="s">
        <v>45</v>
      </c>
      <c r="C8" s="13" t="s">
        <v>46</v>
      </c>
      <c r="D8" s="13">
        <v>5140</v>
      </c>
      <c r="E8" s="13">
        <f t="shared" si="0"/>
        <v>3779</v>
      </c>
      <c r="F8" s="13">
        <f>ROUND(E8*0.34,0)</f>
        <v>1285</v>
      </c>
      <c r="G8" s="13">
        <f t="shared" si="1"/>
        <v>76</v>
      </c>
      <c r="H8" s="13"/>
      <c r="J8" s="24"/>
      <c r="K8" s="16"/>
      <c r="L8" s="16"/>
      <c r="M8" s="16"/>
    </row>
    <row r="9" spans="1:13" ht="15.75">
      <c r="A9" s="13">
        <v>7</v>
      </c>
      <c r="B9" s="13" t="s">
        <v>47</v>
      </c>
      <c r="C9" s="13" t="s">
        <v>48</v>
      </c>
      <c r="D9" s="13">
        <v>15424</v>
      </c>
      <c r="E9" s="13">
        <f t="shared" si="0"/>
        <v>11341</v>
      </c>
      <c r="F9" s="13">
        <f>ROUND(E9*0.34,0)</f>
        <v>3856</v>
      </c>
      <c r="G9" s="13">
        <f t="shared" si="1"/>
        <v>227</v>
      </c>
      <c r="H9" s="13"/>
      <c r="J9" s="24"/>
      <c r="K9" s="16"/>
      <c r="L9" s="16"/>
      <c r="M9" s="16"/>
    </row>
    <row r="10" spans="1:13" ht="15.75">
      <c r="A10" s="13">
        <v>8</v>
      </c>
      <c r="B10" s="13" t="s">
        <v>49</v>
      </c>
      <c r="C10" s="13" t="s">
        <v>50</v>
      </c>
      <c r="D10" s="13">
        <v>7712</v>
      </c>
      <c r="E10" s="13">
        <f t="shared" si="0"/>
        <v>5671</v>
      </c>
      <c r="F10" s="13">
        <f>ROUND(E10*0.34,0)</f>
        <v>1928</v>
      </c>
      <c r="G10" s="13">
        <f t="shared" si="1"/>
        <v>113</v>
      </c>
      <c r="H10" s="13"/>
      <c r="J10" s="24"/>
      <c r="K10" s="16"/>
      <c r="L10" s="16"/>
      <c r="M10" s="16"/>
    </row>
    <row r="11" spans="1:13" ht="15.75">
      <c r="A11" s="13">
        <v>9</v>
      </c>
      <c r="B11" s="13" t="s">
        <v>51</v>
      </c>
      <c r="C11" s="13" t="s">
        <v>52</v>
      </c>
      <c r="D11" s="13">
        <v>6855</v>
      </c>
      <c r="E11" s="13">
        <f t="shared" si="0"/>
        <v>5040</v>
      </c>
      <c r="F11" s="13">
        <f>ROUND(E11*0.34,0)</f>
        <v>1714</v>
      </c>
      <c r="G11" s="13">
        <f t="shared" si="1"/>
        <v>101</v>
      </c>
      <c r="H11" s="13"/>
      <c r="J11" s="24"/>
      <c r="K11" s="16"/>
      <c r="L11" s="16"/>
      <c r="M11" s="16"/>
    </row>
    <row r="12" spans="1:13" ht="15.75">
      <c r="A12" s="13">
        <v>10</v>
      </c>
      <c r="B12" s="13" t="s">
        <v>53</v>
      </c>
      <c r="C12" s="13" t="s">
        <v>54</v>
      </c>
      <c r="D12" s="13">
        <v>12854</v>
      </c>
      <c r="E12" s="13">
        <f t="shared" si="0"/>
        <v>9451</v>
      </c>
      <c r="F12" s="13">
        <f>ROUND(E12*0.34,0)+(1)</f>
        <v>3214</v>
      </c>
      <c r="G12" s="13">
        <f t="shared" si="1"/>
        <v>189</v>
      </c>
      <c r="H12" s="13"/>
      <c r="J12" s="24"/>
      <c r="K12" s="16"/>
      <c r="L12" s="16"/>
      <c r="M12" s="16"/>
    </row>
    <row r="13" spans="1:13" ht="15.75">
      <c r="A13" s="13">
        <v>11</v>
      </c>
      <c r="B13" s="13" t="s">
        <v>55</v>
      </c>
      <c r="C13" s="13" t="s">
        <v>56</v>
      </c>
      <c r="D13" s="13">
        <v>4285</v>
      </c>
      <c r="E13" s="13">
        <f t="shared" si="0"/>
        <v>3151</v>
      </c>
      <c r="F13" s="13">
        <f>ROUND(E13*0.34,0)</f>
        <v>1071</v>
      </c>
      <c r="G13" s="13">
        <f t="shared" si="1"/>
        <v>63</v>
      </c>
      <c r="H13" s="13"/>
      <c r="J13" s="24"/>
      <c r="K13" s="16"/>
      <c r="L13" s="16"/>
      <c r="M13" s="16"/>
    </row>
    <row r="14" spans="1:13" ht="15.75">
      <c r="A14" s="13">
        <v>12</v>
      </c>
      <c r="B14" s="13" t="s">
        <v>57</v>
      </c>
      <c r="C14" s="13" t="s">
        <v>58</v>
      </c>
      <c r="D14" s="13">
        <v>5140</v>
      </c>
      <c r="E14" s="13">
        <f t="shared" si="0"/>
        <v>3779</v>
      </c>
      <c r="F14" s="13">
        <f>ROUND(E14*0.34,0)</f>
        <v>1285</v>
      </c>
      <c r="G14" s="13">
        <f t="shared" si="1"/>
        <v>76</v>
      </c>
      <c r="H14" s="13"/>
      <c r="J14" s="24"/>
      <c r="K14" s="16"/>
      <c r="L14" s="16"/>
      <c r="M14" s="16"/>
    </row>
    <row r="15" spans="1:13" ht="15.75">
      <c r="A15" s="13">
        <v>13</v>
      </c>
      <c r="B15" s="13" t="s">
        <v>59</v>
      </c>
      <c r="C15" s="13" t="s">
        <v>60</v>
      </c>
      <c r="D15" s="13">
        <v>8569</v>
      </c>
      <c r="E15" s="13">
        <f t="shared" si="0"/>
        <v>6301</v>
      </c>
      <c r="F15" s="13">
        <f>ROUND(E15*0.34,0)</f>
        <v>2142</v>
      </c>
      <c r="G15" s="13">
        <f t="shared" si="1"/>
        <v>126</v>
      </c>
      <c r="H15" s="13"/>
      <c r="J15" s="24"/>
      <c r="K15" s="16"/>
      <c r="L15" s="16"/>
      <c r="M15" s="16"/>
    </row>
    <row r="16" spans="1:13" ht="15.75">
      <c r="A16" s="13">
        <v>14</v>
      </c>
      <c r="B16" s="13" t="s">
        <v>61</v>
      </c>
      <c r="C16" s="13" t="s">
        <v>62</v>
      </c>
      <c r="D16" s="13">
        <v>16967</v>
      </c>
      <c r="E16" s="13">
        <f t="shared" si="0"/>
        <v>12476</v>
      </c>
      <c r="F16" s="13">
        <f>ROUND(E16*0.34,0)+(-1)</f>
        <v>4241</v>
      </c>
      <c r="G16" s="13">
        <f t="shared" si="1"/>
        <v>250</v>
      </c>
      <c r="H16" s="13"/>
      <c r="J16" s="24"/>
      <c r="K16" s="16"/>
      <c r="L16" s="16"/>
      <c r="M16" s="16"/>
    </row>
    <row r="17" spans="1:13" ht="15.75">
      <c r="A17" s="13">
        <v>15</v>
      </c>
      <c r="B17" s="13" t="s">
        <v>63</v>
      </c>
      <c r="C17" s="13" t="s">
        <v>64</v>
      </c>
      <c r="D17" s="13">
        <v>27421</v>
      </c>
      <c r="E17" s="13">
        <f t="shared" si="0"/>
        <v>20163</v>
      </c>
      <c r="F17" s="13">
        <f aca="true" t="shared" si="2" ref="F17:F23">ROUND(E17*0.34,0)</f>
        <v>6855</v>
      </c>
      <c r="G17" s="13">
        <f t="shared" si="1"/>
        <v>403</v>
      </c>
      <c r="H17" s="13"/>
      <c r="J17" s="24"/>
      <c r="K17" s="16"/>
      <c r="L17" s="16"/>
      <c r="M17" s="16"/>
    </row>
    <row r="18" spans="1:13" ht="15.75">
      <c r="A18" s="13">
        <v>16</v>
      </c>
      <c r="B18" s="13" t="s">
        <v>65</v>
      </c>
      <c r="C18" s="13" t="s">
        <v>66</v>
      </c>
      <c r="D18" s="13">
        <v>2571</v>
      </c>
      <c r="E18" s="13">
        <f t="shared" si="0"/>
        <v>1890</v>
      </c>
      <c r="F18" s="13">
        <f t="shared" si="2"/>
        <v>643</v>
      </c>
      <c r="G18" s="13">
        <f t="shared" si="1"/>
        <v>38</v>
      </c>
      <c r="H18" s="13"/>
      <c r="J18" s="24"/>
      <c r="K18" s="16"/>
      <c r="L18" s="16"/>
      <c r="M18" s="16"/>
    </row>
    <row r="19" spans="1:13" ht="15.75">
      <c r="A19" s="13">
        <v>17</v>
      </c>
      <c r="B19" s="13" t="s">
        <v>67</v>
      </c>
      <c r="C19" s="13" t="s">
        <v>68</v>
      </c>
      <c r="D19" s="13">
        <v>8569</v>
      </c>
      <c r="E19" s="13">
        <f t="shared" si="0"/>
        <v>6301</v>
      </c>
      <c r="F19" s="13">
        <f t="shared" si="2"/>
        <v>2142</v>
      </c>
      <c r="G19" s="13">
        <f t="shared" si="1"/>
        <v>126</v>
      </c>
      <c r="H19" s="13"/>
      <c r="J19" s="24"/>
      <c r="K19" s="16"/>
      <c r="L19" s="16"/>
      <c r="M19" s="16"/>
    </row>
    <row r="20" spans="1:13" ht="15.75">
      <c r="A20" s="13">
        <v>18</v>
      </c>
      <c r="B20" s="13" t="s">
        <v>69</v>
      </c>
      <c r="C20" s="13" t="s">
        <v>70</v>
      </c>
      <c r="D20" s="13">
        <v>4285</v>
      </c>
      <c r="E20" s="13">
        <f t="shared" si="0"/>
        <v>3151</v>
      </c>
      <c r="F20" s="13">
        <f t="shared" si="2"/>
        <v>1071</v>
      </c>
      <c r="G20" s="13">
        <f t="shared" si="1"/>
        <v>63</v>
      </c>
      <c r="H20" s="13"/>
      <c r="J20" s="24"/>
      <c r="K20" s="16"/>
      <c r="L20" s="16"/>
      <c r="M20" s="16"/>
    </row>
    <row r="21" spans="1:13" ht="15.75">
      <c r="A21" s="13">
        <v>19</v>
      </c>
      <c r="B21" s="13" t="s">
        <v>71</v>
      </c>
      <c r="C21" s="13" t="s">
        <v>72</v>
      </c>
      <c r="D21" s="13">
        <v>4285</v>
      </c>
      <c r="E21" s="13">
        <f t="shared" si="0"/>
        <v>3151</v>
      </c>
      <c r="F21" s="13">
        <f t="shared" si="2"/>
        <v>1071</v>
      </c>
      <c r="G21" s="13">
        <f t="shared" si="1"/>
        <v>63</v>
      </c>
      <c r="H21" s="13"/>
      <c r="J21" s="24"/>
      <c r="K21" s="16"/>
      <c r="L21" s="16"/>
      <c r="M21" s="16"/>
    </row>
    <row r="22" spans="1:13" ht="15.75">
      <c r="A22" s="13">
        <v>20</v>
      </c>
      <c r="B22" s="13" t="s">
        <v>73</v>
      </c>
      <c r="C22" s="13" t="s">
        <v>74</v>
      </c>
      <c r="D22" s="13">
        <v>37704</v>
      </c>
      <c r="E22" s="13">
        <f t="shared" si="0"/>
        <v>27724</v>
      </c>
      <c r="F22" s="13">
        <f t="shared" si="2"/>
        <v>9426</v>
      </c>
      <c r="G22" s="13">
        <f t="shared" si="1"/>
        <v>554</v>
      </c>
      <c r="H22" s="13"/>
      <c r="J22" s="24"/>
      <c r="K22" s="16"/>
      <c r="L22" s="16"/>
      <c r="M22" s="16"/>
    </row>
    <row r="23" spans="1:13" ht="15.75">
      <c r="A23" s="13">
        <v>21</v>
      </c>
      <c r="B23" s="13" t="s">
        <v>75</v>
      </c>
      <c r="C23" s="13" t="s">
        <v>76</v>
      </c>
      <c r="D23" s="13">
        <v>4285</v>
      </c>
      <c r="E23" s="13">
        <f t="shared" si="0"/>
        <v>3151</v>
      </c>
      <c r="F23" s="13">
        <f t="shared" si="2"/>
        <v>1071</v>
      </c>
      <c r="G23" s="13">
        <f t="shared" si="1"/>
        <v>63</v>
      </c>
      <c r="H23" s="13"/>
      <c r="J23" s="24"/>
      <c r="K23" s="16"/>
      <c r="L23" s="16"/>
      <c r="M23" s="16"/>
    </row>
    <row r="24" spans="1:13" ht="15.75">
      <c r="A24" s="13">
        <v>22</v>
      </c>
      <c r="B24" s="13" t="s">
        <v>77</v>
      </c>
      <c r="C24" s="13" t="s">
        <v>78</v>
      </c>
      <c r="D24" s="13">
        <v>23994</v>
      </c>
      <c r="E24" s="13">
        <f t="shared" si="0"/>
        <v>17643</v>
      </c>
      <c r="F24" s="13">
        <f>ROUND(E24*0.34,0)+(-1)</f>
        <v>5998</v>
      </c>
      <c r="G24" s="13">
        <f t="shared" si="1"/>
        <v>353</v>
      </c>
      <c r="H24" s="13"/>
      <c r="J24" s="24"/>
      <c r="K24" s="16"/>
      <c r="L24" s="16"/>
      <c r="M24" s="16"/>
    </row>
    <row r="25" spans="1:13" ht="15.75">
      <c r="A25" s="13">
        <v>23</v>
      </c>
      <c r="B25" s="13" t="s">
        <v>79</v>
      </c>
      <c r="C25" s="13" t="s">
        <v>80</v>
      </c>
      <c r="D25" s="13">
        <v>12854</v>
      </c>
      <c r="E25" s="13">
        <f t="shared" si="0"/>
        <v>9451</v>
      </c>
      <c r="F25" s="13">
        <f>ROUND(E25*0.34,0)+(1)</f>
        <v>3214</v>
      </c>
      <c r="G25" s="13">
        <f t="shared" si="1"/>
        <v>189</v>
      </c>
      <c r="H25" s="13"/>
      <c r="J25" s="24"/>
      <c r="K25" s="16"/>
      <c r="L25" s="16"/>
      <c r="M25" s="16"/>
    </row>
    <row r="26" spans="1:13" ht="15.75">
      <c r="A26" s="13">
        <v>24</v>
      </c>
      <c r="B26" s="13" t="s">
        <v>81</v>
      </c>
      <c r="C26" s="13" t="s">
        <v>82</v>
      </c>
      <c r="D26" s="13">
        <v>28278</v>
      </c>
      <c r="E26" s="13">
        <f t="shared" si="0"/>
        <v>20793</v>
      </c>
      <c r="F26" s="13">
        <f>ROUND(E26*0.34,0)+(-1)</f>
        <v>7069</v>
      </c>
      <c r="G26" s="13">
        <f t="shared" si="1"/>
        <v>416</v>
      </c>
      <c r="H26" s="13"/>
      <c r="J26" s="24"/>
      <c r="K26" s="16"/>
      <c r="L26" s="16"/>
      <c r="M26" s="16"/>
    </row>
    <row r="27" spans="1:13" ht="15.75">
      <c r="A27" s="13">
        <v>25</v>
      </c>
      <c r="B27" s="13" t="s">
        <v>83</v>
      </c>
      <c r="C27" s="13" t="s">
        <v>84</v>
      </c>
      <c r="D27" s="13">
        <v>24850</v>
      </c>
      <c r="E27" s="13">
        <f t="shared" si="0"/>
        <v>18272</v>
      </c>
      <c r="F27" s="13">
        <f>ROUND(E27*0.34,0)+(1)</f>
        <v>6213</v>
      </c>
      <c r="G27" s="13">
        <f t="shared" si="1"/>
        <v>365</v>
      </c>
      <c r="H27" s="13"/>
      <c r="J27" s="24"/>
      <c r="K27" s="16"/>
      <c r="L27" s="16"/>
      <c r="M27" s="16"/>
    </row>
    <row r="28" spans="1:13" ht="15.75">
      <c r="A28" s="13">
        <v>26</v>
      </c>
      <c r="B28" s="13" t="s">
        <v>85</v>
      </c>
      <c r="C28" s="13" t="s">
        <v>86</v>
      </c>
      <c r="D28" s="13">
        <v>2571</v>
      </c>
      <c r="E28" s="13">
        <f t="shared" si="0"/>
        <v>1890</v>
      </c>
      <c r="F28" s="13">
        <f>ROUND(E28*0.34,0)</f>
        <v>643</v>
      </c>
      <c r="G28" s="13">
        <f t="shared" si="1"/>
        <v>38</v>
      </c>
      <c r="H28" s="13"/>
      <c r="J28" s="24"/>
      <c r="K28" s="16"/>
      <c r="L28" s="16"/>
      <c r="M28" s="16"/>
    </row>
    <row r="29" spans="1:13" ht="15.75">
      <c r="A29" s="13">
        <v>27</v>
      </c>
      <c r="B29" s="13" t="s">
        <v>87</v>
      </c>
      <c r="C29" s="13" t="s">
        <v>88</v>
      </c>
      <c r="D29" s="13">
        <v>2571</v>
      </c>
      <c r="E29" s="13">
        <f t="shared" si="0"/>
        <v>1890</v>
      </c>
      <c r="F29" s="13">
        <f>ROUND(E29*0.34,0)</f>
        <v>643</v>
      </c>
      <c r="G29" s="13">
        <f t="shared" si="1"/>
        <v>38</v>
      </c>
      <c r="H29" s="13"/>
      <c r="J29" s="24"/>
      <c r="K29" s="16"/>
      <c r="L29" s="16"/>
      <c r="M29" s="16"/>
    </row>
    <row r="30" spans="1:13" ht="15.75">
      <c r="A30" s="13">
        <v>28</v>
      </c>
      <c r="B30" s="13" t="s">
        <v>89</v>
      </c>
      <c r="C30" s="13" t="s">
        <v>90</v>
      </c>
      <c r="D30" s="13">
        <v>5140</v>
      </c>
      <c r="E30" s="13">
        <f t="shared" si="0"/>
        <v>3779</v>
      </c>
      <c r="F30" s="13">
        <f>ROUND(E30*0.34,0)</f>
        <v>1285</v>
      </c>
      <c r="G30" s="13">
        <f t="shared" si="1"/>
        <v>76</v>
      </c>
      <c r="H30" s="13"/>
      <c r="J30" s="24"/>
      <c r="K30" s="16"/>
      <c r="L30" s="16"/>
      <c r="M30" s="16"/>
    </row>
    <row r="31" spans="1:13" ht="15.75">
      <c r="A31" s="13">
        <v>29</v>
      </c>
      <c r="B31" s="13" t="s">
        <v>91</v>
      </c>
      <c r="C31" s="13" t="s">
        <v>92</v>
      </c>
      <c r="D31" s="13">
        <v>13711</v>
      </c>
      <c r="E31" s="13">
        <f t="shared" si="0"/>
        <v>10082</v>
      </c>
      <c r="F31" s="13">
        <f>ROUND(E31*0.34,0)+(-1)</f>
        <v>3427</v>
      </c>
      <c r="G31" s="13">
        <f t="shared" si="1"/>
        <v>202</v>
      </c>
      <c r="H31" s="13"/>
      <c r="J31" s="24"/>
      <c r="K31" s="16"/>
      <c r="L31" s="16"/>
      <c r="M31" s="16"/>
    </row>
    <row r="32" spans="1:13" ht="15.75">
      <c r="A32" s="13">
        <v>30</v>
      </c>
      <c r="B32" s="13" t="s">
        <v>93</v>
      </c>
      <c r="C32" s="13" t="s">
        <v>94</v>
      </c>
      <c r="D32" s="13">
        <v>2571</v>
      </c>
      <c r="E32" s="13">
        <f t="shared" si="0"/>
        <v>1890</v>
      </c>
      <c r="F32" s="13">
        <f>ROUND(E32*0.34,0)</f>
        <v>643</v>
      </c>
      <c r="G32" s="13">
        <f t="shared" si="1"/>
        <v>38</v>
      </c>
      <c r="H32" s="13"/>
      <c r="J32" s="24"/>
      <c r="K32" s="16"/>
      <c r="L32" s="16"/>
      <c r="M32" s="16"/>
    </row>
    <row r="33" spans="1:13" ht="15.75">
      <c r="A33" s="13">
        <v>31</v>
      </c>
      <c r="B33" s="13" t="s">
        <v>95</v>
      </c>
      <c r="C33" s="13" t="s">
        <v>96</v>
      </c>
      <c r="D33" s="13">
        <v>17138</v>
      </c>
      <c r="E33" s="13">
        <f t="shared" si="0"/>
        <v>12601</v>
      </c>
      <c r="F33" s="13">
        <f>ROUND(E33*0.34,0)+(1)</f>
        <v>4285</v>
      </c>
      <c r="G33" s="13">
        <f t="shared" si="1"/>
        <v>252</v>
      </c>
      <c r="H33" s="13"/>
      <c r="J33" s="24"/>
      <c r="K33" s="16"/>
      <c r="L33" s="16"/>
      <c r="M33" s="16"/>
    </row>
    <row r="34" spans="1:13" ht="15.75">
      <c r="A34" s="13">
        <v>32</v>
      </c>
      <c r="B34" s="13" t="s">
        <v>97</v>
      </c>
      <c r="C34" s="13" t="s">
        <v>98</v>
      </c>
      <c r="D34" s="13">
        <v>8569</v>
      </c>
      <c r="E34" s="13">
        <f t="shared" si="0"/>
        <v>6301</v>
      </c>
      <c r="F34" s="13">
        <f>ROUND(E34*0.34,0)</f>
        <v>2142</v>
      </c>
      <c r="G34" s="13">
        <f t="shared" si="1"/>
        <v>126</v>
      </c>
      <c r="H34" s="13"/>
      <c r="J34" s="24"/>
      <c r="K34" s="16"/>
      <c r="L34" s="16"/>
      <c r="M34" s="16"/>
    </row>
    <row r="35" spans="1:13" ht="15.75">
      <c r="A35" s="13">
        <v>33</v>
      </c>
      <c r="B35" s="13" t="s">
        <v>99</v>
      </c>
      <c r="C35" s="13" t="s">
        <v>100</v>
      </c>
      <c r="D35" s="13">
        <v>2571</v>
      </c>
      <c r="E35" s="13">
        <f t="shared" si="0"/>
        <v>1890</v>
      </c>
      <c r="F35" s="13">
        <f>ROUND(E35*0.34,0)</f>
        <v>643</v>
      </c>
      <c r="G35" s="13">
        <f t="shared" si="1"/>
        <v>38</v>
      </c>
      <c r="H35" s="13"/>
      <c r="J35" s="24"/>
      <c r="K35" s="16"/>
      <c r="L35" s="16"/>
      <c r="M35" s="16"/>
    </row>
    <row r="36" spans="1:13" ht="15.75">
      <c r="A36" s="13">
        <v>34</v>
      </c>
      <c r="B36" s="13" t="s">
        <v>101</v>
      </c>
      <c r="C36" s="13" t="s">
        <v>102</v>
      </c>
      <c r="D36" s="13">
        <v>2571</v>
      </c>
      <c r="E36" s="13">
        <f t="shared" si="0"/>
        <v>1890</v>
      </c>
      <c r="F36" s="13">
        <f>ROUND(E36*0.34,0)</f>
        <v>643</v>
      </c>
      <c r="G36" s="13">
        <f t="shared" si="1"/>
        <v>38</v>
      </c>
      <c r="H36" s="13"/>
      <c r="J36" s="24"/>
      <c r="K36" s="16"/>
      <c r="L36" s="16"/>
      <c r="M36" s="16"/>
    </row>
    <row r="37" spans="1:13" ht="19.5" customHeight="1">
      <c r="A37" s="25">
        <v>34</v>
      </c>
      <c r="B37" s="53" t="s">
        <v>33</v>
      </c>
      <c r="C37" s="53"/>
      <c r="D37" s="25">
        <f>SUM(D3:D36)</f>
        <v>367270</v>
      </c>
      <c r="E37" s="25">
        <f>SUM(E3:E36)</f>
        <v>270050</v>
      </c>
      <c r="F37" s="25">
        <f>SUM(F3:F36)</f>
        <v>91816</v>
      </c>
      <c r="G37" s="25">
        <f>SUM(G3:G36)</f>
        <v>5404</v>
      </c>
      <c r="H37" s="25">
        <f>SUM(H3:H36)</f>
        <v>10283</v>
      </c>
      <c r="I37" s="24"/>
      <c r="J37" s="24"/>
      <c r="K37" s="16"/>
      <c r="L37" s="16"/>
      <c r="M37" s="16"/>
    </row>
    <row r="38" spans="10:13" ht="15.75">
      <c r="J38" s="16"/>
      <c r="K38" s="16"/>
      <c r="L38" s="16"/>
      <c r="M38" s="16"/>
    </row>
    <row r="39" ht="16.5" thickBot="1"/>
    <row r="40" spans="1:8" ht="16.5" thickBot="1">
      <c r="A40" s="6"/>
      <c r="B40" s="20" t="s">
        <v>745</v>
      </c>
      <c r="C40" s="21">
        <f>D37+H37</f>
        <v>377553</v>
      </c>
      <c r="D40" s="22"/>
      <c r="E40" s="22"/>
      <c r="F40" s="22"/>
      <c r="G40" s="22"/>
      <c r="H40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7:C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  <headerFooter alignWithMargins="0">
    <oddHeader>&amp;Cč. j. MSMT-29328/2017-2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Layout" workbookViewId="0" topLeftCell="A1">
      <selection activeCell="G20" sqref="G20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90.00390625" style="7" customWidth="1"/>
    <col min="4" max="4" width="13.140625" style="7" customWidth="1"/>
    <col min="5" max="6" width="11.57421875" style="7" customWidth="1"/>
    <col min="7" max="7" width="16.57421875" style="7" customWidth="1"/>
    <col min="8" max="8" width="11.8515625" style="7" customWidth="1"/>
    <col min="9" max="16384" width="9.140625" style="7" customWidth="1"/>
  </cols>
  <sheetData>
    <row r="1" spans="2:8" ht="30" customHeight="1">
      <c r="B1" s="50" t="s">
        <v>103</v>
      </c>
      <c r="C1" s="51"/>
      <c r="D1" s="51"/>
      <c r="E1" s="51"/>
      <c r="F1" s="51"/>
      <c r="G1" s="51"/>
      <c r="H1" s="51"/>
    </row>
    <row r="2" spans="1:8" s="11" customFormat="1" ht="43.5" customHeight="1">
      <c r="A2" s="8" t="s">
        <v>744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</row>
    <row r="3" spans="1:12" ht="15.75">
      <c r="A3" s="13">
        <v>1</v>
      </c>
      <c r="B3" s="13" t="s">
        <v>104</v>
      </c>
      <c r="C3" s="13" t="s">
        <v>105</v>
      </c>
      <c r="D3" s="13">
        <v>6855</v>
      </c>
      <c r="E3" s="13">
        <f aca="true" t="shared" si="0" ref="E3:E19">ROUND(D3/1.36,0)</f>
        <v>5040</v>
      </c>
      <c r="F3" s="13">
        <f>ROUND(E3*0.34,0)</f>
        <v>1714</v>
      </c>
      <c r="G3" s="13">
        <f aca="true" t="shared" si="1" ref="G3:G19">ROUND(E3*0.02,0)</f>
        <v>101</v>
      </c>
      <c r="H3" s="13"/>
      <c r="J3" s="24"/>
      <c r="K3" s="16"/>
      <c r="L3" s="16"/>
    </row>
    <row r="4" spans="1:12" ht="15.75">
      <c r="A4" s="13">
        <v>2</v>
      </c>
      <c r="B4" s="13" t="s">
        <v>106</v>
      </c>
      <c r="C4" s="13" t="s">
        <v>107</v>
      </c>
      <c r="D4" s="13">
        <v>5140</v>
      </c>
      <c r="E4" s="13">
        <f t="shared" si="0"/>
        <v>3779</v>
      </c>
      <c r="F4" s="13">
        <f>ROUND(E4*0.34,0)</f>
        <v>1285</v>
      </c>
      <c r="G4" s="13">
        <f t="shared" si="1"/>
        <v>76</v>
      </c>
      <c r="H4" s="13"/>
      <c r="J4" s="24"/>
      <c r="K4" s="16"/>
      <c r="L4" s="16"/>
    </row>
    <row r="5" spans="1:12" ht="15.75">
      <c r="A5" s="13">
        <v>3</v>
      </c>
      <c r="B5" s="13" t="s">
        <v>108</v>
      </c>
      <c r="C5" s="13" t="s">
        <v>109</v>
      </c>
      <c r="D5" s="13">
        <v>36847</v>
      </c>
      <c r="E5" s="13">
        <f t="shared" si="0"/>
        <v>27093</v>
      </c>
      <c r="F5" s="13">
        <f>ROUND(E5*0.34,0)</f>
        <v>9212</v>
      </c>
      <c r="G5" s="13">
        <f t="shared" si="1"/>
        <v>542</v>
      </c>
      <c r="H5" s="13"/>
      <c r="J5" s="24"/>
      <c r="K5" s="16"/>
      <c r="L5" s="16"/>
    </row>
    <row r="6" spans="1:12" ht="15.75">
      <c r="A6" s="13">
        <v>4</v>
      </c>
      <c r="B6" s="13" t="s">
        <v>110</v>
      </c>
      <c r="C6" s="13" t="s">
        <v>111</v>
      </c>
      <c r="D6" s="13">
        <v>9426</v>
      </c>
      <c r="E6" s="13">
        <f t="shared" si="0"/>
        <v>6931</v>
      </c>
      <c r="F6" s="13">
        <f>ROUND(E6*0.34,0)+(-1)</f>
        <v>2356</v>
      </c>
      <c r="G6" s="13">
        <f t="shared" si="1"/>
        <v>139</v>
      </c>
      <c r="H6" s="13"/>
      <c r="J6" s="24"/>
      <c r="K6" s="16"/>
      <c r="L6" s="16"/>
    </row>
    <row r="7" spans="1:12" ht="15.75">
      <c r="A7" s="13">
        <v>5</v>
      </c>
      <c r="B7" s="13" t="s">
        <v>112</v>
      </c>
      <c r="C7" s="13" t="s">
        <v>113</v>
      </c>
      <c r="D7" s="13">
        <v>21337</v>
      </c>
      <c r="E7" s="13">
        <f t="shared" si="0"/>
        <v>15689</v>
      </c>
      <c r="F7" s="13">
        <f>ROUND(E7*0.34,0)</f>
        <v>5334</v>
      </c>
      <c r="G7" s="13">
        <f t="shared" si="1"/>
        <v>314</v>
      </c>
      <c r="H7" s="13"/>
      <c r="J7" s="24"/>
      <c r="K7" s="16"/>
      <c r="L7" s="16"/>
    </row>
    <row r="8" spans="1:12" ht="15.75">
      <c r="A8" s="13">
        <v>6</v>
      </c>
      <c r="B8" s="13" t="s">
        <v>114</v>
      </c>
      <c r="C8" s="13" t="s">
        <v>115</v>
      </c>
      <c r="D8" s="13">
        <v>8483</v>
      </c>
      <c r="E8" s="13">
        <f t="shared" si="0"/>
        <v>6238</v>
      </c>
      <c r="F8" s="13">
        <f>ROUND(E8*0.34,0)+(-1)</f>
        <v>2120</v>
      </c>
      <c r="G8" s="13">
        <f t="shared" si="1"/>
        <v>125</v>
      </c>
      <c r="H8" s="13"/>
      <c r="J8" s="24"/>
      <c r="K8" s="16"/>
      <c r="L8" s="16"/>
    </row>
    <row r="9" spans="1:13" ht="15.75">
      <c r="A9" s="13">
        <v>7</v>
      </c>
      <c r="B9" s="13" t="s">
        <v>116</v>
      </c>
      <c r="C9" s="13" t="s">
        <v>117</v>
      </c>
      <c r="D9" s="13">
        <v>65981</v>
      </c>
      <c r="E9" s="13">
        <f t="shared" si="0"/>
        <v>48515</v>
      </c>
      <c r="F9" s="13">
        <f>ROUND(E9*0.34,0)+(1)</f>
        <v>16496</v>
      </c>
      <c r="G9" s="13">
        <f t="shared" si="1"/>
        <v>970</v>
      </c>
      <c r="H9" s="13"/>
      <c r="J9" s="24"/>
      <c r="K9" s="16"/>
      <c r="L9" s="16"/>
      <c r="M9" s="16"/>
    </row>
    <row r="10" spans="1:12" ht="15.75">
      <c r="A10" s="13">
        <v>8</v>
      </c>
      <c r="B10" s="13" t="s">
        <v>118</v>
      </c>
      <c r="C10" s="13" t="s">
        <v>119</v>
      </c>
      <c r="D10" s="13">
        <v>8569</v>
      </c>
      <c r="E10" s="13">
        <f t="shared" si="0"/>
        <v>6301</v>
      </c>
      <c r="F10" s="13">
        <f>ROUND(E10*0.34,0)</f>
        <v>2142</v>
      </c>
      <c r="G10" s="13">
        <f t="shared" si="1"/>
        <v>126</v>
      </c>
      <c r="H10" s="13"/>
      <c r="J10" s="24"/>
      <c r="K10" s="16"/>
      <c r="L10" s="16"/>
    </row>
    <row r="11" spans="1:12" ht="15.75">
      <c r="A11" s="13">
        <v>9</v>
      </c>
      <c r="B11" s="13" t="s">
        <v>120</v>
      </c>
      <c r="C11" s="13" t="s">
        <v>121</v>
      </c>
      <c r="D11" s="13">
        <v>13711</v>
      </c>
      <c r="E11" s="13">
        <f t="shared" si="0"/>
        <v>10082</v>
      </c>
      <c r="F11" s="13">
        <f>ROUND(E11*0.34,0)+(-1)</f>
        <v>3427</v>
      </c>
      <c r="G11" s="13">
        <f t="shared" si="1"/>
        <v>202</v>
      </c>
      <c r="H11" s="13"/>
      <c r="J11" s="24"/>
      <c r="K11" s="16"/>
      <c r="L11" s="16"/>
    </row>
    <row r="12" spans="1:12" ht="15.75">
      <c r="A12" s="13">
        <v>10</v>
      </c>
      <c r="B12" s="13" t="s">
        <v>122</v>
      </c>
      <c r="C12" s="13" t="s">
        <v>123</v>
      </c>
      <c r="D12" s="13">
        <v>87062</v>
      </c>
      <c r="E12" s="13">
        <f t="shared" si="0"/>
        <v>64016</v>
      </c>
      <c r="F12" s="13">
        <f>ROUND(E12*0.34,0)+(1)</f>
        <v>21766</v>
      </c>
      <c r="G12" s="13">
        <f t="shared" si="1"/>
        <v>1280</v>
      </c>
      <c r="H12" s="13"/>
      <c r="J12" s="24"/>
      <c r="K12" s="16"/>
      <c r="L12" s="16"/>
    </row>
    <row r="13" spans="1:12" ht="15.75">
      <c r="A13" s="13">
        <v>11</v>
      </c>
      <c r="B13" s="13" t="s">
        <v>124</v>
      </c>
      <c r="C13" s="13" t="s">
        <v>125</v>
      </c>
      <c r="D13" s="13">
        <v>28621</v>
      </c>
      <c r="E13" s="13">
        <f t="shared" si="0"/>
        <v>21045</v>
      </c>
      <c r="F13" s="13">
        <f aca="true" t="shared" si="2" ref="F13:F18">ROUND(E13*0.34,0)</f>
        <v>7155</v>
      </c>
      <c r="G13" s="13">
        <f t="shared" si="1"/>
        <v>421</v>
      </c>
      <c r="H13" s="13"/>
      <c r="J13" s="24"/>
      <c r="K13" s="16"/>
      <c r="L13" s="16"/>
    </row>
    <row r="14" spans="1:12" ht="15.75">
      <c r="A14" s="13">
        <v>12</v>
      </c>
      <c r="B14" s="13" t="s">
        <v>126</v>
      </c>
      <c r="C14" s="13" t="s">
        <v>127</v>
      </c>
      <c r="D14" s="13">
        <v>5140</v>
      </c>
      <c r="E14" s="13">
        <f t="shared" si="0"/>
        <v>3779</v>
      </c>
      <c r="F14" s="13">
        <f t="shared" si="2"/>
        <v>1285</v>
      </c>
      <c r="G14" s="13">
        <f t="shared" si="1"/>
        <v>76</v>
      </c>
      <c r="H14" s="13"/>
      <c r="J14" s="24"/>
      <c r="K14" s="16"/>
      <c r="L14" s="16"/>
    </row>
    <row r="15" spans="1:12" ht="15.75">
      <c r="A15" s="13">
        <v>13</v>
      </c>
      <c r="B15" s="13" t="s">
        <v>128</v>
      </c>
      <c r="C15" s="13" t="s">
        <v>129</v>
      </c>
      <c r="D15" s="13">
        <v>6855</v>
      </c>
      <c r="E15" s="13">
        <f t="shared" si="0"/>
        <v>5040</v>
      </c>
      <c r="F15" s="13">
        <f t="shared" si="2"/>
        <v>1714</v>
      </c>
      <c r="G15" s="13">
        <f t="shared" si="1"/>
        <v>101</v>
      </c>
      <c r="H15" s="13"/>
      <c r="J15" s="24"/>
      <c r="K15" s="16"/>
      <c r="L15" s="16"/>
    </row>
    <row r="16" spans="1:12" ht="15.75">
      <c r="A16" s="13">
        <v>14</v>
      </c>
      <c r="B16" s="13" t="s">
        <v>130</v>
      </c>
      <c r="C16" s="13" t="s">
        <v>131</v>
      </c>
      <c r="D16" s="13">
        <v>11140</v>
      </c>
      <c r="E16" s="13">
        <f t="shared" si="0"/>
        <v>8191</v>
      </c>
      <c r="F16" s="13">
        <f t="shared" si="2"/>
        <v>2785</v>
      </c>
      <c r="G16" s="13">
        <f t="shared" si="1"/>
        <v>164</v>
      </c>
      <c r="H16" s="13"/>
      <c r="J16" s="24"/>
      <c r="K16" s="16"/>
      <c r="L16" s="16"/>
    </row>
    <row r="17" spans="1:12" ht="15.75">
      <c r="A17" s="13">
        <v>15</v>
      </c>
      <c r="B17" s="13" t="s">
        <v>132</v>
      </c>
      <c r="C17" s="13" t="s">
        <v>133</v>
      </c>
      <c r="D17" s="13">
        <v>29992</v>
      </c>
      <c r="E17" s="13">
        <f t="shared" si="0"/>
        <v>22053</v>
      </c>
      <c r="F17" s="13">
        <f t="shared" si="2"/>
        <v>7498</v>
      </c>
      <c r="G17" s="13">
        <f t="shared" si="1"/>
        <v>441</v>
      </c>
      <c r="H17" s="13"/>
      <c r="J17" s="24"/>
      <c r="K17" s="16"/>
      <c r="L17" s="16"/>
    </row>
    <row r="18" spans="1:12" ht="15.75">
      <c r="A18" s="13">
        <v>16</v>
      </c>
      <c r="B18" s="13" t="s">
        <v>134</v>
      </c>
      <c r="C18" s="13" t="s">
        <v>135</v>
      </c>
      <c r="D18" s="13">
        <v>4285</v>
      </c>
      <c r="E18" s="13">
        <f t="shared" si="0"/>
        <v>3151</v>
      </c>
      <c r="F18" s="13">
        <f t="shared" si="2"/>
        <v>1071</v>
      </c>
      <c r="G18" s="13">
        <f t="shared" si="1"/>
        <v>63</v>
      </c>
      <c r="H18" s="13"/>
      <c r="J18" s="24"/>
      <c r="K18" s="16"/>
      <c r="L18" s="16"/>
    </row>
    <row r="19" spans="1:12" ht="15.75">
      <c r="A19" s="13">
        <v>17</v>
      </c>
      <c r="B19" s="13" t="s">
        <v>136</v>
      </c>
      <c r="C19" s="13" t="s">
        <v>137</v>
      </c>
      <c r="D19" s="13">
        <v>12854</v>
      </c>
      <c r="E19" s="13">
        <f t="shared" si="0"/>
        <v>9451</v>
      </c>
      <c r="F19" s="13">
        <f>ROUND(E19*0.34,0)+(1)</f>
        <v>3214</v>
      </c>
      <c r="G19" s="13">
        <f t="shared" si="1"/>
        <v>189</v>
      </c>
      <c r="H19" s="13"/>
      <c r="J19" s="24"/>
      <c r="K19" s="16"/>
      <c r="L19" s="16"/>
    </row>
    <row r="20" spans="1:12" ht="15.75">
      <c r="A20" s="13">
        <v>18</v>
      </c>
      <c r="B20" s="13" t="s">
        <v>138</v>
      </c>
      <c r="C20" s="13" t="s">
        <v>139</v>
      </c>
      <c r="D20" s="13"/>
      <c r="E20" s="13"/>
      <c r="F20" s="13"/>
      <c r="G20" s="13"/>
      <c r="H20" s="13">
        <v>16881</v>
      </c>
      <c r="J20" s="24"/>
      <c r="K20" s="16"/>
      <c r="L20" s="16"/>
    </row>
    <row r="21" spans="1:12" ht="15.75">
      <c r="A21" s="13">
        <v>19</v>
      </c>
      <c r="B21" s="13" t="s">
        <v>140</v>
      </c>
      <c r="C21" s="13" t="s">
        <v>141</v>
      </c>
      <c r="D21" s="13">
        <v>5140</v>
      </c>
      <c r="E21" s="13">
        <f>ROUND(D21/1.36,0)</f>
        <v>3779</v>
      </c>
      <c r="F21" s="13">
        <f>ROUND(E21*0.34,0)</f>
        <v>1285</v>
      </c>
      <c r="G21" s="13">
        <f>ROUND(E21*0.02,0)</f>
        <v>76</v>
      </c>
      <c r="H21" s="13"/>
      <c r="J21" s="24"/>
      <c r="K21" s="16"/>
      <c r="L21" s="16"/>
    </row>
    <row r="22" spans="1:12" ht="15.75">
      <c r="A22" s="13">
        <v>20</v>
      </c>
      <c r="B22" s="13" t="s">
        <v>142</v>
      </c>
      <c r="C22" s="13" t="s">
        <v>143</v>
      </c>
      <c r="D22" s="13">
        <v>8569</v>
      </c>
      <c r="E22" s="13">
        <f>ROUND(D22/1.36,0)</f>
        <v>6301</v>
      </c>
      <c r="F22" s="13">
        <f>ROUND(E22*0.34,0)</f>
        <v>2142</v>
      </c>
      <c r="G22" s="13">
        <f>ROUND(E22*0.02,0)</f>
        <v>126</v>
      </c>
      <c r="H22" s="13"/>
      <c r="J22" s="24"/>
      <c r="K22" s="16"/>
      <c r="L22" s="16"/>
    </row>
    <row r="23" spans="1:12" ht="15.75">
      <c r="A23" s="13">
        <v>21</v>
      </c>
      <c r="B23" s="13" t="s">
        <v>144</v>
      </c>
      <c r="C23" s="13" t="s">
        <v>145</v>
      </c>
      <c r="D23" s="13">
        <v>4285</v>
      </c>
      <c r="E23" s="13">
        <f>ROUND(D23/1.36,0)</f>
        <v>3151</v>
      </c>
      <c r="F23" s="13">
        <f>ROUND(E23*0.34,0)</f>
        <v>1071</v>
      </c>
      <c r="G23" s="13">
        <f>ROUND(E23*0.02,0)</f>
        <v>63</v>
      </c>
      <c r="H23" s="13"/>
      <c r="J23" s="24"/>
      <c r="K23" s="16"/>
      <c r="L23" s="16"/>
    </row>
    <row r="24" spans="1:12" ht="15.75">
      <c r="A24" s="13">
        <v>22</v>
      </c>
      <c r="B24" s="13" t="s">
        <v>146</v>
      </c>
      <c r="C24" s="13" t="s">
        <v>147</v>
      </c>
      <c r="D24" s="13">
        <v>2571</v>
      </c>
      <c r="E24" s="13">
        <f>ROUND(D24/1.36,0)</f>
        <v>1890</v>
      </c>
      <c r="F24" s="13">
        <f>ROUND(E24*0.34,0)</f>
        <v>643</v>
      </c>
      <c r="G24" s="13">
        <f>ROUND(E24*0.02,0)</f>
        <v>38</v>
      </c>
      <c r="H24" s="13"/>
      <c r="J24" s="24"/>
      <c r="K24" s="16"/>
      <c r="L24" s="16"/>
    </row>
    <row r="25" spans="1:12" ht="15.75">
      <c r="A25" s="13">
        <v>23</v>
      </c>
      <c r="B25" s="13" t="s">
        <v>148</v>
      </c>
      <c r="C25" s="13" t="s">
        <v>149</v>
      </c>
      <c r="D25" s="13">
        <v>2571</v>
      </c>
      <c r="E25" s="13">
        <f>ROUND(D25/1.36,0)</f>
        <v>1890</v>
      </c>
      <c r="F25" s="13">
        <f>ROUND(E25*0.34,0)</f>
        <v>643</v>
      </c>
      <c r="G25" s="13">
        <f>ROUND(E25*0.02,0)</f>
        <v>38</v>
      </c>
      <c r="H25" s="13"/>
      <c r="J25" s="24"/>
      <c r="K25" s="16"/>
      <c r="L25" s="16"/>
    </row>
    <row r="26" spans="1:12" ht="19.5" customHeight="1">
      <c r="A26" s="25">
        <v>23</v>
      </c>
      <c r="B26" s="53" t="s">
        <v>33</v>
      </c>
      <c r="C26" s="53"/>
      <c r="D26" s="25">
        <f>SUM(D3:D25)</f>
        <v>385434</v>
      </c>
      <c r="E26" s="25">
        <f>SUM(E3:E25)</f>
        <v>283405</v>
      </c>
      <c r="F26" s="25">
        <f>SUM(F3:F25)</f>
        <v>96358</v>
      </c>
      <c r="G26" s="25">
        <f>SUM(G3:G25)</f>
        <v>5671</v>
      </c>
      <c r="H26" s="25">
        <f>SUM(H3:H25)</f>
        <v>16881</v>
      </c>
      <c r="I26" s="24"/>
      <c r="J26" s="24"/>
      <c r="K26" s="16"/>
      <c r="L26" s="16"/>
    </row>
    <row r="27" spans="10:12" ht="15.75">
      <c r="J27" s="16"/>
      <c r="K27" s="16"/>
      <c r="L27" s="16"/>
    </row>
    <row r="28" ht="16.5" thickBot="1"/>
    <row r="29" spans="1:8" ht="16.5" thickBot="1">
      <c r="A29" s="6"/>
      <c r="B29" s="20" t="s">
        <v>745</v>
      </c>
      <c r="C29" s="21">
        <f>D26+H26</f>
        <v>402315</v>
      </c>
      <c r="D29" s="22"/>
      <c r="E29" s="22"/>
      <c r="F29" s="22"/>
      <c r="G29" s="22"/>
      <c r="H29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6:C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Header>&amp;Cč. j. MSMT-29328/2017-2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Layout" workbookViewId="0" topLeftCell="A1">
      <selection activeCell="G20" sqref="G20"/>
    </sheetView>
  </sheetViews>
  <sheetFormatPr defaultColWidth="9.140625" defaultRowHeight="15"/>
  <cols>
    <col min="1" max="1" width="9.140625" style="31" customWidth="1"/>
    <col min="2" max="2" width="14.00390625" style="31" customWidth="1"/>
    <col min="3" max="3" width="90.00390625" style="31" customWidth="1"/>
    <col min="4" max="4" width="13.140625" style="31" customWidth="1"/>
    <col min="5" max="5" width="11.8515625" style="31" customWidth="1"/>
    <col min="6" max="6" width="11.57421875" style="31" customWidth="1"/>
    <col min="7" max="7" width="15.421875" style="31" customWidth="1"/>
    <col min="8" max="8" width="11.8515625" style="31" customWidth="1"/>
    <col min="9" max="16384" width="9.140625" style="31" customWidth="1"/>
  </cols>
  <sheetData>
    <row r="1" spans="2:8" ht="30" customHeight="1">
      <c r="B1" s="54" t="s">
        <v>150</v>
      </c>
      <c r="C1" s="55"/>
      <c r="D1" s="55"/>
      <c r="E1" s="55"/>
      <c r="F1" s="55"/>
      <c r="G1" s="55"/>
      <c r="H1" s="55"/>
    </row>
    <row r="2" spans="1:8" s="34" customFormat="1" ht="43.5" customHeight="1">
      <c r="A2" s="3" t="s">
        <v>744</v>
      </c>
      <c r="B2" s="32" t="s">
        <v>1</v>
      </c>
      <c r="C2" s="32" t="s">
        <v>2</v>
      </c>
      <c r="D2" s="33" t="s">
        <v>741</v>
      </c>
      <c r="E2" s="33" t="s">
        <v>742</v>
      </c>
      <c r="F2" s="33" t="s">
        <v>739</v>
      </c>
      <c r="G2" s="33" t="s">
        <v>740</v>
      </c>
      <c r="H2" s="33" t="s">
        <v>738</v>
      </c>
    </row>
    <row r="3" spans="1:10" ht="15">
      <c r="A3" s="5">
        <v>1</v>
      </c>
      <c r="B3" s="5" t="s">
        <v>151</v>
      </c>
      <c r="C3" s="5" t="s">
        <v>152</v>
      </c>
      <c r="D3" s="5"/>
      <c r="E3" s="5"/>
      <c r="F3" s="5"/>
      <c r="G3" s="5"/>
      <c r="H3" s="5">
        <v>17138</v>
      </c>
      <c r="J3" s="35"/>
    </row>
    <row r="4" spans="1:8" ht="15">
      <c r="A4" s="5">
        <v>2</v>
      </c>
      <c r="B4" s="5" t="s">
        <v>153</v>
      </c>
      <c r="C4" s="5" t="s">
        <v>154</v>
      </c>
      <c r="D4" s="5">
        <v>2571</v>
      </c>
      <c r="E4" s="5">
        <f>ROUND(D4/1.36,0)</f>
        <v>1890</v>
      </c>
      <c r="F4" s="5">
        <f>ROUND(E4*0.34,0)</f>
        <v>643</v>
      </c>
      <c r="G4" s="5">
        <f>ROUND(E4*0.02,0)</f>
        <v>38</v>
      </c>
      <c r="H4" s="5"/>
    </row>
    <row r="5" spans="1:8" ht="15">
      <c r="A5" s="5">
        <v>3</v>
      </c>
      <c r="B5" s="5" t="s">
        <v>155</v>
      </c>
      <c r="C5" s="5" t="s">
        <v>156</v>
      </c>
      <c r="D5" s="5">
        <v>22280</v>
      </c>
      <c r="E5" s="5">
        <f>ROUND(D5/1.36,0)</f>
        <v>16382</v>
      </c>
      <c r="F5" s="5">
        <f>ROUND(E5*0.34,0)</f>
        <v>5570</v>
      </c>
      <c r="G5" s="5">
        <f>ROUND(E5*0.02,0)</f>
        <v>328</v>
      </c>
      <c r="H5" s="5"/>
    </row>
    <row r="6" spans="1:8" ht="15">
      <c r="A6" s="5">
        <v>4</v>
      </c>
      <c r="B6" s="5" t="s">
        <v>157</v>
      </c>
      <c r="C6" s="5" t="s">
        <v>158</v>
      </c>
      <c r="D6" s="5">
        <v>13711</v>
      </c>
      <c r="E6" s="5">
        <f>ROUND(D6/1.36,0)</f>
        <v>10082</v>
      </c>
      <c r="F6" s="5">
        <f>ROUND(E6*0.34,0)+(-1)</f>
        <v>3427</v>
      </c>
      <c r="G6" s="5">
        <f>ROUND(E6*0.02,0)</f>
        <v>202</v>
      </c>
      <c r="H6" s="5"/>
    </row>
    <row r="7" spans="1:8" ht="15">
      <c r="A7" s="5">
        <v>5</v>
      </c>
      <c r="B7" s="5" t="s">
        <v>159</v>
      </c>
      <c r="C7" s="5" t="s">
        <v>160</v>
      </c>
      <c r="D7" s="5">
        <v>32563</v>
      </c>
      <c r="E7" s="5">
        <f>ROUND(D7/1.36,0)</f>
        <v>23943</v>
      </c>
      <c r="F7" s="5">
        <f>ROUND(E7*0.34,0)</f>
        <v>8141</v>
      </c>
      <c r="G7" s="5">
        <f>ROUND(E7*0.02,0)</f>
        <v>479</v>
      </c>
      <c r="H7" s="5"/>
    </row>
    <row r="8" spans="1:8" ht="15">
      <c r="A8" s="5">
        <v>6</v>
      </c>
      <c r="B8" s="5" t="s">
        <v>161</v>
      </c>
      <c r="C8" s="5" t="s">
        <v>162</v>
      </c>
      <c r="D8" s="5"/>
      <c r="E8" s="5"/>
      <c r="F8" s="5"/>
      <c r="G8" s="5"/>
      <c r="H8" s="5">
        <v>2571</v>
      </c>
    </row>
    <row r="9" spans="1:8" ht="15">
      <c r="A9" s="5">
        <v>7</v>
      </c>
      <c r="B9" s="5" t="s">
        <v>163</v>
      </c>
      <c r="C9" s="5" t="s">
        <v>164</v>
      </c>
      <c r="D9" s="5">
        <v>2571</v>
      </c>
      <c r="E9" s="5">
        <f aca="true" t="shared" si="0" ref="E9:E22">ROUND(D9/1.36,0)</f>
        <v>1890</v>
      </c>
      <c r="F9" s="5">
        <f>ROUND(E9*0.34,0)</f>
        <v>643</v>
      </c>
      <c r="G9" s="5">
        <f aca="true" t="shared" si="1" ref="G9:G22">ROUND(E9*0.02,0)</f>
        <v>38</v>
      </c>
      <c r="H9" s="5"/>
    </row>
    <row r="10" spans="1:8" ht="15">
      <c r="A10" s="5">
        <v>8</v>
      </c>
      <c r="B10" s="5" t="s">
        <v>165</v>
      </c>
      <c r="C10" s="5" t="s">
        <v>166</v>
      </c>
      <c r="D10" s="5">
        <v>41132</v>
      </c>
      <c r="E10" s="5">
        <f t="shared" si="0"/>
        <v>30244</v>
      </c>
      <c r="F10" s="5">
        <f>ROUND(E10*0.34,0)</f>
        <v>10283</v>
      </c>
      <c r="G10" s="5">
        <f t="shared" si="1"/>
        <v>605</v>
      </c>
      <c r="H10" s="5"/>
    </row>
    <row r="11" spans="1:8" ht="15">
      <c r="A11" s="5">
        <v>9</v>
      </c>
      <c r="B11" s="5" t="s">
        <v>167</v>
      </c>
      <c r="C11" s="5" t="s">
        <v>168</v>
      </c>
      <c r="D11" s="5">
        <v>72838</v>
      </c>
      <c r="E11" s="5">
        <f t="shared" si="0"/>
        <v>53557</v>
      </c>
      <c r="F11" s="5">
        <f>ROUND(E11*0.34,0)+(1)</f>
        <v>18210</v>
      </c>
      <c r="G11" s="5">
        <f t="shared" si="1"/>
        <v>1071</v>
      </c>
      <c r="H11" s="5"/>
    </row>
    <row r="12" spans="1:8" ht="15">
      <c r="A12" s="5">
        <v>10</v>
      </c>
      <c r="B12" s="5" t="s">
        <v>169</v>
      </c>
      <c r="C12" s="5" t="s">
        <v>170</v>
      </c>
      <c r="D12" s="5">
        <v>2571</v>
      </c>
      <c r="E12" s="5">
        <f t="shared" si="0"/>
        <v>1890</v>
      </c>
      <c r="F12" s="5">
        <f>ROUND(E12*0.34,0)</f>
        <v>643</v>
      </c>
      <c r="G12" s="5">
        <f t="shared" si="1"/>
        <v>38</v>
      </c>
      <c r="H12" s="5"/>
    </row>
    <row r="13" spans="1:8" ht="15">
      <c r="A13" s="5">
        <v>11</v>
      </c>
      <c r="B13" s="5" t="s">
        <v>171</v>
      </c>
      <c r="C13" s="5" t="s">
        <v>172</v>
      </c>
      <c r="D13" s="5">
        <v>4285</v>
      </c>
      <c r="E13" s="5">
        <f t="shared" si="0"/>
        <v>3151</v>
      </c>
      <c r="F13" s="5">
        <f>ROUND(E13*0.34,0)</f>
        <v>1071</v>
      </c>
      <c r="G13" s="5">
        <f t="shared" si="1"/>
        <v>63</v>
      </c>
      <c r="H13" s="5"/>
    </row>
    <row r="14" spans="1:8" ht="15">
      <c r="A14" s="5">
        <v>12</v>
      </c>
      <c r="B14" s="5" t="s">
        <v>173</v>
      </c>
      <c r="C14" s="5" t="s">
        <v>174</v>
      </c>
      <c r="D14" s="5">
        <v>39418</v>
      </c>
      <c r="E14" s="5">
        <f t="shared" si="0"/>
        <v>28984</v>
      </c>
      <c r="F14" s="5">
        <f>ROUND(E14*0.34,0)+(-1)</f>
        <v>9854</v>
      </c>
      <c r="G14" s="5">
        <f t="shared" si="1"/>
        <v>580</v>
      </c>
      <c r="H14" s="5"/>
    </row>
    <row r="15" spans="1:8" ht="15">
      <c r="A15" s="5">
        <v>13</v>
      </c>
      <c r="B15" s="5" t="s">
        <v>175</v>
      </c>
      <c r="C15" s="5" t="s">
        <v>176</v>
      </c>
      <c r="D15" s="5">
        <v>5140</v>
      </c>
      <c r="E15" s="5">
        <f t="shared" si="0"/>
        <v>3779</v>
      </c>
      <c r="F15" s="5">
        <f>ROUND(E15*0.34,0)</f>
        <v>1285</v>
      </c>
      <c r="G15" s="5">
        <f t="shared" si="1"/>
        <v>76</v>
      </c>
      <c r="H15" s="5"/>
    </row>
    <row r="16" spans="1:8" ht="15">
      <c r="A16" s="5">
        <v>14</v>
      </c>
      <c r="B16" s="5" t="s">
        <v>177</v>
      </c>
      <c r="C16" s="5" t="s">
        <v>178</v>
      </c>
      <c r="D16" s="5">
        <v>2571</v>
      </c>
      <c r="E16" s="5">
        <f t="shared" si="0"/>
        <v>1890</v>
      </c>
      <c r="F16" s="5">
        <f>ROUND(E16*0.34,0)</f>
        <v>643</v>
      </c>
      <c r="G16" s="5">
        <f t="shared" si="1"/>
        <v>38</v>
      </c>
      <c r="H16" s="5"/>
    </row>
    <row r="17" spans="1:8" ht="15">
      <c r="A17" s="5">
        <v>15</v>
      </c>
      <c r="B17" s="5" t="s">
        <v>179</v>
      </c>
      <c r="C17" s="5" t="s">
        <v>180</v>
      </c>
      <c r="D17" s="5">
        <v>4285</v>
      </c>
      <c r="E17" s="5">
        <f t="shared" si="0"/>
        <v>3151</v>
      </c>
      <c r="F17" s="5">
        <f>ROUND(E17*0.34,0)</f>
        <v>1071</v>
      </c>
      <c r="G17" s="5">
        <f t="shared" si="1"/>
        <v>63</v>
      </c>
      <c r="H17" s="5"/>
    </row>
    <row r="18" spans="1:8" ht="15">
      <c r="A18" s="5">
        <v>16</v>
      </c>
      <c r="B18" s="5" t="s">
        <v>181</v>
      </c>
      <c r="C18" s="5" t="s">
        <v>182</v>
      </c>
      <c r="D18" s="5">
        <v>2571</v>
      </c>
      <c r="E18" s="5">
        <f t="shared" si="0"/>
        <v>1890</v>
      </c>
      <c r="F18" s="5">
        <f>ROUND(E18*0.34,0)</f>
        <v>643</v>
      </c>
      <c r="G18" s="5">
        <f t="shared" si="1"/>
        <v>38</v>
      </c>
      <c r="H18" s="5"/>
    </row>
    <row r="19" spans="1:8" ht="15">
      <c r="A19" s="5">
        <v>17</v>
      </c>
      <c r="B19" s="5" t="s">
        <v>183</v>
      </c>
      <c r="C19" s="5" t="s">
        <v>184</v>
      </c>
      <c r="D19" s="5">
        <v>8483</v>
      </c>
      <c r="E19" s="5">
        <f t="shared" si="0"/>
        <v>6238</v>
      </c>
      <c r="F19" s="5">
        <f>ROUND(E19*0.34,0)+(-1)</f>
        <v>2120</v>
      </c>
      <c r="G19" s="5">
        <f t="shared" si="1"/>
        <v>125</v>
      </c>
      <c r="H19" s="5"/>
    </row>
    <row r="20" spans="1:8" ht="15">
      <c r="A20" s="5">
        <v>18</v>
      </c>
      <c r="B20" s="5" t="s">
        <v>185</v>
      </c>
      <c r="C20" s="5" t="s">
        <v>186</v>
      </c>
      <c r="D20" s="5">
        <v>8483</v>
      </c>
      <c r="E20" s="5">
        <f t="shared" si="0"/>
        <v>6238</v>
      </c>
      <c r="F20" s="5">
        <f>ROUND(E20*0.34,0)+(-1)</f>
        <v>2120</v>
      </c>
      <c r="G20" s="5">
        <f t="shared" si="1"/>
        <v>125</v>
      </c>
      <c r="H20" s="5"/>
    </row>
    <row r="21" spans="1:8" ht="15">
      <c r="A21" s="5">
        <v>19</v>
      </c>
      <c r="B21" s="5" t="s">
        <v>187</v>
      </c>
      <c r="C21" s="5" t="s">
        <v>188</v>
      </c>
      <c r="D21" s="5">
        <v>12768</v>
      </c>
      <c r="E21" s="5">
        <f t="shared" si="0"/>
        <v>9388</v>
      </c>
      <c r="F21" s="5">
        <f>ROUND(E21*0.34,0)</f>
        <v>3192</v>
      </c>
      <c r="G21" s="5">
        <f t="shared" si="1"/>
        <v>188</v>
      </c>
      <c r="H21" s="5"/>
    </row>
    <row r="22" spans="1:8" ht="15">
      <c r="A22" s="5">
        <v>20</v>
      </c>
      <c r="B22" s="5" t="s">
        <v>189</v>
      </c>
      <c r="C22" s="5" t="s">
        <v>190</v>
      </c>
      <c r="D22" s="5">
        <v>4285</v>
      </c>
      <c r="E22" s="5">
        <f t="shared" si="0"/>
        <v>3151</v>
      </c>
      <c r="F22" s="5">
        <f>ROUND(E22*0.34,0)</f>
        <v>1071</v>
      </c>
      <c r="G22" s="5">
        <f t="shared" si="1"/>
        <v>63</v>
      </c>
      <c r="H22" s="5"/>
    </row>
    <row r="23" spans="1:8" ht="19.5" customHeight="1">
      <c r="A23" s="4">
        <v>20</v>
      </c>
      <c r="B23" s="56" t="s">
        <v>33</v>
      </c>
      <c r="C23" s="56"/>
      <c r="D23" s="4">
        <f>SUM(D3:D22)</f>
        <v>282526</v>
      </c>
      <c r="E23" s="4">
        <f>SUM(E3:E22)</f>
        <v>207738</v>
      </c>
      <c r="F23" s="4">
        <f>SUM(F3:F22)</f>
        <v>70630</v>
      </c>
      <c r="G23" s="4">
        <f>SUM(G3:G22)</f>
        <v>4158</v>
      </c>
      <c r="H23" s="4">
        <f>SUM(H3:H22)</f>
        <v>19709</v>
      </c>
    </row>
    <row r="25" ht="15.75" thickBot="1"/>
    <row r="26" spans="1:8" ht="15.75" thickBot="1">
      <c r="A26" s="36"/>
      <c r="B26" s="2" t="s">
        <v>745</v>
      </c>
      <c r="C26" s="1">
        <f>D23+H23</f>
        <v>302235</v>
      </c>
      <c r="D26" s="37"/>
      <c r="E26" s="37"/>
      <c r="F26" s="37"/>
      <c r="G26" s="37"/>
      <c r="H26" s="38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3:C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  <headerFooter alignWithMargins="0">
    <oddHeader>&amp;Cč. j. MSMT-29328/2017-2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Layout" workbookViewId="0" topLeftCell="A1">
      <selection activeCell="G20" sqref="G20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90.00390625" style="7" customWidth="1"/>
    <col min="4" max="4" width="13.140625" style="7" customWidth="1"/>
    <col min="5" max="5" width="11.7109375" style="7" customWidth="1"/>
    <col min="6" max="6" width="11.57421875" style="7" customWidth="1"/>
    <col min="7" max="7" width="16.57421875" style="7" customWidth="1"/>
    <col min="8" max="8" width="11.8515625" style="7" customWidth="1"/>
    <col min="9" max="16384" width="9.140625" style="7" customWidth="1"/>
  </cols>
  <sheetData>
    <row r="1" spans="2:12" ht="30" customHeight="1">
      <c r="B1" s="50" t="s">
        <v>191</v>
      </c>
      <c r="C1" s="51"/>
      <c r="D1" s="51"/>
      <c r="E1" s="51"/>
      <c r="F1" s="51"/>
      <c r="G1" s="51"/>
      <c r="H1" s="51"/>
      <c r="I1" s="16"/>
      <c r="J1" s="16"/>
      <c r="K1" s="16"/>
      <c r="L1" s="16"/>
    </row>
    <row r="2" spans="1:12" s="11" customFormat="1" ht="43.5" customHeight="1">
      <c r="A2" s="8" t="s">
        <v>744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  <c r="I2" s="26"/>
      <c r="J2" s="26"/>
      <c r="K2" s="26"/>
      <c r="L2" s="26"/>
    </row>
    <row r="3" spans="1:12" ht="15.75">
      <c r="A3" s="13">
        <v>1</v>
      </c>
      <c r="B3" s="13" t="s">
        <v>192</v>
      </c>
      <c r="C3" s="13" t="s">
        <v>193</v>
      </c>
      <c r="D3" s="13"/>
      <c r="E3" s="13"/>
      <c r="F3" s="13"/>
      <c r="G3" s="13"/>
      <c r="H3" s="13">
        <v>58270</v>
      </c>
      <c r="I3" s="16"/>
      <c r="J3" s="24"/>
      <c r="K3" s="16"/>
      <c r="L3" s="16"/>
    </row>
    <row r="4" spans="1:12" ht="15.75">
      <c r="A4" s="13">
        <v>2</v>
      </c>
      <c r="B4" s="13" t="s">
        <v>194</v>
      </c>
      <c r="C4" s="13" t="s">
        <v>195</v>
      </c>
      <c r="D4" s="13">
        <v>72832</v>
      </c>
      <c r="E4" s="13">
        <f aca="true" t="shared" si="0" ref="E4:E13">ROUND(D4/1.36,0)</f>
        <v>53553</v>
      </c>
      <c r="F4" s="13">
        <f>ROUND(E4*0.34,0)</f>
        <v>18208</v>
      </c>
      <c r="G4" s="13">
        <f aca="true" t="shared" si="1" ref="G4:G13">ROUND(E4*0.02,0)</f>
        <v>1071</v>
      </c>
      <c r="H4" s="13"/>
      <c r="I4" s="16"/>
      <c r="J4" s="24"/>
      <c r="K4" s="16"/>
      <c r="L4" s="16"/>
    </row>
    <row r="5" spans="1:12" ht="15.75">
      <c r="A5" s="13">
        <v>3</v>
      </c>
      <c r="B5" s="13" t="s">
        <v>196</v>
      </c>
      <c r="C5" s="13" t="s">
        <v>197</v>
      </c>
      <c r="D5" s="13">
        <v>4285</v>
      </c>
      <c r="E5" s="13">
        <f t="shared" si="0"/>
        <v>3151</v>
      </c>
      <c r="F5" s="13">
        <f>ROUND(E5*0.34,0)</f>
        <v>1071</v>
      </c>
      <c r="G5" s="13">
        <f t="shared" si="1"/>
        <v>63</v>
      </c>
      <c r="H5" s="13"/>
      <c r="I5" s="16"/>
      <c r="J5" s="24"/>
      <c r="K5" s="16"/>
      <c r="L5" s="16"/>
    </row>
    <row r="6" spans="1:12" ht="15.75">
      <c r="A6" s="13">
        <v>4</v>
      </c>
      <c r="B6" s="13" t="s">
        <v>198</v>
      </c>
      <c r="C6" s="13" t="s">
        <v>199</v>
      </c>
      <c r="D6" s="13">
        <v>16281</v>
      </c>
      <c r="E6" s="13">
        <f t="shared" si="0"/>
        <v>11971</v>
      </c>
      <c r="F6" s="13">
        <f>ROUND(E6*0.34,0)+(1)</f>
        <v>4071</v>
      </c>
      <c r="G6" s="13">
        <f t="shared" si="1"/>
        <v>239</v>
      </c>
      <c r="H6" s="13"/>
      <c r="I6" s="16"/>
      <c r="J6" s="24"/>
      <c r="K6" s="16"/>
      <c r="L6" s="16"/>
    </row>
    <row r="7" spans="1:12" ht="15.75">
      <c r="A7" s="13">
        <v>5</v>
      </c>
      <c r="B7" s="13" t="s">
        <v>200</v>
      </c>
      <c r="C7" s="13" t="s">
        <v>201</v>
      </c>
      <c r="D7" s="13">
        <v>13711</v>
      </c>
      <c r="E7" s="13">
        <f t="shared" si="0"/>
        <v>10082</v>
      </c>
      <c r="F7" s="13">
        <f>ROUND(E7*0.34,0)+(-1)</f>
        <v>3427</v>
      </c>
      <c r="G7" s="13">
        <f t="shared" si="1"/>
        <v>202</v>
      </c>
      <c r="H7" s="13"/>
      <c r="I7" s="16"/>
      <c r="J7" s="24"/>
      <c r="K7" s="16"/>
      <c r="L7" s="16"/>
    </row>
    <row r="8" spans="1:12" ht="15.75">
      <c r="A8" s="13">
        <v>6</v>
      </c>
      <c r="B8" s="13" t="s">
        <v>202</v>
      </c>
      <c r="C8" s="13" t="s">
        <v>203</v>
      </c>
      <c r="D8" s="13">
        <v>17138</v>
      </c>
      <c r="E8" s="13">
        <f t="shared" si="0"/>
        <v>12601</v>
      </c>
      <c r="F8" s="13">
        <f>ROUND(E8*0.34,0)+(1)</f>
        <v>4285</v>
      </c>
      <c r="G8" s="13">
        <f t="shared" si="1"/>
        <v>252</v>
      </c>
      <c r="H8" s="13"/>
      <c r="I8" s="16"/>
      <c r="J8" s="24"/>
      <c r="K8" s="16"/>
      <c r="L8" s="16"/>
    </row>
    <row r="9" spans="1:12" ht="15.75">
      <c r="A9" s="13">
        <v>7</v>
      </c>
      <c r="B9" s="13" t="s">
        <v>204</v>
      </c>
      <c r="C9" s="13" t="s">
        <v>205</v>
      </c>
      <c r="D9" s="13">
        <v>11140</v>
      </c>
      <c r="E9" s="13">
        <f t="shared" si="0"/>
        <v>8191</v>
      </c>
      <c r="F9" s="13">
        <f>ROUND(E9*0.34,0)</f>
        <v>2785</v>
      </c>
      <c r="G9" s="13">
        <f t="shared" si="1"/>
        <v>164</v>
      </c>
      <c r="H9" s="13"/>
      <c r="I9" s="16"/>
      <c r="J9" s="24"/>
      <c r="K9" s="16"/>
      <c r="L9" s="16"/>
    </row>
    <row r="10" spans="1:12" ht="15.75">
      <c r="A10" s="13">
        <v>8</v>
      </c>
      <c r="B10" s="13" t="s">
        <v>206</v>
      </c>
      <c r="C10" s="13" t="s">
        <v>207</v>
      </c>
      <c r="D10" s="13">
        <v>28192</v>
      </c>
      <c r="E10" s="13">
        <f t="shared" si="0"/>
        <v>20729</v>
      </c>
      <c r="F10" s="13">
        <f>ROUND(E10*0.34,0)</f>
        <v>7048</v>
      </c>
      <c r="G10" s="13">
        <f t="shared" si="1"/>
        <v>415</v>
      </c>
      <c r="H10" s="13"/>
      <c r="I10" s="16"/>
      <c r="J10" s="24"/>
      <c r="K10" s="16"/>
      <c r="L10" s="16"/>
    </row>
    <row r="11" spans="1:12" ht="15.75">
      <c r="A11" s="13">
        <v>9</v>
      </c>
      <c r="B11" s="13" t="s">
        <v>208</v>
      </c>
      <c r="C11" s="13" t="s">
        <v>209</v>
      </c>
      <c r="D11" s="13">
        <v>51415</v>
      </c>
      <c r="E11" s="13">
        <f t="shared" si="0"/>
        <v>37805</v>
      </c>
      <c r="F11" s="13">
        <f>ROUND(E11*0.34,0)</f>
        <v>12854</v>
      </c>
      <c r="G11" s="13">
        <f t="shared" si="1"/>
        <v>756</v>
      </c>
      <c r="H11" s="13"/>
      <c r="I11" s="16"/>
      <c r="J11" s="24"/>
      <c r="K11" s="16"/>
      <c r="L11" s="16"/>
    </row>
    <row r="12" spans="1:12" ht="15.75">
      <c r="A12" s="13">
        <v>10</v>
      </c>
      <c r="B12" s="13" t="s">
        <v>210</v>
      </c>
      <c r="C12" s="13" t="s">
        <v>211</v>
      </c>
      <c r="D12" s="13">
        <v>2571</v>
      </c>
      <c r="E12" s="13">
        <f t="shared" si="0"/>
        <v>1890</v>
      </c>
      <c r="F12" s="13">
        <f>ROUND(E12*0.34,0)</f>
        <v>643</v>
      </c>
      <c r="G12" s="13">
        <f t="shared" si="1"/>
        <v>38</v>
      </c>
      <c r="H12" s="13"/>
      <c r="I12" s="16"/>
      <c r="J12" s="24"/>
      <c r="K12" s="16"/>
      <c r="L12" s="16"/>
    </row>
    <row r="13" spans="1:12" ht="15.75">
      <c r="A13" s="13">
        <v>11</v>
      </c>
      <c r="B13" s="13" t="s">
        <v>212</v>
      </c>
      <c r="C13" s="13" t="s">
        <v>213</v>
      </c>
      <c r="D13" s="13">
        <v>4285</v>
      </c>
      <c r="E13" s="13">
        <f t="shared" si="0"/>
        <v>3151</v>
      </c>
      <c r="F13" s="13">
        <f>ROUND(E13*0.34,0)</f>
        <v>1071</v>
      </c>
      <c r="G13" s="13">
        <f t="shared" si="1"/>
        <v>63</v>
      </c>
      <c r="H13" s="13"/>
      <c r="I13" s="16"/>
      <c r="J13" s="24"/>
      <c r="K13" s="16"/>
      <c r="L13" s="16"/>
    </row>
    <row r="14" spans="1:12" ht="19.5" customHeight="1">
      <c r="A14" s="25">
        <v>11</v>
      </c>
      <c r="B14" s="53" t="s">
        <v>33</v>
      </c>
      <c r="C14" s="53"/>
      <c r="D14" s="25">
        <f>SUM(D3:D13)</f>
        <v>221850</v>
      </c>
      <c r="E14" s="25">
        <f>SUM(E3:E13)</f>
        <v>163124</v>
      </c>
      <c r="F14" s="25">
        <f>SUM(F3:F13)</f>
        <v>55463</v>
      </c>
      <c r="G14" s="25">
        <f>SUM(G3:G13)</f>
        <v>3263</v>
      </c>
      <c r="H14" s="25">
        <f>SUM(H3:H13)</f>
        <v>58270</v>
      </c>
      <c r="I14" s="24"/>
      <c r="J14" s="24"/>
      <c r="K14" s="16"/>
      <c r="L14" s="16"/>
    </row>
    <row r="16" ht="16.5" thickBot="1"/>
    <row r="17" spans="1:8" ht="16.5" thickBot="1">
      <c r="A17" s="6"/>
      <c r="B17" s="20" t="s">
        <v>745</v>
      </c>
      <c r="C17" s="21">
        <f>D14+H14</f>
        <v>280120</v>
      </c>
      <c r="D17" s="22"/>
      <c r="E17" s="22"/>
      <c r="F17" s="22"/>
      <c r="G17" s="22"/>
      <c r="H17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14:C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Header>&amp;Cč. j. MSMT-29328/2017-2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Layout" workbookViewId="0" topLeftCell="A4">
      <selection activeCell="G20" sqref="G20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90.00390625" style="7" customWidth="1"/>
    <col min="4" max="4" width="13.140625" style="7" customWidth="1"/>
    <col min="5" max="5" width="12.57421875" style="7" customWidth="1"/>
    <col min="6" max="6" width="11.57421875" style="7" customWidth="1"/>
    <col min="7" max="7" width="16.57421875" style="7" customWidth="1"/>
    <col min="8" max="8" width="11.8515625" style="7" customWidth="1"/>
    <col min="9" max="16384" width="9.140625" style="7" customWidth="1"/>
  </cols>
  <sheetData>
    <row r="1" spans="2:8" ht="30" customHeight="1">
      <c r="B1" s="50" t="s">
        <v>214</v>
      </c>
      <c r="C1" s="51"/>
      <c r="D1" s="51"/>
      <c r="E1" s="51"/>
      <c r="F1" s="51"/>
      <c r="G1" s="51"/>
      <c r="H1" s="51"/>
    </row>
    <row r="2" spans="1:8" s="11" customFormat="1" ht="43.5" customHeight="1">
      <c r="A2" s="8" t="s">
        <v>744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</row>
    <row r="3" spans="1:11" ht="15.75">
      <c r="A3" s="13">
        <v>1</v>
      </c>
      <c r="B3" s="13" t="s">
        <v>215</v>
      </c>
      <c r="C3" s="13" t="s">
        <v>216</v>
      </c>
      <c r="D3" s="13">
        <v>8569</v>
      </c>
      <c r="E3" s="13">
        <f aca="true" t="shared" si="0" ref="E3:E38">ROUND(D3/1.36,0)</f>
        <v>6301</v>
      </c>
      <c r="F3" s="13">
        <f>ROUND(E3*0.34,0)</f>
        <v>2142</v>
      </c>
      <c r="G3" s="13">
        <f aca="true" t="shared" si="1" ref="G3:G38">ROUND(E3*0.02,0)</f>
        <v>126</v>
      </c>
      <c r="H3" s="13"/>
      <c r="I3" s="16"/>
      <c r="J3" s="24"/>
      <c r="K3" s="16"/>
    </row>
    <row r="4" spans="1:11" ht="15.75">
      <c r="A4" s="13">
        <v>2</v>
      </c>
      <c r="B4" s="13" t="s">
        <v>217</v>
      </c>
      <c r="C4" s="13" t="s">
        <v>218</v>
      </c>
      <c r="D4" s="13">
        <v>6855</v>
      </c>
      <c r="E4" s="13">
        <f t="shared" si="0"/>
        <v>5040</v>
      </c>
      <c r="F4" s="13">
        <f>ROUND(E4*0.34,0)</f>
        <v>1714</v>
      </c>
      <c r="G4" s="13">
        <f t="shared" si="1"/>
        <v>101</v>
      </c>
      <c r="H4" s="13"/>
      <c r="I4" s="16"/>
      <c r="J4" s="24"/>
      <c r="K4" s="16"/>
    </row>
    <row r="5" spans="1:11" ht="15.75">
      <c r="A5" s="13">
        <v>3</v>
      </c>
      <c r="B5" s="13" t="s">
        <v>219</v>
      </c>
      <c r="C5" s="13" t="s">
        <v>220</v>
      </c>
      <c r="D5" s="13">
        <v>58270</v>
      </c>
      <c r="E5" s="13">
        <f t="shared" si="0"/>
        <v>42846</v>
      </c>
      <c r="F5" s="13">
        <f>ROUND(E5*0.34,0)+(-1)</f>
        <v>14567</v>
      </c>
      <c r="G5" s="13">
        <f t="shared" si="1"/>
        <v>857</v>
      </c>
      <c r="H5" s="13"/>
      <c r="I5" s="16"/>
      <c r="J5" s="24"/>
      <c r="K5" s="16"/>
    </row>
    <row r="6" spans="1:11" ht="15.75">
      <c r="A6" s="13">
        <v>4</v>
      </c>
      <c r="B6" s="13" t="s">
        <v>221</v>
      </c>
      <c r="C6" s="13" t="s">
        <v>222</v>
      </c>
      <c r="D6" s="13">
        <v>8569</v>
      </c>
      <c r="E6" s="13">
        <f t="shared" si="0"/>
        <v>6301</v>
      </c>
      <c r="F6" s="13">
        <f>ROUND(E6*0.34,0)</f>
        <v>2142</v>
      </c>
      <c r="G6" s="13">
        <f t="shared" si="1"/>
        <v>126</v>
      </c>
      <c r="H6" s="13"/>
      <c r="I6" s="16"/>
      <c r="J6" s="24"/>
      <c r="K6" s="16"/>
    </row>
    <row r="7" spans="1:11" ht="15.75">
      <c r="A7" s="13">
        <v>5</v>
      </c>
      <c r="B7" s="13" t="s">
        <v>223</v>
      </c>
      <c r="C7" s="13" t="s">
        <v>224</v>
      </c>
      <c r="D7" s="13">
        <v>11054</v>
      </c>
      <c r="E7" s="13">
        <f t="shared" si="0"/>
        <v>8128</v>
      </c>
      <c r="F7" s="13">
        <f>ROUND(E7*0.34,0)+(-1)</f>
        <v>2763</v>
      </c>
      <c r="G7" s="13">
        <f t="shared" si="1"/>
        <v>163</v>
      </c>
      <c r="H7" s="13"/>
      <c r="I7" s="16"/>
      <c r="J7" s="24"/>
      <c r="K7" s="16"/>
    </row>
    <row r="8" spans="1:11" ht="15.75">
      <c r="A8" s="13">
        <v>6</v>
      </c>
      <c r="B8" s="13" t="s">
        <v>225</v>
      </c>
      <c r="C8" s="13" t="s">
        <v>226</v>
      </c>
      <c r="D8" s="13">
        <v>17138</v>
      </c>
      <c r="E8" s="13">
        <f t="shared" si="0"/>
        <v>12601</v>
      </c>
      <c r="F8" s="13">
        <f>ROUND(E8*0.34,0)+(1)</f>
        <v>4285</v>
      </c>
      <c r="G8" s="13">
        <f t="shared" si="1"/>
        <v>252</v>
      </c>
      <c r="H8" s="13"/>
      <c r="I8" s="16"/>
      <c r="J8" s="24"/>
      <c r="K8" s="16"/>
    </row>
    <row r="9" spans="1:11" ht="15.75">
      <c r="A9" s="13">
        <v>7</v>
      </c>
      <c r="B9" s="13" t="s">
        <v>227</v>
      </c>
      <c r="C9" s="13" t="s">
        <v>228</v>
      </c>
      <c r="D9" s="13">
        <v>10283</v>
      </c>
      <c r="E9" s="13">
        <f t="shared" si="0"/>
        <v>7561</v>
      </c>
      <c r="F9" s="13">
        <f aca="true" t="shared" si="2" ref="F9:F16">ROUND(E9*0.34,0)</f>
        <v>2571</v>
      </c>
      <c r="G9" s="13">
        <f t="shared" si="1"/>
        <v>151</v>
      </c>
      <c r="H9" s="13"/>
      <c r="I9" s="16"/>
      <c r="J9" s="24"/>
      <c r="K9" s="16"/>
    </row>
    <row r="10" spans="1:11" ht="15.75">
      <c r="A10" s="13">
        <v>8</v>
      </c>
      <c r="B10" s="13" t="s">
        <v>229</v>
      </c>
      <c r="C10" s="13" t="s">
        <v>230</v>
      </c>
      <c r="D10" s="13">
        <v>4285</v>
      </c>
      <c r="E10" s="13">
        <f t="shared" si="0"/>
        <v>3151</v>
      </c>
      <c r="F10" s="13">
        <f t="shared" si="2"/>
        <v>1071</v>
      </c>
      <c r="G10" s="13">
        <f t="shared" si="1"/>
        <v>63</v>
      </c>
      <c r="H10" s="13"/>
      <c r="I10" s="16"/>
      <c r="J10" s="24"/>
      <c r="K10" s="16"/>
    </row>
    <row r="11" spans="1:11" ht="15.75">
      <c r="A11" s="13">
        <v>9</v>
      </c>
      <c r="B11" s="13" t="s">
        <v>231</v>
      </c>
      <c r="C11" s="13" t="s">
        <v>232</v>
      </c>
      <c r="D11" s="13">
        <v>4285</v>
      </c>
      <c r="E11" s="13">
        <f t="shared" si="0"/>
        <v>3151</v>
      </c>
      <c r="F11" s="13">
        <f t="shared" si="2"/>
        <v>1071</v>
      </c>
      <c r="G11" s="13">
        <f t="shared" si="1"/>
        <v>63</v>
      </c>
      <c r="H11" s="13"/>
      <c r="I11" s="16"/>
      <c r="J11" s="24"/>
      <c r="K11" s="16"/>
    </row>
    <row r="12" spans="1:11" ht="15.75">
      <c r="A12" s="13">
        <v>10</v>
      </c>
      <c r="B12" s="13" t="s">
        <v>233</v>
      </c>
      <c r="C12" s="13" t="s">
        <v>234</v>
      </c>
      <c r="D12" s="13">
        <v>11140</v>
      </c>
      <c r="E12" s="13">
        <f t="shared" si="0"/>
        <v>8191</v>
      </c>
      <c r="F12" s="13">
        <f t="shared" si="2"/>
        <v>2785</v>
      </c>
      <c r="G12" s="13">
        <f t="shared" si="1"/>
        <v>164</v>
      </c>
      <c r="H12" s="13"/>
      <c r="I12" s="16"/>
      <c r="J12" s="24"/>
      <c r="K12" s="16"/>
    </row>
    <row r="13" spans="1:11" ht="15.75">
      <c r="A13" s="13">
        <v>11</v>
      </c>
      <c r="B13" s="13" t="s">
        <v>235</v>
      </c>
      <c r="C13" s="13" t="s">
        <v>236</v>
      </c>
      <c r="D13" s="13">
        <v>8569</v>
      </c>
      <c r="E13" s="13">
        <f t="shared" si="0"/>
        <v>6301</v>
      </c>
      <c r="F13" s="13">
        <f t="shared" si="2"/>
        <v>2142</v>
      </c>
      <c r="G13" s="13">
        <f t="shared" si="1"/>
        <v>126</v>
      </c>
      <c r="H13" s="13"/>
      <c r="I13" s="16"/>
      <c r="J13" s="24"/>
      <c r="K13" s="16"/>
    </row>
    <row r="14" spans="1:11" ht="15.75">
      <c r="A14" s="13">
        <v>12</v>
      </c>
      <c r="B14" s="13" t="s">
        <v>237</v>
      </c>
      <c r="C14" s="13" t="s">
        <v>238</v>
      </c>
      <c r="D14" s="13">
        <v>2571</v>
      </c>
      <c r="E14" s="13">
        <f t="shared" si="0"/>
        <v>1890</v>
      </c>
      <c r="F14" s="13">
        <f t="shared" si="2"/>
        <v>643</v>
      </c>
      <c r="G14" s="13">
        <f t="shared" si="1"/>
        <v>38</v>
      </c>
      <c r="H14" s="13"/>
      <c r="I14" s="16"/>
      <c r="J14" s="24"/>
      <c r="K14" s="16"/>
    </row>
    <row r="15" spans="1:11" ht="15.75">
      <c r="A15" s="13">
        <v>13</v>
      </c>
      <c r="B15" s="13" t="s">
        <v>239</v>
      </c>
      <c r="C15" s="13" t="s">
        <v>240</v>
      </c>
      <c r="D15" s="13">
        <v>11140</v>
      </c>
      <c r="E15" s="13">
        <f t="shared" si="0"/>
        <v>8191</v>
      </c>
      <c r="F15" s="13">
        <f t="shared" si="2"/>
        <v>2785</v>
      </c>
      <c r="G15" s="13">
        <f t="shared" si="1"/>
        <v>164</v>
      </c>
      <c r="H15" s="13"/>
      <c r="I15" s="16"/>
      <c r="J15" s="24"/>
      <c r="K15" s="16"/>
    </row>
    <row r="16" spans="1:11" ht="15.75">
      <c r="A16" s="13">
        <v>14</v>
      </c>
      <c r="B16" s="13" t="s">
        <v>241</v>
      </c>
      <c r="C16" s="13" t="s">
        <v>242</v>
      </c>
      <c r="D16" s="13">
        <v>15424</v>
      </c>
      <c r="E16" s="13">
        <f t="shared" si="0"/>
        <v>11341</v>
      </c>
      <c r="F16" s="13">
        <f t="shared" si="2"/>
        <v>3856</v>
      </c>
      <c r="G16" s="13">
        <f t="shared" si="1"/>
        <v>227</v>
      </c>
      <c r="H16" s="13"/>
      <c r="I16" s="16"/>
      <c r="J16" s="24"/>
      <c r="K16" s="16"/>
    </row>
    <row r="17" spans="1:11" ht="15.75">
      <c r="A17" s="13">
        <v>15</v>
      </c>
      <c r="B17" s="13" t="s">
        <v>243</v>
      </c>
      <c r="C17" s="13" t="s">
        <v>244</v>
      </c>
      <c r="D17" s="13">
        <v>13711</v>
      </c>
      <c r="E17" s="13">
        <f t="shared" si="0"/>
        <v>10082</v>
      </c>
      <c r="F17" s="13">
        <f>ROUND(E17*0.34,0)+(-1)</f>
        <v>3427</v>
      </c>
      <c r="G17" s="13">
        <f t="shared" si="1"/>
        <v>202</v>
      </c>
      <c r="H17" s="13"/>
      <c r="I17" s="16"/>
      <c r="J17" s="24"/>
      <c r="K17" s="16"/>
    </row>
    <row r="18" spans="1:11" ht="15.75">
      <c r="A18" s="13">
        <v>16</v>
      </c>
      <c r="B18" s="13" t="s">
        <v>245</v>
      </c>
      <c r="C18" s="13" t="s">
        <v>246</v>
      </c>
      <c r="D18" s="13">
        <v>11140</v>
      </c>
      <c r="E18" s="13">
        <f t="shared" si="0"/>
        <v>8191</v>
      </c>
      <c r="F18" s="13">
        <f>ROUND(E18*0.34,0)</f>
        <v>2785</v>
      </c>
      <c r="G18" s="13">
        <f t="shared" si="1"/>
        <v>164</v>
      </c>
      <c r="H18" s="13"/>
      <c r="I18" s="16"/>
      <c r="J18" s="24"/>
      <c r="K18" s="16"/>
    </row>
    <row r="19" spans="1:11" ht="15.75">
      <c r="A19" s="13">
        <v>17</v>
      </c>
      <c r="B19" s="13" t="s">
        <v>247</v>
      </c>
      <c r="C19" s="13" t="s">
        <v>248</v>
      </c>
      <c r="D19" s="13">
        <v>12854</v>
      </c>
      <c r="E19" s="13">
        <f t="shared" si="0"/>
        <v>9451</v>
      </c>
      <c r="F19" s="13">
        <f>ROUND(E19*0.34,0)+(1)</f>
        <v>3214</v>
      </c>
      <c r="G19" s="13">
        <f t="shared" si="1"/>
        <v>189</v>
      </c>
      <c r="H19" s="13"/>
      <c r="I19" s="16"/>
      <c r="J19" s="24"/>
      <c r="K19" s="16"/>
    </row>
    <row r="20" spans="1:11" ht="15.75">
      <c r="A20" s="13">
        <v>18</v>
      </c>
      <c r="B20" s="13" t="s">
        <v>249</v>
      </c>
      <c r="C20" s="13" t="s">
        <v>250</v>
      </c>
      <c r="D20" s="13">
        <v>4285</v>
      </c>
      <c r="E20" s="13">
        <f t="shared" si="0"/>
        <v>3151</v>
      </c>
      <c r="F20" s="13">
        <f aca="true" t="shared" si="3" ref="F20:F30">ROUND(E20*0.34,0)</f>
        <v>1071</v>
      </c>
      <c r="G20" s="13">
        <f t="shared" si="1"/>
        <v>63</v>
      </c>
      <c r="H20" s="13"/>
      <c r="I20" s="16"/>
      <c r="J20" s="24"/>
      <c r="K20" s="16"/>
    </row>
    <row r="21" spans="1:11" ht="15.75">
      <c r="A21" s="13">
        <v>19</v>
      </c>
      <c r="B21" s="13" t="s">
        <v>251</v>
      </c>
      <c r="C21" s="13" t="s">
        <v>252</v>
      </c>
      <c r="D21" s="13">
        <v>22280</v>
      </c>
      <c r="E21" s="13">
        <f t="shared" si="0"/>
        <v>16382</v>
      </c>
      <c r="F21" s="13">
        <f t="shared" si="3"/>
        <v>5570</v>
      </c>
      <c r="G21" s="13">
        <f t="shared" si="1"/>
        <v>328</v>
      </c>
      <c r="H21" s="13"/>
      <c r="I21" s="16"/>
      <c r="J21" s="24"/>
      <c r="K21" s="16"/>
    </row>
    <row r="22" spans="1:11" ht="15.75">
      <c r="A22" s="13">
        <v>20</v>
      </c>
      <c r="B22" s="13" t="s">
        <v>253</v>
      </c>
      <c r="C22" s="13" t="s">
        <v>254</v>
      </c>
      <c r="D22" s="13">
        <v>19709</v>
      </c>
      <c r="E22" s="13">
        <f t="shared" si="0"/>
        <v>14492</v>
      </c>
      <c r="F22" s="13">
        <f t="shared" si="3"/>
        <v>4927</v>
      </c>
      <c r="G22" s="13">
        <f t="shared" si="1"/>
        <v>290</v>
      </c>
      <c r="H22" s="13"/>
      <c r="I22" s="16"/>
      <c r="J22" s="24"/>
      <c r="K22" s="16"/>
    </row>
    <row r="23" spans="1:11" ht="15.75">
      <c r="A23" s="13">
        <v>21</v>
      </c>
      <c r="B23" s="13" t="s">
        <v>255</v>
      </c>
      <c r="C23" s="13" t="s">
        <v>256</v>
      </c>
      <c r="D23" s="13">
        <v>5140</v>
      </c>
      <c r="E23" s="13">
        <f t="shared" si="0"/>
        <v>3779</v>
      </c>
      <c r="F23" s="13">
        <f t="shared" si="3"/>
        <v>1285</v>
      </c>
      <c r="G23" s="13">
        <f t="shared" si="1"/>
        <v>76</v>
      </c>
      <c r="H23" s="13"/>
      <c r="I23" s="16"/>
      <c r="J23" s="24"/>
      <c r="K23" s="16"/>
    </row>
    <row r="24" spans="1:11" ht="15.75">
      <c r="A24" s="13">
        <v>22</v>
      </c>
      <c r="B24" s="13" t="s">
        <v>257</v>
      </c>
      <c r="C24" s="13" t="s">
        <v>258</v>
      </c>
      <c r="D24" s="13">
        <v>8569</v>
      </c>
      <c r="E24" s="13">
        <f t="shared" si="0"/>
        <v>6301</v>
      </c>
      <c r="F24" s="13">
        <f t="shared" si="3"/>
        <v>2142</v>
      </c>
      <c r="G24" s="13">
        <f t="shared" si="1"/>
        <v>126</v>
      </c>
      <c r="H24" s="13"/>
      <c r="I24" s="16"/>
      <c r="J24" s="24"/>
      <c r="K24" s="16"/>
    </row>
    <row r="25" spans="1:11" ht="15.75">
      <c r="A25" s="13">
        <v>23</v>
      </c>
      <c r="B25" s="13" t="s">
        <v>259</v>
      </c>
      <c r="C25" s="13" t="s">
        <v>260</v>
      </c>
      <c r="D25" s="13">
        <v>2571</v>
      </c>
      <c r="E25" s="13">
        <f t="shared" si="0"/>
        <v>1890</v>
      </c>
      <c r="F25" s="13">
        <f t="shared" si="3"/>
        <v>643</v>
      </c>
      <c r="G25" s="13">
        <f t="shared" si="1"/>
        <v>38</v>
      </c>
      <c r="H25" s="13"/>
      <c r="I25" s="16"/>
      <c r="J25" s="24"/>
      <c r="K25" s="16"/>
    </row>
    <row r="26" spans="1:11" ht="15.75">
      <c r="A26" s="13">
        <v>24</v>
      </c>
      <c r="B26" s="13" t="s">
        <v>261</v>
      </c>
      <c r="C26" s="13" t="s">
        <v>262</v>
      </c>
      <c r="D26" s="13">
        <v>2571</v>
      </c>
      <c r="E26" s="13">
        <f t="shared" si="0"/>
        <v>1890</v>
      </c>
      <c r="F26" s="13">
        <f t="shared" si="3"/>
        <v>643</v>
      </c>
      <c r="G26" s="13">
        <f t="shared" si="1"/>
        <v>38</v>
      </c>
      <c r="H26" s="13"/>
      <c r="I26" s="16"/>
      <c r="J26" s="24"/>
      <c r="K26" s="16"/>
    </row>
    <row r="27" spans="1:11" ht="15.75">
      <c r="A27" s="13">
        <v>25</v>
      </c>
      <c r="B27" s="13" t="s">
        <v>263</v>
      </c>
      <c r="C27" s="13" t="s">
        <v>264</v>
      </c>
      <c r="D27" s="13">
        <v>25707</v>
      </c>
      <c r="E27" s="13">
        <f t="shared" si="0"/>
        <v>18902</v>
      </c>
      <c r="F27" s="13">
        <f t="shared" si="3"/>
        <v>6427</v>
      </c>
      <c r="G27" s="13">
        <f t="shared" si="1"/>
        <v>378</v>
      </c>
      <c r="H27" s="13"/>
      <c r="I27" s="16"/>
      <c r="J27" s="24"/>
      <c r="K27" s="16"/>
    </row>
    <row r="28" spans="1:11" ht="15.75">
      <c r="A28" s="13">
        <v>26</v>
      </c>
      <c r="B28" s="13" t="s">
        <v>265</v>
      </c>
      <c r="C28" s="13" t="s">
        <v>266</v>
      </c>
      <c r="D28" s="13">
        <v>8569</v>
      </c>
      <c r="E28" s="13">
        <f t="shared" si="0"/>
        <v>6301</v>
      </c>
      <c r="F28" s="13">
        <f t="shared" si="3"/>
        <v>2142</v>
      </c>
      <c r="G28" s="13">
        <f t="shared" si="1"/>
        <v>126</v>
      </c>
      <c r="H28" s="13"/>
      <c r="I28" s="16"/>
      <c r="J28" s="24"/>
      <c r="K28" s="16"/>
    </row>
    <row r="29" spans="1:11" ht="15.75">
      <c r="A29" s="13">
        <v>27</v>
      </c>
      <c r="B29" s="13" t="s">
        <v>267</v>
      </c>
      <c r="C29" s="13" t="s">
        <v>268</v>
      </c>
      <c r="D29" s="13">
        <v>6855</v>
      </c>
      <c r="E29" s="13">
        <f t="shared" si="0"/>
        <v>5040</v>
      </c>
      <c r="F29" s="13">
        <f t="shared" si="3"/>
        <v>1714</v>
      </c>
      <c r="G29" s="13">
        <f t="shared" si="1"/>
        <v>101</v>
      </c>
      <c r="H29" s="13"/>
      <c r="I29" s="16"/>
      <c r="J29" s="24"/>
      <c r="K29" s="16"/>
    </row>
    <row r="30" spans="1:11" ht="15.75">
      <c r="A30" s="13">
        <v>28</v>
      </c>
      <c r="B30" s="13" t="s">
        <v>269</v>
      </c>
      <c r="C30" s="13" t="s">
        <v>270</v>
      </c>
      <c r="D30" s="13">
        <v>5140</v>
      </c>
      <c r="E30" s="13">
        <f t="shared" si="0"/>
        <v>3779</v>
      </c>
      <c r="F30" s="13">
        <f t="shared" si="3"/>
        <v>1285</v>
      </c>
      <c r="G30" s="13">
        <f t="shared" si="1"/>
        <v>76</v>
      </c>
      <c r="H30" s="13"/>
      <c r="I30" s="16"/>
      <c r="J30" s="24"/>
      <c r="K30" s="16"/>
    </row>
    <row r="31" spans="1:11" ht="15.75">
      <c r="A31" s="13">
        <v>29</v>
      </c>
      <c r="B31" s="13" t="s">
        <v>271</v>
      </c>
      <c r="C31" s="13" t="s">
        <v>272</v>
      </c>
      <c r="D31" s="13">
        <v>9426</v>
      </c>
      <c r="E31" s="13">
        <f t="shared" si="0"/>
        <v>6931</v>
      </c>
      <c r="F31" s="13">
        <f>ROUND(E31*0.34,0)+(-1)</f>
        <v>2356</v>
      </c>
      <c r="G31" s="13">
        <f t="shared" si="1"/>
        <v>139</v>
      </c>
      <c r="H31" s="13"/>
      <c r="I31" s="16"/>
      <c r="J31" s="24"/>
      <c r="K31" s="16"/>
    </row>
    <row r="32" spans="1:11" ht="15.75">
      <c r="A32" s="13">
        <v>30</v>
      </c>
      <c r="B32" s="13" t="s">
        <v>273</v>
      </c>
      <c r="C32" s="13" t="s">
        <v>274</v>
      </c>
      <c r="D32" s="13">
        <v>8569</v>
      </c>
      <c r="E32" s="13">
        <f t="shared" si="0"/>
        <v>6301</v>
      </c>
      <c r="F32" s="13">
        <f>ROUND(E32*0.34,0)</f>
        <v>2142</v>
      </c>
      <c r="G32" s="13">
        <f t="shared" si="1"/>
        <v>126</v>
      </c>
      <c r="H32" s="13"/>
      <c r="I32" s="16"/>
      <c r="J32" s="24"/>
      <c r="K32" s="16"/>
    </row>
    <row r="33" spans="1:11" ht="15.75">
      <c r="A33" s="13">
        <v>31</v>
      </c>
      <c r="B33" s="13" t="s">
        <v>275</v>
      </c>
      <c r="C33" s="13" t="s">
        <v>276</v>
      </c>
      <c r="D33" s="13">
        <v>2571</v>
      </c>
      <c r="E33" s="13">
        <f t="shared" si="0"/>
        <v>1890</v>
      </c>
      <c r="F33" s="13">
        <f>ROUND(E33*0.34,0)</f>
        <v>643</v>
      </c>
      <c r="G33" s="13">
        <f t="shared" si="1"/>
        <v>38</v>
      </c>
      <c r="H33" s="13"/>
      <c r="I33" s="16"/>
      <c r="J33" s="24"/>
      <c r="K33" s="16"/>
    </row>
    <row r="34" spans="1:11" ht="15.75">
      <c r="A34" s="13">
        <v>32</v>
      </c>
      <c r="B34" s="13" t="s">
        <v>277</v>
      </c>
      <c r="C34" s="13" t="s">
        <v>278</v>
      </c>
      <c r="D34" s="13">
        <v>47987</v>
      </c>
      <c r="E34" s="13">
        <f t="shared" si="0"/>
        <v>35285</v>
      </c>
      <c r="F34" s="13">
        <f>ROUND(E34*0.34,0)+(-1)</f>
        <v>11996</v>
      </c>
      <c r="G34" s="13">
        <f t="shared" si="1"/>
        <v>706</v>
      </c>
      <c r="H34" s="13"/>
      <c r="I34" s="16"/>
      <c r="J34" s="24"/>
      <c r="K34" s="16"/>
    </row>
    <row r="35" spans="1:11" ht="15.75">
      <c r="A35" s="13">
        <v>33</v>
      </c>
      <c r="B35" s="13" t="s">
        <v>279</v>
      </c>
      <c r="C35" s="13" t="s">
        <v>280</v>
      </c>
      <c r="D35" s="13">
        <v>5140</v>
      </c>
      <c r="E35" s="13">
        <f t="shared" si="0"/>
        <v>3779</v>
      </c>
      <c r="F35" s="13">
        <f>ROUND(E35*0.34,0)</f>
        <v>1285</v>
      </c>
      <c r="G35" s="13">
        <f t="shared" si="1"/>
        <v>76</v>
      </c>
      <c r="H35" s="13"/>
      <c r="I35" s="16"/>
      <c r="J35" s="24"/>
      <c r="K35" s="16"/>
    </row>
    <row r="36" spans="1:11" ht="15.75">
      <c r="A36" s="13">
        <v>34</v>
      </c>
      <c r="B36" s="13" t="s">
        <v>281</v>
      </c>
      <c r="C36" s="13" t="s">
        <v>282</v>
      </c>
      <c r="D36" s="13">
        <v>4285</v>
      </c>
      <c r="E36" s="13">
        <f t="shared" si="0"/>
        <v>3151</v>
      </c>
      <c r="F36" s="13">
        <f>ROUND(E36*0.34,0)</f>
        <v>1071</v>
      </c>
      <c r="G36" s="13">
        <f t="shared" si="1"/>
        <v>63</v>
      </c>
      <c r="H36" s="13"/>
      <c r="I36" s="16"/>
      <c r="J36" s="24"/>
      <c r="K36" s="16"/>
    </row>
    <row r="37" spans="1:11" ht="15.75">
      <c r="A37" s="13">
        <v>35</v>
      </c>
      <c r="B37" s="13" t="s">
        <v>283</v>
      </c>
      <c r="C37" s="13" t="s">
        <v>284</v>
      </c>
      <c r="D37" s="13">
        <v>8569</v>
      </c>
      <c r="E37" s="13">
        <f t="shared" si="0"/>
        <v>6301</v>
      </c>
      <c r="F37" s="13">
        <f>ROUND(E37*0.34,0)</f>
        <v>2142</v>
      </c>
      <c r="G37" s="13">
        <f t="shared" si="1"/>
        <v>126</v>
      </c>
      <c r="H37" s="13"/>
      <c r="I37" s="16"/>
      <c r="J37" s="24"/>
      <c r="K37" s="16"/>
    </row>
    <row r="38" spans="1:11" ht="15.75">
      <c r="A38" s="13">
        <v>36</v>
      </c>
      <c r="B38" s="13" t="s">
        <v>285</v>
      </c>
      <c r="C38" s="13" t="s">
        <v>286</v>
      </c>
      <c r="D38" s="13">
        <v>2571</v>
      </c>
      <c r="E38" s="13">
        <f t="shared" si="0"/>
        <v>1890</v>
      </c>
      <c r="F38" s="13">
        <f>ROUND(E38*0.34,0)</f>
        <v>643</v>
      </c>
      <c r="G38" s="13">
        <f t="shared" si="1"/>
        <v>38</v>
      </c>
      <c r="H38" s="13"/>
      <c r="I38" s="16"/>
      <c r="J38" s="24"/>
      <c r="K38" s="16"/>
    </row>
    <row r="39" spans="1:11" ht="19.5" customHeight="1">
      <c r="A39" s="25">
        <v>36</v>
      </c>
      <c r="B39" s="53" t="s">
        <v>33</v>
      </c>
      <c r="C39" s="53"/>
      <c r="D39" s="25">
        <f>SUM(D3:D38)</f>
        <v>416371</v>
      </c>
      <c r="E39" s="25">
        <f>SUM(E3:E38)</f>
        <v>306153</v>
      </c>
      <c r="F39" s="25">
        <f>SUM(F3:F38)</f>
        <v>104090</v>
      </c>
      <c r="G39" s="25">
        <f>SUM(G3:G38)</f>
        <v>6128</v>
      </c>
      <c r="H39" s="25">
        <f>SUM(H3:H38)</f>
        <v>0</v>
      </c>
      <c r="I39" s="24"/>
      <c r="J39" s="24"/>
      <c r="K39" s="16"/>
    </row>
    <row r="40" spans="1:11" ht="16.5" thickBot="1">
      <c r="A40" s="6"/>
      <c r="I40" s="16"/>
      <c r="J40" s="16"/>
      <c r="K40" s="16"/>
    </row>
    <row r="41" spans="2:11" ht="16.5" thickBot="1">
      <c r="B41" s="20" t="s">
        <v>745</v>
      </c>
      <c r="C41" s="21">
        <f>D39+H39</f>
        <v>416371</v>
      </c>
      <c r="D41" s="22"/>
      <c r="E41" s="22"/>
      <c r="F41" s="22"/>
      <c r="G41" s="22"/>
      <c r="H41" s="23"/>
      <c r="I41" s="16"/>
      <c r="J41" s="16"/>
      <c r="K41" s="16"/>
    </row>
    <row r="42" spans="9:11" ht="15.75">
      <c r="I42" s="16"/>
      <c r="J42" s="16"/>
      <c r="K42" s="16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9:C3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  <headerFooter alignWithMargins="0">
    <oddHeader>&amp;Cč. j. MSMT-29328/2017-2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Layout" zoomScaleNormal="98" workbookViewId="0" topLeftCell="A1">
      <selection activeCell="G20" sqref="G20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90.00390625" style="7" customWidth="1"/>
    <col min="4" max="4" width="13.140625" style="7" customWidth="1"/>
    <col min="5" max="5" width="11.8515625" style="7" customWidth="1"/>
    <col min="6" max="6" width="11.57421875" style="7" customWidth="1"/>
    <col min="7" max="7" width="16.57421875" style="7" customWidth="1"/>
    <col min="8" max="8" width="11.8515625" style="7" customWidth="1"/>
    <col min="9" max="16384" width="9.140625" style="7" customWidth="1"/>
  </cols>
  <sheetData>
    <row r="1" spans="2:8" ht="30" customHeight="1">
      <c r="B1" s="50" t="s">
        <v>287</v>
      </c>
      <c r="C1" s="51"/>
      <c r="D1" s="51"/>
      <c r="E1" s="51"/>
      <c r="F1" s="51"/>
      <c r="G1" s="51"/>
      <c r="H1" s="51"/>
    </row>
    <row r="2" spans="1:8" s="11" customFormat="1" ht="43.5" customHeight="1">
      <c r="A2" s="8" t="s">
        <v>744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</row>
    <row r="3" spans="1:11" ht="15.75">
      <c r="A3" s="13">
        <v>1</v>
      </c>
      <c r="B3" s="13" t="s">
        <v>288</v>
      </c>
      <c r="C3" s="13" t="s">
        <v>289</v>
      </c>
      <c r="D3" s="13">
        <v>8569</v>
      </c>
      <c r="E3" s="13">
        <f>ROUND(D3/1.36,0)</f>
        <v>6301</v>
      </c>
      <c r="F3" s="13">
        <f>ROUND(E3*0.34,0)</f>
        <v>2142</v>
      </c>
      <c r="G3" s="13">
        <f>ROUND(E3*0.02,0)</f>
        <v>126</v>
      </c>
      <c r="H3" s="13"/>
      <c r="I3" s="16"/>
      <c r="J3" s="24"/>
      <c r="K3" s="16"/>
    </row>
    <row r="4" spans="1:11" ht="15.75">
      <c r="A4" s="13">
        <v>2</v>
      </c>
      <c r="B4" s="13" t="s">
        <v>290</v>
      </c>
      <c r="C4" s="13" t="s">
        <v>291</v>
      </c>
      <c r="D4" s="13">
        <v>2571</v>
      </c>
      <c r="E4" s="13">
        <f>ROUND(D4/1.36,0)</f>
        <v>1890</v>
      </c>
      <c r="F4" s="13">
        <f>ROUND(E4*0.34,0)</f>
        <v>643</v>
      </c>
      <c r="G4" s="13">
        <f>ROUND(E4*0.02,0)</f>
        <v>38</v>
      </c>
      <c r="H4" s="13"/>
      <c r="I4" s="16"/>
      <c r="J4" s="24"/>
      <c r="K4" s="16"/>
    </row>
    <row r="5" spans="1:11" ht="15.75">
      <c r="A5" s="13">
        <v>3</v>
      </c>
      <c r="B5" s="13" t="s">
        <v>292</v>
      </c>
      <c r="C5" s="13" t="s">
        <v>293</v>
      </c>
      <c r="D5" s="13">
        <v>11997</v>
      </c>
      <c r="E5" s="13">
        <f>ROUND(D5/1.36,0)</f>
        <v>8821</v>
      </c>
      <c r="F5" s="13">
        <f>ROUND(E5*0.34,0)+(1)</f>
        <v>3000</v>
      </c>
      <c r="G5" s="13">
        <f>ROUND(E5*0.02,0)</f>
        <v>176</v>
      </c>
      <c r="H5" s="13"/>
      <c r="I5" s="16"/>
      <c r="J5" s="24"/>
      <c r="K5" s="16"/>
    </row>
    <row r="6" spans="1:11" ht="15.75">
      <c r="A6" s="13">
        <v>4</v>
      </c>
      <c r="B6" s="13" t="s">
        <v>294</v>
      </c>
      <c r="C6" s="13" t="s">
        <v>295</v>
      </c>
      <c r="D6" s="13">
        <v>14568</v>
      </c>
      <c r="E6" s="13">
        <f>ROUND(D6/1.36,0)</f>
        <v>10712</v>
      </c>
      <c r="F6" s="13">
        <f>ROUND(E6*0.34,0)</f>
        <v>3642</v>
      </c>
      <c r="G6" s="13">
        <f>ROUND(E6*0.02,0)</f>
        <v>214</v>
      </c>
      <c r="H6" s="13"/>
      <c r="I6" s="16"/>
      <c r="J6" s="24"/>
      <c r="K6" s="16"/>
    </row>
    <row r="7" spans="1:11" ht="15.75">
      <c r="A7" s="13">
        <v>5</v>
      </c>
      <c r="B7" s="13" t="s">
        <v>296</v>
      </c>
      <c r="C7" s="13" t="s">
        <v>297</v>
      </c>
      <c r="D7" s="13"/>
      <c r="E7" s="13"/>
      <c r="F7" s="13"/>
      <c r="G7" s="13"/>
      <c r="H7" s="13">
        <v>4285</v>
      </c>
      <c r="I7" s="16"/>
      <c r="J7" s="24"/>
      <c r="K7" s="16"/>
    </row>
    <row r="8" spans="1:11" ht="15.75">
      <c r="A8" s="13">
        <v>6</v>
      </c>
      <c r="B8" s="13" t="s">
        <v>298</v>
      </c>
      <c r="C8" s="13" t="s">
        <v>299</v>
      </c>
      <c r="D8" s="13"/>
      <c r="E8" s="13"/>
      <c r="F8" s="13"/>
      <c r="G8" s="13"/>
      <c r="H8" s="13">
        <v>4285</v>
      </c>
      <c r="I8" s="16"/>
      <c r="J8" s="24"/>
      <c r="K8" s="16"/>
    </row>
    <row r="9" spans="1:11" ht="15.75">
      <c r="A9" s="13">
        <v>7</v>
      </c>
      <c r="B9" s="13" t="s">
        <v>300</v>
      </c>
      <c r="C9" s="13" t="s">
        <v>301</v>
      </c>
      <c r="D9" s="13">
        <v>12854</v>
      </c>
      <c r="E9" s="13">
        <f aca="true" t="shared" si="0" ref="E9:E28">ROUND(D9/1.36,0)</f>
        <v>9451</v>
      </c>
      <c r="F9" s="13">
        <f>ROUND(E9*0.34,0)+(1)</f>
        <v>3214</v>
      </c>
      <c r="G9" s="13">
        <f aca="true" t="shared" si="1" ref="G9:G28">ROUND(E9*0.02,0)</f>
        <v>189</v>
      </c>
      <c r="H9" s="13"/>
      <c r="I9" s="16"/>
      <c r="J9" s="24"/>
      <c r="K9" s="16"/>
    </row>
    <row r="10" spans="1:11" ht="15.75">
      <c r="A10" s="13">
        <v>8</v>
      </c>
      <c r="B10" s="13" t="s">
        <v>302</v>
      </c>
      <c r="C10" s="13" t="s">
        <v>303</v>
      </c>
      <c r="D10" s="13">
        <v>16281</v>
      </c>
      <c r="E10" s="13">
        <f t="shared" si="0"/>
        <v>11971</v>
      </c>
      <c r="F10" s="13">
        <f>ROUND(E10*0.34,0)+(1)</f>
        <v>4071</v>
      </c>
      <c r="G10" s="13">
        <f t="shared" si="1"/>
        <v>239</v>
      </c>
      <c r="H10" s="13"/>
      <c r="I10" s="16"/>
      <c r="J10" s="24"/>
      <c r="K10" s="16"/>
    </row>
    <row r="11" spans="1:11" ht="15.75">
      <c r="A11" s="13">
        <v>9</v>
      </c>
      <c r="B11" s="13" t="s">
        <v>304</v>
      </c>
      <c r="C11" s="13" t="s">
        <v>305</v>
      </c>
      <c r="D11" s="13">
        <v>15424</v>
      </c>
      <c r="E11" s="13">
        <f t="shared" si="0"/>
        <v>11341</v>
      </c>
      <c r="F11" s="13">
        <f>ROUND(E11*0.34,0)</f>
        <v>3856</v>
      </c>
      <c r="G11" s="13">
        <f t="shared" si="1"/>
        <v>227</v>
      </c>
      <c r="H11" s="13"/>
      <c r="I11" s="16"/>
      <c r="J11" s="24"/>
      <c r="K11" s="16"/>
    </row>
    <row r="12" spans="1:11" ht="15.75">
      <c r="A12" s="13">
        <v>10</v>
      </c>
      <c r="B12" s="13" t="s">
        <v>306</v>
      </c>
      <c r="C12" s="13" t="s">
        <v>307</v>
      </c>
      <c r="D12" s="13">
        <v>14568</v>
      </c>
      <c r="E12" s="13">
        <f t="shared" si="0"/>
        <v>10712</v>
      </c>
      <c r="F12" s="13">
        <f>ROUND(E12*0.34,0)</f>
        <v>3642</v>
      </c>
      <c r="G12" s="13">
        <f t="shared" si="1"/>
        <v>214</v>
      </c>
      <c r="H12" s="13"/>
      <c r="I12" s="16"/>
      <c r="J12" s="24"/>
      <c r="K12" s="16"/>
    </row>
    <row r="13" spans="1:13" ht="15.75">
      <c r="A13" s="13">
        <v>11</v>
      </c>
      <c r="B13" s="13" t="s">
        <v>308</v>
      </c>
      <c r="C13" s="13" t="s">
        <v>309</v>
      </c>
      <c r="D13" s="13">
        <v>20566</v>
      </c>
      <c r="E13" s="13">
        <f t="shared" si="0"/>
        <v>15122</v>
      </c>
      <c r="F13" s="13">
        <f>ROUND(E13*0.34,0)+(1)</f>
        <v>5142</v>
      </c>
      <c r="G13" s="13">
        <f t="shared" si="1"/>
        <v>302</v>
      </c>
      <c r="H13" s="13"/>
      <c r="I13" s="16"/>
      <c r="J13" s="24"/>
      <c r="K13" s="16"/>
      <c r="L13" s="16"/>
      <c r="M13" s="16"/>
    </row>
    <row r="14" spans="1:13" ht="15.75">
      <c r="A14" s="13">
        <v>12</v>
      </c>
      <c r="B14" s="13" t="s">
        <v>310</v>
      </c>
      <c r="C14" s="13" t="s">
        <v>311</v>
      </c>
      <c r="D14" s="13">
        <v>34277</v>
      </c>
      <c r="E14" s="13">
        <f t="shared" si="0"/>
        <v>25204</v>
      </c>
      <c r="F14" s="13">
        <f>ROUND(E14*0.34,0)</f>
        <v>8569</v>
      </c>
      <c r="G14" s="13">
        <f t="shared" si="1"/>
        <v>504</v>
      </c>
      <c r="H14" s="13"/>
      <c r="I14" s="16"/>
      <c r="J14" s="24"/>
      <c r="K14" s="16"/>
      <c r="L14" s="16"/>
      <c r="M14" s="16"/>
    </row>
    <row r="15" spans="1:13" ht="15.75">
      <c r="A15" s="13">
        <v>13</v>
      </c>
      <c r="B15" s="13" t="s">
        <v>312</v>
      </c>
      <c r="C15" s="13" t="s">
        <v>313</v>
      </c>
      <c r="D15" s="13">
        <v>130251</v>
      </c>
      <c r="E15" s="13">
        <f t="shared" si="0"/>
        <v>95773</v>
      </c>
      <c r="F15" s="13">
        <f>ROUND(E15*0.34,0)</f>
        <v>32563</v>
      </c>
      <c r="G15" s="13">
        <f t="shared" si="1"/>
        <v>1915</v>
      </c>
      <c r="H15" s="13"/>
      <c r="I15" s="16"/>
      <c r="J15" s="24"/>
      <c r="K15" s="16"/>
      <c r="L15" s="16"/>
      <c r="M15" s="16"/>
    </row>
    <row r="16" spans="1:11" ht="15.75">
      <c r="A16" s="13">
        <v>14</v>
      </c>
      <c r="B16" s="13" t="s">
        <v>314</v>
      </c>
      <c r="C16" s="13" t="s">
        <v>315</v>
      </c>
      <c r="D16" s="13">
        <v>7712</v>
      </c>
      <c r="E16" s="13">
        <f t="shared" si="0"/>
        <v>5671</v>
      </c>
      <c r="F16" s="13">
        <f>ROUND(E16*0.34,0)</f>
        <v>1928</v>
      </c>
      <c r="G16" s="13">
        <f t="shared" si="1"/>
        <v>113</v>
      </c>
      <c r="H16" s="13"/>
      <c r="I16" s="16"/>
      <c r="J16" s="24"/>
      <c r="K16" s="16"/>
    </row>
    <row r="17" spans="1:11" ht="15.75">
      <c r="A17" s="13">
        <v>15</v>
      </c>
      <c r="B17" s="13" t="s">
        <v>316</v>
      </c>
      <c r="C17" s="13" t="s">
        <v>317</v>
      </c>
      <c r="D17" s="13">
        <v>25707</v>
      </c>
      <c r="E17" s="13">
        <f t="shared" si="0"/>
        <v>18902</v>
      </c>
      <c r="F17" s="13">
        <f>ROUND(E17*0.34,0)</f>
        <v>6427</v>
      </c>
      <c r="G17" s="13">
        <f t="shared" si="1"/>
        <v>378</v>
      </c>
      <c r="H17" s="13"/>
      <c r="I17" s="16"/>
      <c r="J17" s="24"/>
      <c r="K17" s="16"/>
    </row>
    <row r="18" spans="1:11" ht="15.75">
      <c r="A18" s="13">
        <v>16</v>
      </c>
      <c r="B18" s="13" t="s">
        <v>318</v>
      </c>
      <c r="C18" s="13" t="s">
        <v>319</v>
      </c>
      <c r="D18" s="13">
        <v>17138</v>
      </c>
      <c r="E18" s="13">
        <f t="shared" si="0"/>
        <v>12601</v>
      </c>
      <c r="F18" s="13">
        <f>ROUND(E18*0.34,0)+(1)</f>
        <v>4285</v>
      </c>
      <c r="G18" s="13">
        <f t="shared" si="1"/>
        <v>252</v>
      </c>
      <c r="H18" s="13"/>
      <c r="I18" s="16"/>
      <c r="J18" s="24"/>
      <c r="K18" s="16"/>
    </row>
    <row r="19" spans="1:11" ht="15.75">
      <c r="A19" s="13">
        <v>17</v>
      </c>
      <c r="B19" s="13" t="s">
        <v>320</v>
      </c>
      <c r="C19" s="13" t="s">
        <v>321</v>
      </c>
      <c r="D19" s="13">
        <v>8569</v>
      </c>
      <c r="E19" s="13">
        <f t="shared" si="0"/>
        <v>6301</v>
      </c>
      <c r="F19" s="13">
        <f>ROUND(E19*0.34,0)</f>
        <v>2142</v>
      </c>
      <c r="G19" s="13">
        <f t="shared" si="1"/>
        <v>126</v>
      </c>
      <c r="H19" s="13"/>
      <c r="I19" s="16"/>
      <c r="J19" s="24"/>
      <c r="K19" s="16"/>
    </row>
    <row r="20" spans="1:11" ht="15.75">
      <c r="A20" s="13">
        <v>18</v>
      </c>
      <c r="B20" s="13" t="s">
        <v>322</v>
      </c>
      <c r="C20" s="13" t="s">
        <v>323</v>
      </c>
      <c r="D20" s="13">
        <v>12854</v>
      </c>
      <c r="E20" s="13">
        <f t="shared" si="0"/>
        <v>9451</v>
      </c>
      <c r="F20" s="13">
        <f>ROUND(E20*0.34,0)+(1)</f>
        <v>3214</v>
      </c>
      <c r="G20" s="13">
        <f t="shared" si="1"/>
        <v>189</v>
      </c>
      <c r="H20" s="13"/>
      <c r="I20" s="16"/>
      <c r="J20" s="24"/>
      <c r="K20" s="16"/>
    </row>
    <row r="21" spans="1:11" ht="15.75">
      <c r="A21" s="13">
        <v>19</v>
      </c>
      <c r="B21" s="13" t="s">
        <v>324</v>
      </c>
      <c r="C21" s="13" t="s">
        <v>325</v>
      </c>
      <c r="D21" s="13">
        <v>8569</v>
      </c>
      <c r="E21" s="13">
        <f t="shared" si="0"/>
        <v>6301</v>
      </c>
      <c r="F21" s="13">
        <f>ROUND(E21*0.34,0)</f>
        <v>2142</v>
      </c>
      <c r="G21" s="13">
        <f t="shared" si="1"/>
        <v>126</v>
      </c>
      <c r="H21" s="13"/>
      <c r="I21" s="16"/>
      <c r="J21" s="24"/>
      <c r="K21" s="16"/>
    </row>
    <row r="22" spans="1:11" ht="15.75">
      <c r="A22" s="13">
        <v>20</v>
      </c>
      <c r="B22" s="13" t="s">
        <v>326</v>
      </c>
      <c r="C22" s="13" t="s">
        <v>327</v>
      </c>
      <c r="D22" s="13">
        <v>11140</v>
      </c>
      <c r="E22" s="13">
        <f t="shared" si="0"/>
        <v>8191</v>
      </c>
      <c r="F22" s="13">
        <f>ROUND(E22*0.34,0)</f>
        <v>2785</v>
      </c>
      <c r="G22" s="13">
        <f t="shared" si="1"/>
        <v>164</v>
      </c>
      <c r="H22" s="13"/>
      <c r="I22" s="16"/>
      <c r="J22" s="24"/>
      <c r="K22" s="16"/>
    </row>
    <row r="23" spans="1:11" ht="15.75">
      <c r="A23" s="13">
        <v>21</v>
      </c>
      <c r="B23" s="13" t="s">
        <v>328</v>
      </c>
      <c r="C23" s="13" t="s">
        <v>329</v>
      </c>
      <c r="D23" s="13">
        <v>12854</v>
      </c>
      <c r="E23" s="13">
        <f t="shared" si="0"/>
        <v>9451</v>
      </c>
      <c r="F23" s="13">
        <f>ROUND(E23*0.34,0)+(1)</f>
        <v>3214</v>
      </c>
      <c r="G23" s="13">
        <f t="shared" si="1"/>
        <v>189</v>
      </c>
      <c r="H23" s="13"/>
      <c r="I23" s="16"/>
      <c r="J23" s="24"/>
      <c r="K23" s="16"/>
    </row>
    <row r="24" spans="1:11" ht="15.75">
      <c r="A24" s="13">
        <v>22</v>
      </c>
      <c r="B24" s="13" t="s">
        <v>330</v>
      </c>
      <c r="C24" s="13" t="s">
        <v>331</v>
      </c>
      <c r="D24" s="13">
        <v>4285</v>
      </c>
      <c r="E24" s="13">
        <f t="shared" si="0"/>
        <v>3151</v>
      </c>
      <c r="F24" s="13">
        <f>ROUND(E24*0.34,0)</f>
        <v>1071</v>
      </c>
      <c r="G24" s="13">
        <f t="shared" si="1"/>
        <v>63</v>
      </c>
      <c r="H24" s="13"/>
      <c r="I24" s="16"/>
      <c r="J24" s="24"/>
      <c r="K24" s="16"/>
    </row>
    <row r="25" spans="1:11" ht="15.75">
      <c r="A25" s="13">
        <v>23</v>
      </c>
      <c r="B25" s="13" t="s">
        <v>332</v>
      </c>
      <c r="C25" s="13" t="s">
        <v>333</v>
      </c>
      <c r="D25" s="13">
        <v>5140</v>
      </c>
      <c r="E25" s="13">
        <f t="shared" si="0"/>
        <v>3779</v>
      </c>
      <c r="F25" s="13">
        <f>ROUND(E25*0.34,0)</f>
        <v>1285</v>
      </c>
      <c r="G25" s="13">
        <f t="shared" si="1"/>
        <v>76</v>
      </c>
      <c r="H25" s="13"/>
      <c r="I25" s="16"/>
      <c r="J25" s="24"/>
      <c r="K25" s="16"/>
    </row>
    <row r="26" spans="1:11" ht="15.75">
      <c r="A26" s="13">
        <v>24</v>
      </c>
      <c r="B26" s="13" t="s">
        <v>334</v>
      </c>
      <c r="C26" s="13" t="s">
        <v>335</v>
      </c>
      <c r="D26" s="13">
        <v>8569</v>
      </c>
      <c r="E26" s="13">
        <f t="shared" si="0"/>
        <v>6301</v>
      </c>
      <c r="F26" s="13">
        <f>ROUND(E26*0.34,0)</f>
        <v>2142</v>
      </c>
      <c r="G26" s="13">
        <f t="shared" si="1"/>
        <v>126</v>
      </c>
      <c r="H26" s="13"/>
      <c r="I26" s="16"/>
      <c r="J26" s="24"/>
      <c r="K26" s="16"/>
    </row>
    <row r="27" spans="1:11" ht="15.75">
      <c r="A27" s="13">
        <v>25</v>
      </c>
      <c r="B27" s="13" t="s">
        <v>336</v>
      </c>
      <c r="C27" s="13" t="s">
        <v>337</v>
      </c>
      <c r="D27" s="13">
        <v>2571</v>
      </c>
      <c r="E27" s="13">
        <f t="shared" si="0"/>
        <v>1890</v>
      </c>
      <c r="F27" s="13">
        <f>ROUND(E27*0.34,0)</f>
        <v>643</v>
      </c>
      <c r="G27" s="13">
        <f t="shared" si="1"/>
        <v>38</v>
      </c>
      <c r="H27" s="13"/>
      <c r="I27" s="16"/>
      <c r="J27" s="24"/>
      <c r="K27" s="16"/>
    </row>
    <row r="28" spans="1:11" ht="15.75">
      <c r="A28" s="13">
        <v>26</v>
      </c>
      <c r="B28" s="13" t="s">
        <v>338</v>
      </c>
      <c r="C28" s="13" t="s">
        <v>339</v>
      </c>
      <c r="D28" s="13">
        <v>4285</v>
      </c>
      <c r="E28" s="13">
        <f t="shared" si="0"/>
        <v>3151</v>
      </c>
      <c r="F28" s="13">
        <f>ROUND(E28*0.34,0)</f>
        <v>1071</v>
      </c>
      <c r="G28" s="13">
        <f t="shared" si="1"/>
        <v>63</v>
      </c>
      <c r="H28" s="13"/>
      <c r="I28" s="16"/>
      <c r="J28" s="24"/>
      <c r="K28" s="16"/>
    </row>
    <row r="29" spans="1:11" ht="19.5" customHeight="1">
      <c r="A29" s="25">
        <v>26</v>
      </c>
      <c r="B29" s="53" t="s">
        <v>33</v>
      </c>
      <c r="C29" s="53"/>
      <c r="D29" s="25">
        <f>SUM(D3:D28)</f>
        <v>411319</v>
      </c>
      <c r="E29" s="25">
        <f>SUM(E3:E28)</f>
        <v>302439</v>
      </c>
      <c r="F29" s="25">
        <f>SUM(F3:F28)</f>
        <v>102833</v>
      </c>
      <c r="G29" s="25">
        <f>SUM(G3:G28)</f>
        <v>6047</v>
      </c>
      <c r="H29" s="25">
        <f>SUM(H3:H28)</f>
        <v>8570</v>
      </c>
      <c r="I29" s="24"/>
      <c r="J29" s="24"/>
      <c r="K29" s="16"/>
    </row>
    <row r="31" ht="16.5" thickBot="1"/>
    <row r="32" spans="1:8" ht="16.5" thickBot="1">
      <c r="A32" s="6"/>
      <c r="B32" s="20" t="s">
        <v>745</v>
      </c>
      <c r="C32" s="21">
        <f>D29+H29</f>
        <v>419889</v>
      </c>
      <c r="D32" s="22"/>
      <c r="E32" s="22"/>
      <c r="F32" s="22"/>
      <c r="G32" s="22"/>
      <c r="H32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29:C29"/>
    <mergeCell ref="B1:H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Header>&amp;Cč. j. MSMT-29328/2017-2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Layout" workbookViewId="0" topLeftCell="A1">
      <selection activeCell="G20" sqref="G20"/>
    </sheetView>
  </sheetViews>
  <sheetFormatPr defaultColWidth="9.140625" defaultRowHeight="15"/>
  <cols>
    <col min="1" max="1" width="9.140625" style="27" customWidth="1"/>
    <col min="2" max="2" width="14.00390625" style="27" customWidth="1"/>
    <col min="3" max="3" width="90.00390625" style="27" customWidth="1"/>
    <col min="4" max="4" width="13.140625" style="27" customWidth="1"/>
    <col min="5" max="5" width="12.140625" style="27" customWidth="1"/>
    <col min="6" max="6" width="11.57421875" style="27" customWidth="1"/>
    <col min="7" max="7" width="16.57421875" style="27" customWidth="1"/>
    <col min="8" max="8" width="11.8515625" style="27" customWidth="1"/>
    <col min="9" max="16384" width="9.140625" style="27" customWidth="1"/>
  </cols>
  <sheetData>
    <row r="1" spans="2:8" ht="30" customHeight="1">
      <c r="B1" s="54" t="s">
        <v>340</v>
      </c>
      <c r="C1" s="58"/>
      <c r="D1" s="58"/>
      <c r="E1" s="58"/>
      <c r="F1" s="58"/>
      <c r="G1" s="58"/>
      <c r="H1" s="58"/>
    </row>
    <row r="2" spans="1:8" s="43" customFormat="1" ht="43.5" customHeight="1">
      <c r="A2" s="40" t="s">
        <v>744</v>
      </c>
      <c r="B2" s="41" t="s">
        <v>1</v>
      </c>
      <c r="C2" s="41" t="s">
        <v>2</v>
      </c>
      <c r="D2" s="42" t="s">
        <v>741</v>
      </c>
      <c r="E2" s="42" t="s">
        <v>742</v>
      </c>
      <c r="F2" s="42" t="s">
        <v>739</v>
      </c>
      <c r="G2" s="42" t="s">
        <v>740</v>
      </c>
      <c r="H2" s="42" t="s">
        <v>738</v>
      </c>
    </row>
    <row r="3" spans="1:10" ht="15.75">
      <c r="A3" s="30">
        <v>1</v>
      </c>
      <c r="B3" s="30" t="s">
        <v>341</v>
      </c>
      <c r="C3" s="30" t="s">
        <v>342</v>
      </c>
      <c r="D3" s="30">
        <v>2571</v>
      </c>
      <c r="E3" s="30">
        <f>ROUND(D3/1.36,0)</f>
        <v>1890</v>
      </c>
      <c r="F3" s="30">
        <f>ROUND(E3*0.34,0)</f>
        <v>643</v>
      </c>
      <c r="G3" s="30">
        <f>ROUND(E3*0.02,0)</f>
        <v>38</v>
      </c>
      <c r="H3" s="30"/>
      <c r="I3" s="44"/>
      <c r="J3" s="39"/>
    </row>
    <row r="4" spans="1:10" ht="15.75">
      <c r="A4" s="30">
        <v>2</v>
      </c>
      <c r="B4" s="30" t="s">
        <v>343</v>
      </c>
      <c r="C4" s="30" t="s">
        <v>344</v>
      </c>
      <c r="D4" s="30"/>
      <c r="E4" s="30"/>
      <c r="F4" s="30"/>
      <c r="G4" s="30"/>
      <c r="H4" s="30">
        <v>7712</v>
      </c>
      <c r="I4" s="44"/>
      <c r="J4" s="39"/>
    </row>
    <row r="5" spans="1:10" ht="15.75">
      <c r="A5" s="30">
        <v>3</v>
      </c>
      <c r="B5" s="30" t="s">
        <v>345</v>
      </c>
      <c r="C5" s="30" t="s">
        <v>346</v>
      </c>
      <c r="D5" s="30">
        <v>47987</v>
      </c>
      <c r="E5" s="30">
        <f aca="true" t="shared" si="0" ref="E5:E33">ROUND(D5/1.36,0)</f>
        <v>35285</v>
      </c>
      <c r="F5" s="30">
        <f>ROUND(E5*0.34,0)+(-1)</f>
        <v>11996</v>
      </c>
      <c r="G5" s="30">
        <f aca="true" t="shared" si="1" ref="G5:G33">ROUND(E5*0.02,0)</f>
        <v>706</v>
      </c>
      <c r="H5" s="30"/>
      <c r="I5" s="44"/>
      <c r="J5" s="39"/>
    </row>
    <row r="6" spans="1:10" ht="15.75">
      <c r="A6" s="30">
        <v>4</v>
      </c>
      <c r="B6" s="30" t="s">
        <v>347</v>
      </c>
      <c r="C6" s="30" t="s">
        <v>348</v>
      </c>
      <c r="D6" s="30">
        <v>11140</v>
      </c>
      <c r="E6" s="30">
        <f t="shared" si="0"/>
        <v>8191</v>
      </c>
      <c r="F6" s="30">
        <f>ROUND(E6*0.34,0)</f>
        <v>2785</v>
      </c>
      <c r="G6" s="30">
        <f t="shared" si="1"/>
        <v>164</v>
      </c>
      <c r="H6" s="30"/>
      <c r="I6" s="44"/>
      <c r="J6" s="39"/>
    </row>
    <row r="7" spans="1:10" ht="15.75">
      <c r="A7" s="30">
        <v>5</v>
      </c>
      <c r="B7" s="30" t="s">
        <v>349</v>
      </c>
      <c r="C7" s="30" t="s">
        <v>350</v>
      </c>
      <c r="D7" s="30">
        <v>11140</v>
      </c>
      <c r="E7" s="30">
        <f t="shared" si="0"/>
        <v>8191</v>
      </c>
      <c r="F7" s="30">
        <f>ROUND(E7*0.34,0)</f>
        <v>2785</v>
      </c>
      <c r="G7" s="30">
        <f t="shared" si="1"/>
        <v>164</v>
      </c>
      <c r="H7" s="30"/>
      <c r="I7" s="44"/>
      <c r="J7" s="39"/>
    </row>
    <row r="8" spans="1:10" ht="15.75">
      <c r="A8" s="30">
        <v>6</v>
      </c>
      <c r="B8" s="30" t="s">
        <v>351</v>
      </c>
      <c r="C8" s="30" t="s">
        <v>352</v>
      </c>
      <c r="D8" s="30">
        <v>24679</v>
      </c>
      <c r="E8" s="30">
        <f t="shared" si="0"/>
        <v>18146</v>
      </c>
      <c r="F8" s="30">
        <f>ROUND(E8*0.34,0)</f>
        <v>6170</v>
      </c>
      <c r="G8" s="30">
        <f t="shared" si="1"/>
        <v>363</v>
      </c>
      <c r="H8" s="30"/>
      <c r="I8" s="44"/>
      <c r="J8" s="39"/>
    </row>
    <row r="9" spans="1:10" ht="15.75">
      <c r="A9" s="30">
        <v>7</v>
      </c>
      <c r="B9" s="30" t="s">
        <v>353</v>
      </c>
      <c r="C9" s="30" t="s">
        <v>354</v>
      </c>
      <c r="D9" s="30">
        <v>6855</v>
      </c>
      <c r="E9" s="30">
        <f t="shared" si="0"/>
        <v>5040</v>
      </c>
      <c r="F9" s="30">
        <f>ROUND(E9*0.34,0)</f>
        <v>1714</v>
      </c>
      <c r="G9" s="30">
        <f t="shared" si="1"/>
        <v>101</v>
      </c>
      <c r="H9" s="30"/>
      <c r="I9" s="44"/>
      <c r="J9" s="39"/>
    </row>
    <row r="10" spans="1:10" ht="15.75">
      <c r="A10" s="30">
        <v>8</v>
      </c>
      <c r="B10" s="30" t="s">
        <v>355</v>
      </c>
      <c r="C10" s="30" t="s">
        <v>356</v>
      </c>
      <c r="D10" s="30">
        <v>16281</v>
      </c>
      <c r="E10" s="30">
        <f t="shared" si="0"/>
        <v>11971</v>
      </c>
      <c r="F10" s="30">
        <f>ROUND(E10*0.34,0)+(1)</f>
        <v>4071</v>
      </c>
      <c r="G10" s="30">
        <f t="shared" si="1"/>
        <v>239</v>
      </c>
      <c r="H10" s="30"/>
      <c r="I10" s="44"/>
      <c r="J10" s="39"/>
    </row>
    <row r="11" spans="1:10" ht="15.75">
      <c r="A11" s="30">
        <v>9</v>
      </c>
      <c r="B11" s="30" t="s">
        <v>357</v>
      </c>
      <c r="C11" s="30" t="s">
        <v>358</v>
      </c>
      <c r="D11" s="30">
        <v>2571</v>
      </c>
      <c r="E11" s="30">
        <f t="shared" si="0"/>
        <v>1890</v>
      </c>
      <c r="F11" s="30">
        <f>ROUND(E11*0.34,0)</f>
        <v>643</v>
      </c>
      <c r="G11" s="30">
        <f t="shared" si="1"/>
        <v>38</v>
      </c>
      <c r="H11" s="30"/>
      <c r="I11" s="44"/>
      <c r="J11" s="39"/>
    </row>
    <row r="12" spans="1:10" ht="15.75">
      <c r="A12" s="30">
        <v>10</v>
      </c>
      <c r="B12" s="30" t="s">
        <v>359</v>
      </c>
      <c r="C12" s="30" t="s">
        <v>360</v>
      </c>
      <c r="D12" s="30">
        <v>7712</v>
      </c>
      <c r="E12" s="30">
        <f t="shared" si="0"/>
        <v>5671</v>
      </c>
      <c r="F12" s="30">
        <f>ROUND(E12*0.34,0)</f>
        <v>1928</v>
      </c>
      <c r="G12" s="30">
        <f t="shared" si="1"/>
        <v>113</v>
      </c>
      <c r="H12" s="30"/>
      <c r="I12" s="44"/>
      <c r="J12" s="39"/>
    </row>
    <row r="13" spans="1:10" ht="15.75">
      <c r="A13" s="30">
        <v>11</v>
      </c>
      <c r="B13" s="30" t="s">
        <v>361</v>
      </c>
      <c r="C13" s="30" t="s">
        <v>362</v>
      </c>
      <c r="D13" s="30">
        <v>43703</v>
      </c>
      <c r="E13" s="30">
        <f t="shared" si="0"/>
        <v>32135</v>
      </c>
      <c r="F13" s="30">
        <f>ROUND(E13*0.34,0)+(-1)</f>
        <v>10925</v>
      </c>
      <c r="G13" s="30">
        <f t="shared" si="1"/>
        <v>643</v>
      </c>
      <c r="H13" s="30"/>
      <c r="I13" s="44"/>
      <c r="J13" s="39"/>
    </row>
    <row r="14" spans="1:10" ht="15.75">
      <c r="A14" s="30">
        <v>12</v>
      </c>
      <c r="B14" s="30" t="s">
        <v>363</v>
      </c>
      <c r="C14" s="30" t="s">
        <v>364</v>
      </c>
      <c r="D14" s="30">
        <v>53986</v>
      </c>
      <c r="E14" s="30">
        <f t="shared" si="0"/>
        <v>39696</v>
      </c>
      <c r="F14" s="30">
        <f>ROUND(E14*0.34,0)+(-1)</f>
        <v>13496</v>
      </c>
      <c r="G14" s="30">
        <f t="shared" si="1"/>
        <v>794</v>
      </c>
      <c r="H14" s="30"/>
      <c r="I14" s="44"/>
      <c r="J14" s="39"/>
    </row>
    <row r="15" spans="1:10" ht="15.75">
      <c r="A15" s="30">
        <v>13</v>
      </c>
      <c r="B15" s="30" t="s">
        <v>365</v>
      </c>
      <c r="C15" s="30" t="s">
        <v>366</v>
      </c>
      <c r="D15" s="30">
        <v>17138</v>
      </c>
      <c r="E15" s="30">
        <f t="shared" si="0"/>
        <v>12601</v>
      </c>
      <c r="F15" s="30">
        <f>ROUND(E15*0.34,0)+(1)</f>
        <v>4285</v>
      </c>
      <c r="G15" s="30">
        <f t="shared" si="1"/>
        <v>252</v>
      </c>
      <c r="H15" s="30"/>
      <c r="I15" s="44"/>
      <c r="J15" s="39"/>
    </row>
    <row r="16" spans="1:10" ht="15.75">
      <c r="A16" s="30">
        <v>14</v>
      </c>
      <c r="B16" s="30" t="s">
        <v>367</v>
      </c>
      <c r="C16" s="30" t="s">
        <v>368</v>
      </c>
      <c r="D16" s="30">
        <v>11997</v>
      </c>
      <c r="E16" s="30">
        <f t="shared" si="0"/>
        <v>8821</v>
      </c>
      <c r="F16" s="30">
        <f>ROUND(E16*0.34,0)+(1)</f>
        <v>3000</v>
      </c>
      <c r="G16" s="30">
        <f t="shared" si="1"/>
        <v>176</v>
      </c>
      <c r="H16" s="30"/>
      <c r="I16" s="44"/>
      <c r="J16" s="39"/>
    </row>
    <row r="17" spans="1:10" ht="15.75">
      <c r="A17" s="30">
        <v>15</v>
      </c>
      <c r="B17" s="30" t="s">
        <v>369</v>
      </c>
      <c r="C17" s="30" t="s">
        <v>370</v>
      </c>
      <c r="D17" s="30">
        <v>2571</v>
      </c>
      <c r="E17" s="30">
        <f t="shared" si="0"/>
        <v>1890</v>
      </c>
      <c r="F17" s="30">
        <f>ROUND(E17*0.34,0)</f>
        <v>643</v>
      </c>
      <c r="G17" s="30">
        <f t="shared" si="1"/>
        <v>38</v>
      </c>
      <c r="H17" s="30"/>
      <c r="I17" s="44"/>
      <c r="J17" s="39"/>
    </row>
    <row r="18" spans="1:10" ht="15.75">
      <c r="A18" s="30">
        <v>16</v>
      </c>
      <c r="B18" s="30" t="s">
        <v>371</v>
      </c>
      <c r="C18" s="30" t="s">
        <v>372</v>
      </c>
      <c r="D18" s="30">
        <v>4285</v>
      </c>
      <c r="E18" s="30">
        <f t="shared" si="0"/>
        <v>3151</v>
      </c>
      <c r="F18" s="30">
        <f>ROUND(E18*0.34,0)</f>
        <v>1071</v>
      </c>
      <c r="G18" s="30">
        <f t="shared" si="1"/>
        <v>63</v>
      </c>
      <c r="H18" s="30"/>
      <c r="I18" s="44"/>
      <c r="J18" s="39"/>
    </row>
    <row r="19" spans="1:10" ht="15.75">
      <c r="A19" s="30">
        <v>17</v>
      </c>
      <c r="B19" s="30" t="s">
        <v>373</v>
      </c>
      <c r="C19" s="30" t="s">
        <v>374</v>
      </c>
      <c r="D19" s="30">
        <v>10283</v>
      </c>
      <c r="E19" s="30">
        <f t="shared" si="0"/>
        <v>7561</v>
      </c>
      <c r="F19" s="30">
        <f>ROUND(E19*0.34,0)</f>
        <v>2571</v>
      </c>
      <c r="G19" s="30">
        <f t="shared" si="1"/>
        <v>151</v>
      </c>
      <c r="H19" s="30"/>
      <c r="I19" s="44"/>
      <c r="J19" s="39"/>
    </row>
    <row r="20" spans="1:10" ht="15.75">
      <c r="A20" s="30">
        <v>18</v>
      </c>
      <c r="B20" s="30" t="s">
        <v>375</v>
      </c>
      <c r="C20" s="30" t="s">
        <v>376</v>
      </c>
      <c r="D20" s="30">
        <v>4285</v>
      </c>
      <c r="E20" s="30">
        <f t="shared" si="0"/>
        <v>3151</v>
      </c>
      <c r="F20" s="30">
        <f>ROUND(E20*0.34,0)</f>
        <v>1071</v>
      </c>
      <c r="G20" s="30">
        <f t="shared" si="1"/>
        <v>63</v>
      </c>
      <c r="H20" s="30"/>
      <c r="I20" s="44"/>
      <c r="J20" s="39"/>
    </row>
    <row r="21" spans="1:10" ht="15.75">
      <c r="A21" s="30">
        <v>19</v>
      </c>
      <c r="B21" s="30" t="s">
        <v>377</v>
      </c>
      <c r="C21" s="30" t="s">
        <v>378</v>
      </c>
      <c r="D21" s="30">
        <v>2571</v>
      </c>
      <c r="E21" s="30">
        <f t="shared" si="0"/>
        <v>1890</v>
      </c>
      <c r="F21" s="30">
        <f>ROUND(E21*0.34,0)</f>
        <v>643</v>
      </c>
      <c r="G21" s="30">
        <f t="shared" si="1"/>
        <v>38</v>
      </c>
      <c r="H21" s="30"/>
      <c r="I21" s="44"/>
      <c r="J21" s="39"/>
    </row>
    <row r="22" spans="1:10" ht="15.75">
      <c r="A22" s="30">
        <v>20</v>
      </c>
      <c r="B22" s="30" t="s">
        <v>379</v>
      </c>
      <c r="C22" s="30" t="s">
        <v>380</v>
      </c>
      <c r="D22" s="30">
        <v>11997</v>
      </c>
      <c r="E22" s="30">
        <f t="shared" si="0"/>
        <v>8821</v>
      </c>
      <c r="F22" s="30">
        <f>ROUND(E22*0.34,0)+(1)</f>
        <v>3000</v>
      </c>
      <c r="G22" s="30">
        <f t="shared" si="1"/>
        <v>176</v>
      </c>
      <c r="H22" s="30"/>
      <c r="I22" s="44"/>
      <c r="J22" s="39"/>
    </row>
    <row r="23" spans="1:10" ht="15.75">
      <c r="A23" s="30">
        <v>21</v>
      </c>
      <c r="B23" s="30" t="s">
        <v>381</v>
      </c>
      <c r="C23" s="30" t="s">
        <v>382</v>
      </c>
      <c r="D23" s="30">
        <v>19709</v>
      </c>
      <c r="E23" s="30">
        <f t="shared" si="0"/>
        <v>14492</v>
      </c>
      <c r="F23" s="30">
        <f>ROUND(E23*0.34,0)</f>
        <v>4927</v>
      </c>
      <c r="G23" s="30">
        <f t="shared" si="1"/>
        <v>290</v>
      </c>
      <c r="H23" s="30"/>
      <c r="I23" s="44"/>
      <c r="J23" s="39"/>
    </row>
    <row r="24" spans="1:10" ht="15.75">
      <c r="A24" s="30">
        <v>22</v>
      </c>
      <c r="B24" s="30" t="s">
        <v>383</v>
      </c>
      <c r="C24" s="30" t="s">
        <v>384</v>
      </c>
      <c r="D24" s="30">
        <v>8569</v>
      </c>
      <c r="E24" s="30">
        <f t="shared" si="0"/>
        <v>6301</v>
      </c>
      <c r="F24" s="30">
        <f>ROUND(E24*0.34,0)</f>
        <v>2142</v>
      </c>
      <c r="G24" s="30">
        <f t="shared" si="1"/>
        <v>126</v>
      </c>
      <c r="H24" s="30"/>
      <c r="I24" s="44"/>
      <c r="J24" s="39"/>
    </row>
    <row r="25" spans="1:10" ht="15.75">
      <c r="A25" s="30">
        <v>23</v>
      </c>
      <c r="B25" s="30" t="s">
        <v>385</v>
      </c>
      <c r="C25" s="30" t="s">
        <v>386</v>
      </c>
      <c r="D25" s="30">
        <v>2571</v>
      </c>
      <c r="E25" s="30">
        <f t="shared" si="0"/>
        <v>1890</v>
      </c>
      <c r="F25" s="30">
        <f>ROUND(E25*0.34,0)</f>
        <v>643</v>
      </c>
      <c r="G25" s="30">
        <f t="shared" si="1"/>
        <v>38</v>
      </c>
      <c r="H25" s="30"/>
      <c r="I25" s="44"/>
      <c r="J25" s="39"/>
    </row>
    <row r="26" spans="1:10" ht="15.75">
      <c r="A26" s="30">
        <v>24</v>
      </c>
      <c r="B26" s="30" t="s">
        <v>387</v>
      </c>
      <c r="C26" s="30" t="s">
        <v>388</v>
      </c>
      <c r="D26" s="30">
        <v>17138</v>
      </c>
      <c r="E26" s="30">
        <f t="shared" si="0"/>
        <v>12601</v>
      </c>
      <c r="F26" s="30">
        <f>ROUND(E26*0.34,0)+(1)</f>
        <v>4285</v>
      </c>
      <c r="G26" s="30">
        <f t="shared" si="1"/>
        <v>252</v>
      </c>
      <c r="H26" s="30"/>
      <c r="I26" s="44"/>
      <c r="J26" s="39"/>
    </row>
    <row r="27" spans="1:10" ht="15.75">
      <c r="A27" s="30">
        <v>25</v>
      </c>
      <c r="B27" s="30" t="s">
        <v>389</v>
      </c>
      <c r="C27" s="30" t="s">
        <v>390</v>
      </c>
      <c r="D27" s="30">
        <v>4285</v>
      </c>
      <c r="E27" s="30">
        <f t="shared" si="0"/>
        <v>3151</v>
      </c>
      <c r="F27" s="30">
        <f aca="true" t="shared" si="2" ref="F27:F33">ROUND(E27*0.34,0)</f>
        <v>1071</v>
      </c>
      <c r="G27" s="30">
        <f t="shared" si="1"/>
        <v>63</v>
      </c>
      <c r="H27" s="30"/>
      <c r="I27" s="44"/>
      <c r="J27" s="39"/>
    </row>
    <row r="28" spans="1:10" ht="15.75">
      <c r="A28" s="30">
        <v>26</v>
      </c>
      <c r="B28" s="30" t="s">
        <v>391</v>
      </c>
      <c r="C28" s="30" t="s">
        <v>392</v>
      </c>
      <c r="D28" s="30">
        <v>2571</v>
      </c>
      <c r="E28" s="30">
        <f t="shared" si="0"/>
        <v>1890</v>
      </c>
      <c r="F28" s="30">
        <f t="shared" si="2"/>
        <v>643</v>
      </c>
      <c r="G28" s="30">
        <f t="shared" si="1"/>
        <v>38</v>
      </c>
      <c r="H28" s="30"/>
      <c r="I28" s="44"/>
      <c r="J28" s="39"/>
    </row>
    <row r="29" spans="1:10" ht="15.75">
      <c r="A29" s="30">
        <v>27</v>
      </c>
      <c r="B29" s="30" t="s">
        <v>393</v>
      </c>
      <c r="C29" s="30" t="s">
        <v>394</v>
      </c>
      <c r="D29" s="30">
        <v>2571</v>
      </c>
      <c r="E29" s="30">
        <f t="shared" si="0"/>
        <v>1890</v>
      </c>
      <c r="F29" s="30">
        <f t="shared" si="2"/>
        <v>643</v>
      </c>
      <c r="G29" s="30">
        <f t="shared" si="1"/>
        <v>38</v>
      </c>
      <c r="H29" s="30"/>
      <c r="I29" s="44"/>
      <c r="J29" s="39"/>
    </row>
    <row r="30" spans="1:10" ht="15.75">
      <c r="A30" s="30">
        <v>28</v>
      </c>
      <c r="B30" s="30" t="s">
        <v>395</v>
      </c>
      <c r="C30" s="30" t="s">
        <v>396</v>
      </c>
      <c r="D30" s="30">
        <v>2571</v>
      </c>
      <c r="E30" s="30">
        <f t="shared" si="0"/>
        <v>1890</v>
      </c>
      <c r="F30" s="30">
        <f t="shared" si="2"/>
        <v>643</v>
      </c>
      <c r="G30" s="30">
        <f t="shared" si="1"/>
        <v>38</v>
      </c>
      <c r="H30" s="30"/>
      <c r="I30" s="44"/>
      <c r="J30" s="39"/>
    </row>
    <row r="31" spans="1:10" ht="15.75">
      <c r="A31" s="30">
        <v>29</v>
      </c>
      <c r="B31" s="30" t="s">
        <v>397</v>
      </c>
      <c r="C31" s="30" t="s">
        <v>398</v>
      </c>
      <c r="D31" s="30">
        <v>2571</v>
      </c>
      <c r="E31" s="30">
        <f t="shared" si="0"/>
        <v>1890</v>
      </c>
      <c r="F31" s="30">
        <f t="shared" si="2"/>
        <v>643</v>
      </c>
      <c r="G31" s="30">
        <f t="shared" si="1"/>
        <v>38</v>
      </c>
      <c r="H31" s="30"/>
      <c r="I31" s="44"/>
      <c r="J31" s="39"/>
    </row>
    <row r="32" spans="1:10" ht="15.75">
      <c r="A32" s="30">
        <v>30</v>
      </c>
      <c r="B32" s="30" t="s">
        <v>399</v>
      </c>
      <c r="C32" s="30" t="s">
        <v>400</v>
      </c>
      <c r="D32" s="30">
        <v>2571</v>
      </c>
      <c r="E32" s="30">
        <f t="shared" si="0"/>
        <v>1890</v>
      </c>
      <c r="F32" s="30">
        <f t="shared" si="2"/>
        <v>643</v>
      </c>
      <c r="G32" s="30">
        <f t="shared" si="1"/>
        <v>38</v>
      </c>
      <c r="H32" s="30"/>
      <c r="I32" s="44"/>
      <c r="J32" s="39"/>
    </row>
    <row r="33" spans="1:10" ht="15.75">
      <c r="A33" s="30">
        <v>31</v>
      </c>
      <c r="B33" s="30" t="s">
        <v>401</v>
      </c>
      <c r="C33" s="30" t="s">
        <v>402</v>
      </c>
      <c r="D33" s="30">
        <v>11140</v>
      </c>
      <c r="E33" s="30">
        <f t="shared" si="0"/>
        <v>8191</v>
      </c>
      <c r="F33" s="30">
        <f t="shared" si="2"/>
        <v>2785</v>
      </c>
      <c r="G33" s="30">
        <f t="shared" si="1"/>
        <v>164</v>
      </c>
      <c r="H33" s="30"/>
      <c r="I33" s="44"/>
      <c r="J33" s="39"/>
    </row>
    <row r="34" spans="1:10" ht="19.5" customHeight="1">
      <c r="A34" s="45">
        <v>31</v>
      </c>
      <c r="B34" s="57" t="s">
        <v>33</v>
      </c>
      <c r="C34" s="57"/>
      <c r="D34" s="45">
        <f>SUM(D3:D33)</f>
        <v>370019</v>
      </c>
      <c r="E34" s="45">
        <f>SUM(E3:E33)</f>
        <v>272068</v>
      </c>
      <c r="F34" s="45">
        <f>SUM(F3:F33)</f>
        <v>92508</v>
      </c>
      <c r="G34" s="45">
        <f>SUM(G3:G33)</f>
        <v>5443</v>
      </c>
      <c r="H34" s="45">
        <f>SUM(H3:H33)</f>
        <v>7712</v>
      </c>
      <c r="I34" s="44"/>
      <c r="J34" s="39"/>
    </row>
    <row r="35" ht="15.75">
      <c r="J35" s="39"/>
    </row>
    <row r="36" ht="16.5" thickBot="1"/>
    <row r="37" spans="1:8" ht="16.5" thickBot="1">
      <c r="A37" s="46"/>
      <c r="B37" s="28" t="s">
        <v>745</v>
      </c>
      <c r="C37" s="29">
        <f>D34+H34</f>
        <v>377731</v>
      </c>
      <c r="D37" s="47"/>
      <c r="E37" s="47"/>
      <c r="F37" s="47"/>
      <c r="G37" s="47"/>
      <c r="H37" s="48"/>
    </row>
  </sheetData>
  <sheetProtection formatCells="0" formatColumns="0" formatRows="0" insertColumns="0" insertRows="0" insertHyperlinks="0" deleteColumns="0" deleteRows="0" sort="0" autoFilter="0" pivotTables="0"/>
  <mergeCells count="2">
    <mergeCell ref="B34:C34"/>
    <mergeCell ref="B1:H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Header>&amp;Cč. j. MSMT-29328/2017-2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Layout" workbookViewId="0" topLeftCell="A1">
      <selection activeCell="G20" sqref="G20"/>
    </sheetView>
  </sheetViews>
  <sheetFormatPr defaultColWidth="9.140625" defaultRowHeight="15"/>
  <cols>
    <col min="1" max="1" width="9.140625" style="7" customWidth="1"/>
    <col min="2" max="2" width="14.00390625" style="7" customWidth="1"/>
    <col min="3" max="3" width="90.00390625" style="7" customWidth="1"/>
    <col min="4" max="4" width="13.140625" style="7" customWidth="1"/>
    <col min="5" max="5" width="12.28125" style="7" customWidth="1"/>
    <col min="6" max="6" width="11.57421875" style="7" customWidth="1"/>
    <col min="7" max="7" width="16.57421875" style="7" customWidth="1"/>
    <col min="8" max="8" width="11.8515625" style="7" customWidth="1"/>
    <col min="9" max="16384" width="9.140625" style="7" customWidth="1"/>
  </cols>
  <sheetData>
    <row r="1" spans="2:10" ht="30" customHeight="1">
      <c r="B1" s="50" t="s">
        <v>403</v>
      </c>
      <c r="C1" s="51"/>
      <c r="D1" s="51"/>
      <c r="E1" s="51"/>
      <c r="F1" s="51"/>
      <c r="G1" s="51"/>
      <c r="H1" s="51"/>
      <c r="I1" s="16"/>
      <c r="J1" s="16"/>
    </row>
    <row r="2" spans="1:10" s="11" customFormat="1" ht="43.5" customHeight="1">
      <c r="A2" s="8" t="s">
        <v>744</v>
      </c>
      <c r="B2" s="9" t="s">
        <v>1</v>
      </c>
      <c r="C2" s="9" t="s">
        <v>2</v>
      </c>
      <c r="D2" s="10" t="s">
        <v>741</v>
      </c>
      <c r="E2" s="10" t="s">
        <v>742</v>
      </c>
      <c r="F2" s="10" t="s">
        <v>739</v>
      </c>
      <c r="G2" s="10" t="s">
        <v>740</v>
      </c>
      <c r="H2" s="10" t="s">
        <v>738</v>
      </c>
      <c r="I2" s="26"/>
      <c r="J2" s="26"/>
    </row>
    <row r="3" spans="1:10" ht="15.75">
      <c r="A3" s="13">
        <v>1</v>
      </c>
      <c r="B3" s="13" t="s">
        <v>404</v>
      </c>
      <c r="C3" s="13" t="s">
        <v>405</v>
      </c>
      <c r="D3" s="13">
        <v>19709</v>
      </c>
      <c r="E3" s="13">
        <f aca="true" t="shared" si="0" ref="E3:E29">ROUND(D3/1.36,0)</f>
        <v>14492</v>
      </c>
      <c r="F3" s="13">
        <f>ROUND(E3*0.34,0)</f>
        <v>4927</v>
      </c>
      <c r="G3" s="13">
        <f aca="true" t="shared" si="1" ref="G3:G29">ROUND(E3*0.02,0)</f>
        <v>290</v>
      </c>
      <c r="H3" s="13"/>
      <c r="I3" s="16"/>
      <c r="J3" s="24"/>
    </row>
    <row r="4" spans="1:10" ht="15.75">
      <c r="A4" s="13">
        <v>2</v>
      </c>
      <c r="B4" s="13" t="s">
        <v>406</v>
      </c>
      <c r="C4" s="13" t="s">
        <v>407</v>
      </c>
      <c r="D4" s="13">
        <v>8483</v>
      </c>
      <c r="E4" s="13">
        <f t="shared" si="0"/>
        <v>6238</v>
      </c>
      <c r="F4" s="13">
        <f>ROUND(E4*0.34,0)+(-1)</f>
        <v>2120</v>
      </c>
      <c r="G4" s="13">
        <f t="shared" si="1"/>
        <v>125</v>
      </c>
      <c r="H4" s="13"/>
      <c r="I4" s="16"/>
      <c r="J4" s="24"/>
    </row>
    <row r="5" spans="1:10" ht="15.75">
      <c r="A5" s="13">
        <v>3</v>
      </c>
      <c r="B5" s="13" t="s">
        <v>408</v>
      </c>
      <c r="C5" s="13" t="s">
        <v>409</v>
      </c>
      <c r="D5" s="13">
        <v>2571</v>
      </c>
      <c r="E5" s="13">
        <f t="shared" si="0"/>
        <v>1890</v>
      </c>
      <c r="F5" s="13">
        <f>ROUND(E5*0.34,0)</f>
        <v>643</v>
      </c>
      <c r="G5" s="13">
        <f t="shared" si="1"/>
        <v>38</v>
      </c>
      <c r="H5" s="13"/>
      <c r="I5" s="16"/>
      <c r="J5" s="24"/>
    </row>
    <row r="6" spans="1:10" ht="15.75">
      <c r="A6" s="13">
        <v>4</v>
      </c>
      <c r="B6" s="13" t="s">
        <v>410</v>
      </c>
      <c r="C6" s="13" t="s">
        <v>411</v>
      </c>
      <c r="D6" s="13">
        <v>21423</v>
      </c>
      <c r="E6" s="13">
        <f t="shared" si="0"/>
        <v>15752</v>
      </c>
      <c r="F6" s="13">
        <f>ROUND(E6*0.34,0)</f>
        <v>5356</v>
      </c>
      <c r="G6" s="13">
        <f t="shared" si="1"/>
        <v>315</v>
      </c>
      <c r="H6" s="13"/>
      <c r="I6" s="16"/>
      <c r="J6" s="24"/>
    </row>
    <row r="7" spans="1:10" ht="15.75">
      <c r="A7" s="13">
        <v>5</v>
      </c>
      <c r="B7" s="13" t="s">
        <v>412</v>
      </c>
      <c r="C7" s="13" t="s">
        <v>413</v>
      </c>
      <c r="D7" s="13">
        <v>6855</v>
      </c>
      <c r="E7" s="13">
        <f t="shared" si="0"/>
        <v>5040</v>
      </c>
      <c r="F7" s="13">
        <f>ROUND(E7*0.34,0)</f>
        <v>1714</v>
      </c>
      <c r="G7" s="13">
        <f t="shared" si="1"/>
        <v>101</v>
      </c>
      <c r="H7" s="13"/>
      <c r="I7" s="16"/>
      <c r="J7" s="24"/>
    </row>
    <row r="8" spans="1:10" ht="15.75">
      <c r="A8" s="13">
        <v>6</v>
      </c>
      <c r="B8" s="13" t="s">
        <v>414</v>
      </c>
      <c r="C8" s="13" t="s">
        <v>415</v>
      </c>
      <c r="D8" s="13">
        <v>2399</v>
      </c>
      <c r="E8" s="13">
        <f t="shared" si="0"/>
        <v>1764</v>
      </c>
      <c r="F8" s="13">
        <f>ROUND(E8*0.34,0)</f>
        <v>600</v>
      </c>
      <c r="G8" s="13">
        <f t="shared" si="1"/>
        <v>35</v>
      </c>
      <c r="H8" s="13"/>
      <c r="I8" s="16"/>
      <c r="J8" s="24"/>
    </row>
    <row r="9" spans="1:13" ht="15.75">
      <c r="A9" s="13">
        <v>7</v>
      </c>
      <c r="B9" s="13" t="s">
        <v>416</v>
      </c>
      <c r="C9" s="13" t="s">
        <v>417</v>
      </c>
      <c r="D9" s="13">
        <v>49701</v>
      </c>
      <c r="E9" s="13">
        <f t="shared" si="0"/>
        <v>36545</v>
      </c>
      <c r="F9" s="13">
        <f>ROUND(E9*0.34,0)</f>
        <v>12425</v>
      </c>
      <c r="G9" s="13">
        <f t="shared" si="1"/>
        <v>731</v>
      </c>
      <c r="H9" s="13"/>
      <c r="I9" s="16"/>
      <c r="J9" s="24"/>
      <c r="K9" s="16"/>
      <c r="L9" s="16"/>
      <c r="M9" s="16"/>
    </row>
    <row r="10" spans="1:10" ht="15.75">
      <c r="A10" s="13">
        <v>8</v>
      </c>
      <c r="B10" s="13" t="s">
        <v>418</v>
      </c>
      <c r="C10" s="13" t="s">
        <v>419</v>
      </c>
      <c r="D10" s="13">
        <v>13711</v>
      </c>
      <c r="E10" s="13">
        <f t="shared" si="0"/>
        <v>10082</v>
      </c>
      <c r="F10" s="13">
        <f>ROUND(E10*0.34,0)+(-1)</f>
        <v>3427</v>
      </c>
      <c r="G10" s="13">
        <f t="shared" si="1"/>
        <v>202</v>
      </c>
      <c r="H10" s="13"/>
      <c r="I10" s="16"/>
      <c r="J10" s="24"/>
    </row>
    <row r="11" spans="1:10" ht="15.75">
      <c r="A11" s="13">
        <v>9</v>
      </c>
      <c r="B11" s="13" t="s">
        <v>420</v>
      </c>
      <c r="C11" s="13" t="s">
        <v>421</v>
      </c>
      <c r="D11" s="13">
        <v>15424</v>
      </c>
      <c r="E11" s="13">
        <f t="shared" si="0"/>
        <v>11341</v>
      </c>
      <c r="F11" s="13">
        <f>ROUND(E11*0.34,0)</f>
        <v>3856</v>
      </c>
      <c r="G11" s="13">
        <f t="shared" si="1"/>
        <v>227</v>
      </c>
      <c r="H11" s="13"/>
      <c r="I11" s="16"/>
      <c r="J11" s="24"/>
    </row>
    <row r="12" spans="1:10" ht="15.75">
      <c r="A12" s="13">
        <v>10</v>
      </c>
      <c r="B12" s="13" t="s">
        <v>422</v>
      </c>
      <c r="C12" s="13" t="s">
        <v>423</v>
      </c>
      <c r="D12" s="13">
        <v>2571</v>
      </c>
      <c r="E12" s="13">
        <f t="shared" si="0"/>
        <v>1890</v>
      </c>
      <c r="F12" s="13">
        <f>ROUND(E12*0.34,0)</f>
        <v>643</v>
      </c>
      <c r="G12" s="13">
        <f t="shared" si="1"/>
        <v>38</v>
      </c>
      <c r="H12" s="13"/>
      <c r="I12" s="16"/>
      <c r="J12" s="24"/>
    </row>
    <row r="13" spans="1:10" ht="15.75">
      <c r="A13" s="13">
        <v>11</v>
      </c>
      <c r="B13" s="13" t="s">
        <v>424</v>
      </c>
      <c r="C13" s="13" t="s">
        <v>425</v>
      </c>
      <c r="D13" s="13">
        <v>32563</v>
      </c>
      <c r="E13" s="13">
        <f t="shared" si="0"/>
        <v>23943</v>
      </c>
      <c r="F13" s="13">
        <f>ROUND(E13*0.34,0)</f>
        <v>8141</v>
      </c>
      <c r="G13" s="13">
        <f t="shared" si="1"/>
        <v>479</v>
      </c>
      <c r="H13" s="13"/>
      <c r="I13" s="16"/>
      <c r="J13" s="24"/>
    </row>
    <row r="14" spans="1:10" ht="15.75">
      <c r="A14" s="13">
        <v>12</v>
      </c>
      <c r="B14" s="13" t="s">
        <v>426</v>
      </c>
      <c r="C14" s="13" t="s">
        <v>427</v>
      </c>
      <c r="D14" s="13">
        <v>9426</v>
      </c>
      <c r="E14" s="13">
        <f t="shared" si="0"/>
        <v>6931</v>
      </c>
      <c r="F14" s="13">
        <f>ROUND(E14*0.34,0)+(-1)</f>
        <v>2356</v>
      </c>
      <c r="G14" s="13">
        <f t="shared" si="1"/>
        <v>139</v>
      </c>
      <c r="H14" s="13"/>
      <c r="I14" s="16"/>
      <c r="J14" s="24"/>
    </row>
    <row r="15" spans="1:10" ht="15.75">
      <c r="A15" s="13">
        <v>13</v>
      </c>
      <c r="B15" s="13" t="s">
        <v>428</v>
      </c>
      <c r="C15" s="13" t="s">
        <v>429</v>
      </c>
      <c r="D15" s="13">
        <v>5140</v>
      </c>
      <c r="E15" s="13">
        <f t="shared" si="0"/>
        <v>3779</v>
      </c>
      <c r="F15" s="13">
        <f>ROUND(E15*0.34,0)</f>
        <v>1285</v>
      </c>
      <c r="G15" s="13">
        <f t="shared" si="1"/>
        <v>76</v>
      </c>
      <c r="H15" s="13"/>
      <c r="I15" s="16"/>
      <c r="J15" s="24"/>
    </row>
    <row r="16" spans="1:10" ht="15.75">
      <c r="A16" s="13">
        <v>14</v>
      </c>
      <c r="B16" s="13" t="s">
        <v>430</v>
      </c>
      <c r="C16" s="13" t="s">
        <v>431</v>
      </c>
      <c r="D16" s="13">
        <v>9426</v>
      </c>
      <c r="E16" s="13">
        <f t="shared" si="0"/>
        <v>6931</v>
      </c>
      <c r="F16" s="13">
        <f>ROUND(E16*0.34,0)+(-1)</f>
        <v>2356</v>
      </c>
      <c r="G16" s="13">
        <f t="shared" si="1"/>
        <v>139</v>
      </c>
      <c r="H16" s="13"/>
      <c r="I16" s="16"/>
      <c r="J16" s="24"/>
    </row>
    <row r="17" spans="1:10" ht="15.75">
      <c r="A17" s="13">
        <v>15</v>
      </c>
      <c r="B17" s="13" t="s">
        <v>432</v>
      </c>
      <c r="C17" s="13" t="s">
        <v>433</v>
      </c>
      <c r="D17" s="13">
        <v>39418</v>
      </c>
      <c r="E17" s="13">
        <f t="shared" si="0"/>
        <v>28984</v>
      </c>
      <c r="F17" s="13">
        <f>ROUND(E17*0.34,0)+(-1)</f>
        <v>9854</v>
      </c>
      <c r="G17" s="13">
        <f t="shared" si="1"/>
        <v>580</v>
      </c>
      <c r="H17" s="13"/>
      <c r="I17" s="16"/>
      <c r="J17" s="24"/>
    </row>
    <row r="18" spans="1:10" ht="15.75">
      <c r="A18" s="13">
        <v>16</v>
      </c>
      <c r="B18" s="13" t="s">
        <v>434</v>
      </c>
      <c r="C18" s="13" t="s">
        <v>435</v>
      </c>
      <c r="D18" s="13">
        <v>4285</v>
      </c>
      <c r="E18" s="13">
        <f t="shared" si="0"/>
        <v>3151</v>
      </c>
      <c r="F18" s="13">
        <f>ROUND(E18*0.34,0)</f>
        <v>1071</v>
      </c>
      <c r="G18" s="13">
        <f t="shared" si="1"/>
        <v>63</v>
      </c>
      <c r="H18" s="13"/>
      <c r="I18" s="16"/>
      <c r="J18" s="24"/>
    </row>
    <row r="19" spans="1:10" ht="15.75">
      <c r="A19" s="13">
        <v>17</v>
      </c>
      <c r="B19" s="13" t="s">
        <v>436</v>
      </c>
      <c r="C19" s="13" t="s">
        <v>437</v>
      </c>
      <c r="D19" s="13">
        <v>4285</v>
      </c>
      <c r="E19" s="13">
        <f t="shared" si="0"/>
        <v>3151</v>
      </c>
      <c r="F19" s="13">
        <f>ROUND(E19*0.34,0)</f>
        <v>1071</v>
      </c>
      <c r="G19" s="13">
        <f t="shared" si="1"/>
        <v>63</v>
      </c>
      <c r="H19" s="13"/>
      <c r="I19" s="16"/>
      <c r="J19" s="24"/>
    </row>
    <row r="20" spans="1:10" ht="15.75">
      <c r="A20" s="13">
        <v>18</v>
      </c>
      <c r="B20" s="13" t="s">
        <v>438</v>
      </c>
      <c r="C20" s="13" t="s">
        <v>439</v>
      </c>
      <c r="D20" s="13">
        <v>17995</v>
      </c>
      <c r="E20" s="13">
        <f t="shared" si="0"/>
        <v>13232</v>
      </c>
      <c r="F20" s="13">
        <f>ROUND(E20*0.34,0)+(-1)</f>
        <v>4498</v>
      </c>
      <c r="G20" s="13">
        <f t="shared" si="1"/>
        <v>265</v>
      </c>
      <c r="H20" s="13"/>
      <c r="I20" s="16"/>
      <c r="J20" s="24"/>
    </row>
    <row r="21" spans="1:10" ht="15.75">
      <c r="A21" s="13">
        <v>19</v>
      </c>
      <c r="B21" s="13" t="s">
        <v>440</v>
      </c>
      <c r="C21" s="13" t="s">
        <v>441</v>
      </c>
      <c r="D21" s="13">
        <v>21423</v>
      </c>
      <c r="E21" s="13">
        <f t="shared" si="0"/>
        <v>15752</v>
      </c>
      <c r="F21" s="13">
        <f>ROUND(E21*0.34,0)</f>
        <v>5356</v>
      </c>
      <c r="G21" s="13">
        <f t="shared" si="1"/>
        <v>315</v>
      </c>
      <c r="H21" s="13"/>
      <c r="I21" s="16"/>
      <c r="J21" s="24"/>
    </row>
    <row r="22" spans="1:10" ht="15.75">
      <c r="A22" s="13">
        <v>20</v>
      </c>
      <c r="B22" s="13" t="s">
        <v>442</v>
      </c>
      <c r="C22" s="13" t="s">
        <v>443</v>
      </c>
      <c r="D22" s="13">
        <v>22280</v>
      </c>
      <c r="E22" s="13">
        <f t="shared" si="0"/>
        <v>16382</v>
      </c>
      <c r="F22" s="13">
        <f>ROUND(E22*0.34,0)</f>
        <v>5570</v>
      </c>
      <c r="G22" s="13">
        <f t="shared" si="1"/>
        <v>328</v>
      </c>
      <c r="H22" s="13"/>
      <c r="I22" s="16"/>
      <c r="J22" s="24"/>
    </row>
    <row r="23" spans="1:10" ht="15.75">
      <c r="A23" s="13">
        <v>21</v>
      </c>
      <c r="B23" s="13" t="s">
        <v>444</v>
      </c>
      <c r="C23" s="13" t="s">
        <v>445</v>
      </c>
      <c r="D23" s="13">
        <v>7712</v>
      </c>
      <c r="E23" s="13">
        <f t="shared" si="0"/>
        <v>5671</v>
      </c>
      <c r="F23" s="13">
        <f>ROUND(E23*0.34,0)</f>
        <v>1928</v>
      </c>
      <c r="G23" s="13">
        <f t="shared" si="1"/>
        <v>113</v>
      </c>
      <c r="H23" s="13"/>
      <c r="I23" s="16"/>
      <c r="J23" s="24"/>
    </row>
    <row r="24" spans="1:10" ht="15.75">
      <c r="A24" s="13">
        <v>22</v>
      </c>
      <c r="B24" s="13" t="s">
        <v>446</v>
      </c>
      <c r="C24" s="13" t="s">
        <v>447</v>
      </c>
      <c r="D24" s="13">
        <v>8569</v>
      </c>
      <c r="E24" s="13">
        <f t="shared" si="0"/>
        <v>6301</v>
      </c>
      <c r="F24" s="13">
        <f>ROUND(E24*0.34,0)</f>
        <v>2142</v>
      </c>
      <c r="G24" s="13">
        <f t="shared" si="1"/>
        <v>126</v>
      </c>
      <c r="H24" s="13"/>
      <c r="I24" s="16"/>
      <c r="J24" s="24"/>
    </row>
    <row r="25" spans="1:10" ht="15.75">
      <c r="A25" s="13">
        <v>23</v>
      </c>
      <c r="B25" s="13" t="s">
        <v>448</v>
      </c>
      <c r="C25" s="13" t="s">
        <v>449</v>
      </c>
      <c r="D25" s="13">
        <v>12854</v>
      </c>
      <c r="E25" s="13">
        <f t="shared" si="0"/>
        <v>9451</v>
      </c>
      <c r="F25" s="13">
        <f>ROUND(E25*0.34,0)+(1)</f>
        <v>3214</v>
      </c>
      <c r="G25" s="13">
        <f t="shared" si="1"/>
        <v>189</v>
      </c>
      <c r="H25" s="13"/>
      <c r="I25" s="16"/>
      <c r="J25" s="24"/>
    </row>
    <row r="26" spans="1:10" ht="15.75">
      <c r="A26" s="13">
        <v>24</v>
      </c>
      <c r="B26" s="13" t="s">
        <v>450</v>
      </c>
      <c r="C26" s="13" t="s">
        <v>451</v>
      </c>
      <c r="D26" s="13">
        <v>4285</v>
      </c>
      <c r="E26" s="13">
        <f t="shared" si="0"/>
        <v>3151</v>
      </c>
      <c r="F26" s="13">
        <f>ROUND(E26*0.34,0)</f>
        <v>1071</v>
      </c>
      <c r="G26" s="13">
        <f t="shared" si="1"/>
        <v>63</v>
      </c>
      <c r="H26" s="13"/>
      <c r="I26" s="16"/>
      <c r="J26" s="24"/>
    </row>
    <row r="27" spans="1:10" ht="15.75">
      <c r="A27" s="13">
        <v>25</v>
      </c>
      <c r="B27" s="13" t="s">
        <v>452</v>
      </c>
      <c r="C27" s="13" t="s">
        <v>453</v>
      </c>
      <c r="D27" s="13">
        <v>2571</v>
      </c>
      <c r="E27" s="13">
        <f t="shared" si="0"/>
        <v>1890</v>
      </c>
      <c r="F27" s="13">
        <f>ROUND(E27*0.34,0)</f>
        <v>643</v>
      </c>
      <c r="G27" s="13">
        <f t="shared" si="1"/>
        <v>38</v>
      </c>
      <c r="H27" s="13"/>
      <c r="I27" s="16"/>
      <c r="J27" s="24"/>
    </row>
    <row r="28" spans="1:10" ht="15.75">
      <c r="A28" s="13">
        <v>26</v>
      </c>
      <c r="B28" s="13" t="s">
        <v>454</v>
      </c>
      <c r="C28" s="13" t="s">
        <v>455</v>
      </c>
      <c r="D28" s="13">
        <v>17138</v>
      </c>
      <c r="E28" s="13">
        <f t="shared" si="0"/>
        <v>12601</v>
      </c>
      <c r="F28" s="13">
        <f>ROUND(E28*0.34,0)+(1)</f>
        <v>4285</v>
      </c>
      <c r="G28" s="13">
        <f t="shared" si="1"/>
        <v>252</v>
      </c>
      <c r="H28" s="13"/>
      <c r="I28" s="16"/>
      <c r="J28" s="24"/>
    </row>
    <row r="29" spans="1:10" ht="15.75">
      <c r="A29" s="13">
        <v>27</v>
      </c>
      <c r="B29" s="13" t="s">
        <v>456</v>
      </c>
      <c r="C29" s="13" t="s">
        <v>457</v>
      </c>
      <c r="D29" s="13">
        <v>4285</v>
      </c>
      <c r="E29" s="13">
        <f t="shared" si="0"/>
        <v>3151</v>
      </c>
      <c r="F29" s="13">
        <f>ROUND(E29*0.34,0)</f>
        <v>1071</v>
      </c>
      <c r="G29" s="13">
        <f t="shared" si="1"/>
        <v>63</v>
      </c>
      <c r="H29" s="13"/>
      <c r="I29" s="16"/>
      <c r="J29" s="24"/>
    </row>
    <row r="30" spans="1:10" ht="19.5" customHeight="1">
      <c r="A30" s="25">
        <v>27</v>
      </c>
      <c r="B30" s="53" t="s">
        <v>33</v>
      </c>
      <c r="C30" s="53"/>
      <c r="D30" s="25">
        <f>SUM(D3:D29)</f>
        <v>366502</v>
      </c>
      <c r="E30" s="25">
        <f>SUM(E3:E29)</f>
        <v>269486</v>
      </c>
      <c r="F30" s="25">
        <f>SUM(F3:F29)</f>
        <v>91623</v>
      </c>
      <c r="G30" s="25">
        <f>SUM(G3:G29)</f>
        <v>5393</v>
      </c>
      <c r="H30" s="25">
        <f>SUM(H3:H29)</f>
        <v>0</v>
      </c>
      <c r="I30" s="24"/>
      <c r="J30" s="24"/>
    </row>
    <row r="32" ht="16.5" thickBot="1"/>
    <row r="33" spans="1:8" ht="16.5" thickBot="1">
      <c r="A33" s="6"/>
      <c r="B33" s="20" t="s">
        <v>745</v>
      </c>
      <c r="C33" s="21">
        <f>D30+H30</f>
        <v>366502</v>
      </c>
      <c r="D33" s="22"/>
      <c r="E33" s="22"/>
      <c r="F33" s="22"/>
      <c r="G33" s="22"/>
      <c r="H33" s="23"/>
    </row>
  </sheetData>
  <sheetProtection formatCells="0" formatColumns="0" formatRows="0" insertColumns="0" insertRows="0" insertHyperlinks="0" deleteColumns="0" deleteRows="0" sort="0" autoFilter="0" pivotTables="0"/>
  <mergeCells count="2">
    <mergeCell ref="B30:C30"/>
    <mergeCell ref="B1:H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  <headerFooter alignWithMargins="0">
    <oddHeader>&amp;Cč. j. MSMT-29328/2017-2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Dvořáková Petra</cp:lastModifiedBy>
  <cp:lastPrinted>2017-10-25T12:12:51Z</cp:lastPrinted>
  <dcterms:created xsi:type="dcterms:W3CDTF">2017-10-06T08:30:34Z</dcterms:created>
  <dcterms:modified xsi:type="dcterms:W3CDTF">2017-12-04T13:44:24Z</dcterms:modified>
  <cp:category/>
  <cp:version/>
  <cp:contentType/>
  <cp:contentStatus/>
</cp:coreProperties>
</file>