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0" windowHeight="8145" activeTab="7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Titles" localSheetId="7">'T8'!$4:$5</definedName>
    <definedName name="_xlnm.Print_Area" localSheetId="0">'T1'!$A$1:$E$24</definedName>
  </definedNames>
  <calcPr fullCalcOnLoad="1"/>
</workbook>
</file>

<file path=xl/sharedStrings.xml><?xml version="1.0" encoding="utf-8"?>
<sst xmlns="http://schemas.openxmlformats.org/spreadsheetml/2006/main" count="1148" uniqueCount="773">
  <si>
    <t>Rozpočet programového financování celkem na rok 2008</t>
  </si>
  <si>
    <t>tis. Kč</t>
  </si>
  <si>
    <t>Struktura rozpočtu programového financování MŠMT na rok  2008</t>
  </si>
  <si>
    <t>Celkem</t>
  </si>
  <si>
    <t>Z toho INV</t>
  </si>
  <si>
    <t>Z toho NIV</t>
  </si>
  <si>
    <t>č.programu ISPROFIN</t>
  </si>
  <si>
    <t xml:space="preserve">Název programu </t>
  </si>
  <si>
    <t>Rozvoj a obnova mat-tech základny syst. řízení MŠMT</t>
  </si>
  <si>
    <t xml:space="preserve"> Z toho výdaje na státní správu</t>
  </si>
  <si>
    <t>Rozvoj a obnova mat-tech základny státních škol a výchovných zař.</t>
  </si>
  <si>
    <t>Rozvoj a obnova mat-tech základny UK v Praze</t>
  </si>
  <si>
    <t>Rozvoj a obnova mat-tech základny ČVUT v Praze</t>
  </si>
  <si>
    <t>Rozvoj a obnova mat-tech základny MU v Brně</t>
  </si>
  <si>
    <t>Rozvoj a obnova mat-tech základny VVŠ</t>
  </si>
  <si>
    <t>Podpora rozvoje a obnovy mat-tech základny sportu a tělovýchovy</t>
  </si>
  <si>
    <t>celkem</t>
  </si>
  <si>
    <t>INV</t>
  </si>
  <si>
    <t>NIV</t>
  </si>
  <si>
    <t>Státní správa</t>
  </si>
  <si>
    <t>OPŘO</t>
  </si>
  <si>
    <t>RGŠ</t>
  </si>
  <si>
    <t>VŠ</t>
  </si>
  <si>
    <t>TV</t>
  </si>
  <si>
    <t>Ev. Číslo ISPROFIN</t>
  </si>
  <si>
    <t>Investor - název akce</t>
  </si>
  <si>
    <t>Typ</t>
  </si>
  <si>
    <t>Náklady celkem</t>
  </si>
  <si>
    <t xml:space="preserve">Investice </t>
  </si>
  <si>
    <t>Neinvestice</t>
  </si>
  <si>
    <t>Rozpočet  2008</t>
  </si>
  <si>
    <t>Investice celkem</t>
  </si>
  <si>
    <t>Státní rozpočet</t>
  </si>
  <si>
    <t>Vlastní zdroje</t>
  </si>
  <si>
    <t>NEI celkem</t>
  </si>
  <si>
    <t>celkem SR</t>
  </si>
  <si>
    <t>celkem do r. 2007</t>
  </si>
  <si>
    <t>jiné zdroje SR r. 2008</t>
  </si>
  <si>
    <t>2010 a dále</t>
  </si>
  <si>
    <t>Vlastní zdroje celkem</t>
  </si>
  <si>
    <t>SR 2008 celkem</t>
  </si>
  <si>
    <t xml:space="preserve">Rezervní fond </t>
  </si>
  <si>
    <t>Výdaje celkem</t>
  </si>
  <si>
    <t>Pokračující akce</t>
  </si>
  <si>
    <t>23301B0001</t>
  </si>
  <si>
    <t>STK- Výstavba nové budovy NTK</t>
  </si>
  <si>
    <t>R</t>
  </si>
  <si>
    <t>2330110010</t>
  </si>
  <si>
    <t>MŠMT - Fin.komunik.služeb, konektivita v r. 2007-2008</t>
  </si>
  <si>
    <t>2330110011</t>
  </si>
  <si>
    <t>ČŠI Praha - Informační technologie 2007</t>
  </si>
  <si>
    <t>2330120012</t>
  </si>
  <si>
    <t>MŠMT- rekonstrukce objektu Na Poříčí 4, Praha 1*</t>
  </si>
  <si>
    <t>2330120048</t>
  </si>
  <si>
    <t>MŠMT - Reko objektu Jankovcova</t>
  </si>
  <si>
    <t>E</t>
  </si>
  <si>
    <t>2330120707</t>
  </si>
  <si>
    <t>ZRS - Rozvoj tech.-ek.stud.progr.na Polytechnic of Namibia</t>
  </si>
  <si>
    <t>2330140046</t>
  </si>
  <si>
    <t>US MŠMT - Dokončení rekonstrukce Richtrových bud</t>
  </si>
  <si>
    <t>2330140064</t>
  </si>
  <si>
    <t>ÚIV Praha - Dlažba a dešť.kanalizace, Senovážné nám.</t>
  </si>
  <si>
    <t>2330140066</t>
  </si>
  <si>
    <t>DZS Demolice areálu Michle *</t>
  </si>
  <si>
    <t>pokračující akce celkem</t>
  </si>
  <si>
    <t>Nové akce:</t>
  </si>
  <si>
    <t>2330120699</t>
  </si>
  <si>
    <t>ZRS Projekty programu zahr.rozvoj.spolupráce 2006</t>
  </si>
  <si>
    <t>ČŠI - Informační technologie 2008</t>
  </si>
  <si>
    <t xml:space="preserve"> </t>
  </si>
  <si>
    <t>MŠMT - Informační technologie 2008</t>
  </si>
  <si>
    <t>MŠMT - Informační technol.pro objekt Jankovcova</t>
  </si>
  <si>
    <t>ČŠI - obnova autoparku</t>
  </si>
  <si>
    <t xml:space="preserve">MŠMT - drobné rekonstrukce </t>
  </si>
  <si>
    <t>MŠMT - SZNN</t>
  </si>
  <si>
    <t>ÚIV - rekonstrukční práce</t>
  </si>
  <si>
    <t>zajištění programu NRPM</t>
  </si>
  <si>
    <t>US MŠMT- Reko bytu správce Richtrovy boudy</t>
  </si>
  <si>
    <t>PMJAK - sanace suterénu</t>
  </si>
  <si>
    <t xml:space="preserve">rezerva na havárie </t>
  </si>
  <si>
    <t>nové akce celkem</t>
  </si>
  <si>
    <t>rozepsáno v r. 2008 celkem</t>
  </si>
  <si>
    <t xml:space="preserve">Vysvětlivky: </t>
  </si>
  <si>
    <t>NRPM - Národní rozvojový program mobility pro všechny</t>
  </si>
  <si>
    <t>ZRS - zahraniční rozvojová spolupráce</t>
  </si>
  <si>
    <t>Jiné zdroje = rezervní fond</t>
  </si>
  <si>
    <t>I N V E S T I C E</t>
  </si>
  <si>
    <t>N E I N V E S T I C E</t>
  </si>
  <si>
    <t>C  E  L  K  E  M    potřeby</t>
  </si>
  <si>
    <t>Schválený rozpočet na r. 2008</t>
  </si>
  <si>
    <t xml:space="preserve">Prostředky rezervního fondu </t>
  </si>
  <si>
    <t>C  E  L  K  E  M   zdroje</t>
  </si>
  <si>
    <t>R O  Z  D  Í  L    (zdroje - potřeby)</t>
  </si>
  <si>
    <t>Navýšení programu 233 010 rozpočtovým opatřením z programu 233 330 ve výši 74 mil. Kč</t>
  </si>
  <si>
    <t>MŠMT- reko objektu Na Poříčí 4, Praha 1, dod. IZ</t>
  </si>
  <si>
    <t>DZS Demolice areálu Michle - doplnění</t>
  </si>
  <si>
    <t>rezerva</t>
  </si>
  <si>
    <t>Program 233 010 celkem po provedení rozp.opatření</t>
  </si>
  <si>
    <t>mil. Kč</t>
  </si>
  <si>
    <t>RF</t>
  </si>
  <si>
    <t>2009 a dále</t>
  </si>
  <si>
    <t>rozestavěné a připravované akce</t>
  </si>
  <si>
    <t>2331120028</t>
  </si>
  <si>
    <t>DDÚ, SVP, ZŠ a ŠJ Hlinky Brno - Novostavba, rekonstrukce a přístavba</t>
  </si>
  <si>
    <t>2331120102</t>
  </si>
  <si>
    <t>VÚ, SŠ a ŠJ  Buškovice, výstavba objektu bydlení s ČOV</t>
  </si>
  <si>
    <t>2331120174</t>
  </si>
  <si>
    <t>DDŠ a SVP Hrochův Týnec - Výstavba nového DDŠ Chrudim</t>
  </si>
  <si>
    <t>2331120175</t>
  </si>
  <si>
    <t>DDŠ Horní Maršov - Rekonstrukce pavilónu B a C</t>
  </si>
  <si>
    <t>2331120179</t>
  </si>
  <si>
    <t>DDŠ Kouty n. Desnou - Rekonstrukce a výstavba objektů Šumperk</t>
  </si>
  <si>
    <t>2331120199</t>
  </si>
  <si>
    <t>VÚ Višňové - Přístavba, řešení ubytování dle zák. č. 109/2002 Sb.</t>
  </si>
  <si>
    <t>2331120235</t>
  </si>
  <si>
    <t>DDÚ U Michelského lesa Výstavba a dostavba DDÚ</t>
  </si>
  <si>
    <t>2331120290</t>
  </si>
  <si>
    <t>VÚM Velké Meziříčí, přístavba VÚM a stavební úpravy</t>
  </si>
  <si>
    <t>2331120316</t>
  </si>
  <si>
    <t>DDŠ,ZŠ a ŠJ Bystřice p.H. - Ubytovací pavilon a víceúčelové sportoviště</t>
  </si>
  <si>
    <t>2331120321</t>
  </si>
  <si>
    <t>VÚ a ŠJ Žulová - Nástavba</t>
  </si>
  <si>
    <t>2331120330</t>
  </si>
  <si>
    <t>DDŠ Jihlava - Rekonstrukce areálu DDŠ Rouchovany</t>
  </si>
  <si>
    <t>2331120337</t>
  </si>
  <si>
    <t>VÚ,SŠ a ŠJ  Obořiště - Rekonstrukce buněk</t>
  </si>
  <si>
    <t>2331120340</t>
  </si>
  <si>
    <t>DVÚ Kostelec n. Orl.-Přístavba internátu</t>
  </si>
  <si>
    <t>2331120345</t>
  </si>
  <si>
    <t>DDÚ, SVP, ZŠ a ŠJ Hradec Králové-Zateplení objektu v Říčařově ul.</t>
  </si>
  <si>
    <t>2331120357</t>
  </si>
  <si>
    <t xml:space="preserve">VÚ Obořiště - Hřiště </t>
  </si>
  <si>
    <t>2331120361</t>
  </si>
  <si>
    <t>VÚ a ŠJ Pšov 1, Rekonstrukce objektu Fara</t>
  </si>
  <si>
    <t>2331120364</t>
  </si>
  <si>
    <t>DÚ a SVP Praha 4, Na Dlouhé mezi - Výstavba hřiště</t>
  </si>
  <si>
    <t>2331120365</t>
  </si>
  <si>
    <t>VÚ Ostrava, Výstavba areálu  oddělení Janová</t>
  </si>
  <si>
    <t>2331120369</t>
  </si>
  <si>
    <t>VÚ Hostinné-Rekonstrukce hřiště</t>
  </si>
  <si>
    <t>2331120376</t>
  </si>
  <si>
    <t>DÚM Veslařská Brno - Přístavba ubytovacího pavilonu - 1. etapa</t>
  </si>
  <si>
    <t>2331120378</t>
  </si>
  <si>
    <t>VÚ DDŠ Moravský Krumlov - Stavební úpravy, přístavba a nástavba objektu</t>
  </si>
  <si>
    <t>2331120380</t>
  </si>
  <si>
    <t>DDÚ, SVP, ZŠ a ŠJ Plzeň - Novostavba garáže se skladem SVP Domažlice</t>
  </si>
  <si>
    <t>2331120381</t>
  </si>
  <si>
    <t>DDÚ, SVP, ZŠ a ŠJ Plzeň - Zateplení budov a výměna oken</t>
  </si>
  <si>
    <t>2331120382</t>
  </si>
  <si>
    <t>DDŠ, ZŠ, ŠJ Vrchlabí-Dostavba a rekonstrukce objektu</t>
  </si>
  <si>
    <t>2331120384</t>
  </si>
  <si>
    <t>VÚ, DDŠ, ZŠ a ŠJ Kostomlaty p. M.-Fasáda správní budovy, výměna oken II. et.</t>
  </si>
  <si>
    <t>2331120386</t>
  </si>
  <si>
    <t>DDŠ, ZŠ a ŠJ Měcholupy - Havárie komínu</t>
  </si>
  <si>
    <t>2331120387</t>
  </si>
  <si>
    <t>OA, OŠ a PrŠ Janské Lázně-Rekonstrukce střechy</t>
  </si>
  <si>
    <t>2331120388</t>
  </si>
  <si>
    <t>SŠ,ZŠ a MŠ pro SP Holečkova 4 - Výstavba školního hřiště</t>
  </si>
  <si>
    <t>2331120389</t>
  </si>
  <si>
    <t>VÚ,DDŠ,ZŠ a ŠJ Králíky - Oprava hygienických zařízení</t>
  </si>
  <si>
    <t>celkem rozestavěné a připravované akce</t>
  </si>
  <si>
    <t>nové akce:</t>
  </si>
  <si>
    <t>DÚM, SVP Ostrava- nástavba koridoru</t>
  </si>
  <si>
    <t>DDŠ Hamr na Jezeře - rekonstrukce školy č.p. 49</t>
  </si>
  <si>
    <t>VÚ, SŠ a ŠJ  Buškovice-reko školy</t>
  </si>
  <si>
    <t>VÚ a ŠJ Pšov 1- Rekonstrukce areálu, internát</t>
  </si>
  <si>
    <t>VÚDM Králíky- rekonstrukce rozvodů</t>
  </si>
  <si>
    <t>DVÚ Kostelec N/o-přístavba školy</t>
  </si>
  <si>
    <t xml:space="preserve">DDŠ Ostrava-Kunčice - dostavba </t>
  </si>
  <si>
    <t>DDÚ, SVP, ZŠ a ŠJ Hradec Králové - sportovní hřiště</t>
  </si>
  <si>
    <t>VÚ a ŠJ Pšov 1- nákup objektu pro 1 vých. skupinu</t>
  </si>
  <si>
    <t>DDÚ a SVP Olomouc - reko pracoviště Tršice</t>
  </si>
  <si>
    <t>VÚ Olomouc - reko sportovního hřiště</t>
  </si>
  <si>
    <t>DDŠ Horní Maršov - víceúčelové sportoviště</t>
  </si>
  <si>
    <t>VÚDM a SVP Boletice - úpravy VHLED</t>
  </si>
  <si>
    <t>VÚ Ostrava Hrabůvka- reko a nástavba Frýdek-Místek</t>
  </si>
  <si>
    <t>VÚ a ŠJ Žulová - Sportovní areál</t>
  </si>
  <si>
    <t>VÚ,DDŠ,ZŠ a SŠ Dřevohostice -Sportoviště s umělým povrchem</t>
  </si>
  <si>
    <t>VÚ, DDŠ Boletice n.L -vým.oken,zatepl.obj.vč.fasády-Slovanská</t>
  </si>
  <si>
    <t>VÚ Černovice - půdní vest., řešení ubyt.podle zák.109/2002 Sb.</t>
  </si>
  <si>
    <t>VÚ,SVP,SŠ a ŠJ Černovice - vybudování sportovního střediska u školy</t>
  </si>
  <si>
    <t>VU Žlutice - výstavba a rekonstrukce sportovních ploch</t>
  </si>
  <si>
    <t xml:space="preserve">VÚ N.Jičín - zateplení tělocvičny   </t>
  </si>
  <si>
    <t>DÚM Ostrava - Zatepl.obj., vým.oken, oprava fasády- Škrobálkova</t>
  </si>
  <si>
    <t>VÚ Olešnice  - Stravovací provoz - varianta A</t>
  </si>
  <si>
    <t>VÚ, SVP Klíčov, Praha 9 - ČOV, pracoviště Kostelec n/L</t>
  </si>
  <si>
    <t>VÚ Olešnice  - Půdní vestavba a stavební úpravy 2.NP</t>
  </si>
  <si>
    <t>VÚ,DDŠ,ZŠ a ŠJ Místo- rekonstrukce objektu čp. 54</t>
  </si>
  <si>
    <t>VÚ,DDŠ,ZŠ a ŠJ Místo- rekonstrukce objektu čp. 78/56</t>
  </si>
  <si>
    <t>DDŠ Jetřichovice - zavlaž.vrt, dokončení komunikace areálu</t>
  </si>
  <si>
    <t>DDŠ Veselíčko - řešení ubytování (zák. 109)</t>
  </si>
  <si>
    <t>VÚ, SŠ a ŠJ Terešov - vydláždění nádvoří</t>
  </si>
  <si>
    <t>VÚ, SŠ a ŠJ Terešov - půdní vestavba</t>
  </si>
  <si>
    <t>SPŠ Valašské Meziříčí-rekonstrukce internátu</t>
  </si>
  <si>
    <t>VÚ Hostinné-reko a dostavba s tělocvičnou</t>
  </si>
  <si>
    <t>DDÚ U Michelského lesa -II. etapa, reko staré budovy DDÚ</t>
  </si>
  <si>
    <t>Rezerva na havarijní stavy</t>
  </si>
  <si>
    <t>rozepsáno v r. 2007 celkem</t>
  </si>
  <si>
    <t xml:space="preserve">             Rozpis rozpočtu programu 233 310 Rozvoj a obnova MTZ UK Praha</t>
  </si>
  <si>
    <t>celkem do r. 2006</t>
  </si>
  <si>
    <t>2333120005</t>
  </si>
  <si>
    <t>UK-Výstavba objektu laboratoří Viničná 7,2.etapa</t>
  </si>
  <si>
    <t>2333120029</t>
  </si>
  <si>
    <t>UK-Rekonstrukce Rozhlasové a televizní laboratoře, Celetná 20/562, Praha 1</t>
  </si>
  <si>
    <t>2333120032</t>
  </si>
  <si>
    <t>UK - Kompletní rekonstrukce prostor Kateřinská 32</t>
  </si>
  <si>
    <t>2333120033</t>
  </si>
  <si>
    <t>UK Reko výcvikového střediska Albeř</t>
  </si>
  <si>
    <t>2333120040</t>
  </si>
  <si>
    <t>UK - Ústřední knihovna FF UK - 2. etapa</t>
  </si>
  <si>
    <t>2333120043</t>
  </si>
  <si>
    <t>UK  - Vzdělávací středisko Brandýs nad Labem</t>
  </si>
  <si>
    <t>2333120076</t>
  </si>
  <si>
    <t>UK - 1. LF - Rekonstrukce výukového komplementu, U Nemocnice 5</t>
  </si>
  <si>
    <t>2333120077</t>
  </si>
  <si>
    <t>UK - KaM - Obnova sociálních zařízení, kolej Kajetánka II</t>
  </si>
  <si>
    <t>2333120078</t>
  </si>
  <si>
    <t>UK - Rekonstrukce vnitřních prostor U Nemocnice 4</t>
  </si>
  <si>
    <t>2333120080</t>
  </si>
  <si>
    <t>UK - 2. LF - Výstavba výukových pavilonů v areálu Plzeňská</t>
  </si>
  <si>
    <t>2333120092</t>
  </si>
  <si>
    <t>UK - FF - Půdní nástavba J. Palacha 2</t>
  </si>
  <si>
    <t>2333120094</t>
  </si>
  <si>
    <t>UK - 1. LF - Rekonstrukce posluchárny a prostor U Nemocnice 3</t>
  </si>
  <si>
    <t>2333120096</t>
  </si>
  <si>
    <t>UK - 1. LF - Rekonstrukce posluchárny  Farmakologického ústavu a prostor Albertov 4</t>
  </si>
  <si>
    <t>2333120097</t>
  </si>
  <si>
    <t>UK - Vestavba podkroví pro archiv</t>
  </si>
  <si>
    <t>2333120098</t>
  </si>
  <si>
    <t>UK -  2. LF - Demolice objektů a  stavební příprava v areálu Plzeňská</t>
  </si>
  <si>
    <t>2333120099</t>
  </si>
  <si>
    <t>UK - MFF - Oprava střechy a fasády objektu Ke Karlovu 5</t>
  </si>
  <si>
    <t>2333120102</t>
  </si>
  <si>
    <t>UK - KaM -  Kolej 17. listopadu - protipožární opatření</t>
  </si>
  <si>
    <t>2333120103</t>
  </si>
  <si>
    <t>UK - 1. LF - Zdravotní technologie pro stavbu Kateřinská 32</t>
  </si>
  <si>
    <t>2333120104</t>
  </si>
  <si>
    <t>UK - 1. LF - Laboratorní technologie pro stavbu Kateřinská 32</t>
  </si>
  <si>
    <t>2333120105</t>
  </si>
  <si>
    <t>UK - KaM - Internetizace kolejí - III. část</t>
  </si>
  <si>
    <t>2333120106</t>
  </si>
  <si>
    <t>UK - KaM - Startovní malometrážní byty, kolej Hostivař</t>
  </si>
  <si>
    <t>2333120107</t>
  </si>
  <si>
    <t>UK - 1. LF - Interiér a gastro pro stavbu Kateřinská 32</t>
  </si>
  <si>
    <t>2333190001</t>
  </si>
  <si>
    <t>UK - KaM - Obnova sociálních zařízení a zateplení objektu, blok III a IV - kolej Na Větrníku</t>
  </si>
  <si>
    <t>2333190003</t>
  </si>
  <si>
    <t>UK - KaM - Energetická opatření ze zákona 406/2000 Sb.</t>
  </si>
  <si>
    <t>2333190004</t>
  </si>
  <si>
    <t>UK - Reko fasády katedrového objektu v Troji</t>
  </si>
  <si>
    <t>2333190006</t>
  </si>
  <si>
    <t>UK - Rekonstrukce kotelny a výměníkových stanic</t>
  </si>
  <si>
    <t>UK - 1LF Dodávka interiéru a vnitřního vybavení U Nemocnice 4</t>
  </si>
  <si>
    <t>233312a999</t>
  </si>
  <si>
    <t>A - UK Praha - Podpora rozvoje a obnovy</t>
  </si>
  <si>
    <t>Program 233 310 celkem</t>
  </si>
  <si>
    <t xml:space="preserve">             Rozpis rozpočtu programu 233 320 Rozvoj a obnova MTZ ČVUT Praha</t>
  </si>
  <si>
    <t>SR 2007</t>
  </si>
  <si>
    <t>Jiné zdroje SR r. 2008</t>
  </si>
  <si>
    <t>2333223833</t>
  </si>
  <si>
    <t xml:space="preserve">ČVUT - Zastřešení atria v objektu D </t>
  </si>
  <si>
    <t>2333223873</t>
  </si>
  <si>
    <t>ČVUT - Rekonstrukce objektu Horská - I. etapa</t>
  </si>
  <si>
    <t>2333223892</t>
  </si>
  <si>
    <t>ČVUT - Koleje Podolí, rekonstrukce bloku F</t>
  </si>
  <si>
    <t>2333223893</t>
  </si>
  <si>
    <t>ČVUT - Reko obj.č.p. 3105 k.ú. Kročehlavy -  Kladno - 2. část</t>
  </si>
  <si>
    <t>2333223894</t>
  </si>
  <si>
    <t>ČVUT - Revitalizace areálu KN - využití dvorního prostoru</t>
  </si>
  <si>
    <t>ČVUT - Zastřešení II. dvora Břehová</t>
  </si>
  <si>
    <t>ČVUT - Rekonstrukce studijního oddělení Konviktská</t>
  </si>
  <si>
    <t>ČVUT - Stav.úpravy spočívající v půdní vest. Konviktská</t>
  </si>
  <si>
    <t>233322a999</t>
  </si>
  <si>
    <t>A - ČVUT - Podpora rozvoje</t>
  </si>
  <si>
    <t>Uvažováno k přeregistraci do nového programu 133 210</t>
  </si>
  <si>
    <t>ČVUT - Výstavba nové budovy Dejvice</t>
  </si>
  <si>
    <t>Program 233 320 celkem</t>
  </si>
  <si>
    <t xml:space="preserve">             Rozpis rozpočtu programu 233 330 Rozvoj a obnova MTZ MU v Brně</t>
  </si>
  <si>
    <t>SR 2008</t>
  </si>
  <si>
    <t>2009a dále</t>
  </si>
  <si>
    <t>2333320701</t>
  </si>
  <si>
    <t>MU Výstavba UKB v Brně Bohunicích</t>
  </si>
  <si>
    <t>2333330713</t>
  </si>
  <si>
    <t>MU Areál PřF MU v Brně, Kotlářská 2</t>
  </si>
  <si>
    <t>SZNN</t>
  </si>
  <si>
    <t>Program 233 330 celkem</t>
  </si>
  <si>
    <t>Snížení programu 233 330 rozpočtovým opatřením ve prospěch programů 233 010 a 233 340 0 481,016 mil. Kč</t>
  </si>
  <si>
    <t>Program 233 330 celkem po provedení rozp.opatření</t>
  </si>
  <si>
    <t xml:space="preserve">             Rozpis rozpočtu programu 233 340 Rozvoj a obnova MTZ veřejných vysokých škol</t>
  </si>
  <si>
    <t>23334C5933</t>
  </si>
  <si>
    <t>ČZU - Centrum behaviorálního výzkumu psů</t>
  </si>
  <si>
    <t>23334C5935</t>
  </si>
  <si>
    <t>ČZU - Demonstrační a výzkumná báze v Tróji</t>
  </si>
  <si>
    <t>23334C5913</t>
  </si>
  <si>
    <t>ČZU - Mezifakultní centrum environmentálních věd - 1. část</t>
  </si>
  <si>
    <t>23334C5936</t>
  </si>
  <si>
    <t>ČZU - Nástavba katedry veterinárních disciplín</t>
  </si>
  <si>
    <t>23334C5932</t>
  </si>
  <si>
    <t>ČZU - Výstavba víceúčelové jezdecké haly</t>
  </si>
  <si>
    <t>23334S7101</t>
  </si>
  <si>
    <t>JAMU - Hudebně dramatická laboratoř, Brno</t>
  </si>
  <si>
    <t>23334L1510</t>
  </si>
  <si>
    <t>JU Pavilony univerzitní knihovny a humanitních oborů s rektorátem</t>
  </si>
  <si>
    <t>23334P6206</t>
  </si>
  <si>
    <t>MZLU - Obnova zámku Křtiny</t>
  </si>
  <si>
    <t>MZLU - Obnova zámku Křtiny, II. etapa</t>
  </si>
  <si>
    <t>23334P6220</t>
  </si>
  <si>
    <t>MZLU - Přístavba objektu J + trafostanice</t>
  </si>
  <si>
    <t>23334P6221</t>
  </si>
  <si>
    <t>MZLU- Stav.úpravy a modernizace technologie dojírny ŠZP Žabčice</t>
  </si>
  <si>
    <t>23334Y2704</t>
  </si>
  <si>
    <t>SU -  Rekonstrukce areálu Na Vyhlídce 1/1079, Karviná</t>
  </si>
  <si>
    <t>23334I5620</t>
  </si>
  <si>
    <t>TUL - MS 2009 - Reko a opravy v areálu TUL v Liberci, II. etapa</t>
  </si>
  <si>
    <t>23334I5615</t>
  </si>
  <si>
    <t>TUL SKI 2009 - Úprava ubyt. kapacit na kolejích TUL v Liberci - Harcově</t>
  </si>
  <si>
    <t>23334J3605</t>
  </si>
  <si>
    <t>UHK výstavba areálu UHK-I.etapa,3.stavba,objekt FIM</t>
  </si>
  <si>
    <t>23334H2108</t>
  </si>
  <si>
    <t>UJEP - Rekonstrukce objektu "B" Pasteurova 9 - FUUD</t>
  </si>
  <si>
    <t>23334H2117</t>
  </si>
  <si>
    <t>UJEP - Uvolnění ploch území Kampusu</t>
  </si>
  <si>
    <t>23334K4904</t>
  </si>
  <si>
    <t>UPAR Fakulta chemicko-technologická 1.-3. stavba, etapa realizace</t>
  </si>
  <si>
    <t>23334T1102</t>
  </si>
  <si>
    <t>UPOL - Přírodovědecká fak. - ENVELOPA</t>
  </si>
  <si>
    <t>23334T1111</t>
  </si>
  <si>
    <t>UPOL - Výdejna jídel a knihovna</t>
  </si>
  <si>
    <t>23334U4706</t>
  </si>
  <si>
    <t>UTB - Univerzitní centrum</t>
  </si>
  <si>
    <t>23334R3012</t>
  </si>
  <si>
    <t>VFU - Novostavba Kliniky chorob prasat</t>
  </si>
  <si>
    <t>23334R3011</t>
  </si>
  <si>
    <t>VFU - Rekonstrukce a modernizace porážky</t>
  </si>
  <si>
    <t>23334R3007</t>
  </si>
  <si>
    <t>VFU - Statické zabezpečení objektu č.34 a auly</t>
  </si>
  <si>
    <t>23334X5222</t>
  </si>
  <si>
    <t>VŠB TUO - Nová budova FEI I.etapa-zpracování projekt.dokumentace</t>
  </si>
  <si>
    <t>23334X5219</t>
  </si>
  <si>
    <t>VŠB TUO - Technologický pavilon CPIT</t>
  </si>
  <si>
    <t>23334X5213</t>
  </si>
  <si>
    <t>VŠB-TUO - Pavilon velkých poslucháren FAST</t>
  </si>
  <si>
    <t>23334A3307</t>
  </si>
  <si>
    <t>VŠE - Sportovní areál Nad Třebešínem</t>
  </si>
  <si>
    <t>23334A3306</t>
  </si>
  <si>
    <t>VŠE Výukové prostory a inf.centrum F6 J.Hradec</t>
  </si>
  <si>
    <t>23334B4621</t>
  </si>
  <si>
    <t>VŠCHT - NMR spektrometr 600 MHz</t>
  </si>
  <si>
    <t>VŠCHT Obnova ubyt.části koleje Sázava - 2.etapa</t>
  </si>
  <si>
    <t>23334F7001</t>
  </si>
  <si>
    <t>VŠUP - Výst.objektů VŠUP v Prazev městské části Praha - Ďáblice, I. etapa</t>
  </si>
  <si>
    <t>23334O4308</t>
  </si>
  <si>
    <t>VUT - Výstavba objektu FEKT, Technická 10</t>
  </si>
  <si>
    <t>23334O4304</t>
  </si>
  <si>
    <t>VUT - Rekonstrukce a dostavba areálu VUT, Božetěchova</t>
  </si>
  <si>
    <t>2333470001</t>
  </si>
  <si>
    <t>A - Podpora rozvoje a obnovy VVŠ</t>
  </si>
  <si>
    <t>23334V2403</t>
  </si>
  <si>
    <t>OU - Reko a modernizace objektu Chittussiho 10,Hladnov - II. etapa</t>
  </si>
  <si>
    <t>23334M1807</t>
  </si>
  <si>
    <t>ZU Fakulta designu - nová výstavba</t>
  </si>
  <si>
    <t>celkem nově uvažované  akce</t>
  </si>
  <si>
    <t xml:space="preserve">Navýšení programu 233 340 rozpočtovým opatřením schváleným Rozpočtovým výborem PSP ČR z programu 233 330 ve výši 407,016 mil. Kč  </t>
  </si>
  <si>
    <t>Program 233340 celkem po provedení rozp.opatření</t>
  </si>
  <si>
    <t xml:space="preserve">             Rozpis rozpočtu programu 233 010 Rozvoj a obnova MTZ systému řízení MŠMT</t>
  </si>
  <si>
    <t xml:space="preserve">             Rozpis rozpočtu programu 233 110 Rozvoj a obnova MTZ státních škol a výchovných zařízení </t>
  </si>
  <si>
    <t>Rozpis rozpočtu programu 233510 Rozvoj a obnova MTZ tělovýchovy a sportu pro rok 2008</t>
  </si>
  <si>
    <t xml:space="preserve">Ev. Číslo </t>
  </si>
  <si>
    <t>Z_502008_512_010</t>
  </si>
  <si>
    <t>ČOS</t>
  </si>
  <si>
    <t>Z_502008_512_016</t>
  </si>
  <si>
    <t>TJ Sokol Horní Branná</t>
  </si>
  <si>
    <t>Z_502008_512_021</t>
  </si>
  <si>
    <t>BORS CLUB o.s.</t>
  </si>
  <si>
    <t>Z_502008_512_024</t>
  </si>
  <si>
    <t>TJ Sokol Písek</t>
  </si>
  <si>
    <t>Z_502008_512_025</t>
  </si>
  <si>
    <t>TJ Sokol Brno-Židenice</t>
  </si>
  <si>
    <t>Z_502008_512_027</t>
  </si>
  <si>
    <t>Sportovní klub S.K.Osečná</t>
  </si>
  <si>
    <t>Z_502008_512_038</t>
  </si>
  <si>
    <t>město Kyjov</t>
  </si>
  <si>
    <t>Z_502008_512_049</t>
  </si>
  <si>
    <t>TJ Sokol Záblatí</t>
  </si>
  <si>
    <t>Z_502008_512_055</t>
  </si>
  <si>
    <t>TJ Sokol Popice</t>
  </si>
  <si>
    <t>Z_502008_512_072</t>
  </si>
  <si>
    <t>TJ Sokol Kounice</t>
  </si>
  <si>
    <t>Z_502008_512_074</t>
  </si>
  <si>
    <t>OS "Běžecký areál Pustevny"</t>
  </si>
  <si>
    <t>Z_502008_512_080</t>
  </si>
  <si>
    <t>TJ Klatovy</t>
  </si>
  <si>
    <t>Z_502008_512_091</t>
  </si>
  <si>
    <t>OREL JEDONTA Lichnov</t>
  </si>
  <si>
    <t>Z_502008_512_093</t>
  </si>
  <si>
    <t>OREL JEDONTA Bořitov</t>
  </si>
  <si>
    <t>Z_502008_512_100</t>
  </si>
  <si>
    <t>OREL JEDONTA Olešnice</t>
  </si>
  <si>
    <t>Z_502008_512_109</t>
  </si>
  <si>
    <t>OREL JEDONTA Uherský brod</t>
  </si>
  <si>
    <t>Z_502008_512_113</t>
  </si>
  <si>
    <t>OREL JEDONTA Strážnice</t>
  </si>
  <si>
    <t>Z_502008_512_114</t>
  </si>
  <si>
    <t>OREL JEDONTA Židlochovice</t>
  </si>
  <si>
    <t>Z_502008_512_119</t>
  </si>
  <si>
    <t>OREL JEDONTA Boskovice</t>
  </si>
  <si>
    <t>Z_502008_512_120</t>
  </si>
  <si>
    <t>OREL JEDONTA Blansko</t>
  </si>
  <si>
    <t>Z_502008_512_122</t>
  </si>
  <si>
    <t>TJ Slavoj Český Brod o.s.</t>
  </si>
  <si>
    <t>Z_502008_512_131</t>
  </si>
  <si>
    <t>TJ Sokol Jindřichův Hradec</t>
  </si>
  <si>
    <t>Z_502008_512_137</t>
  </si>
  <si>
    <t>TJ Šošůvka</t>
  </si>
  <si>
    <t>Z_502008_512_138</t>
  </si>
  <si>
    <t>TJ Semily</t>
  </si>
  <si>
    <t>Z_502008_512_142</t>
  </si>
  <si>
    <t>SC Praha-centrum sport. šermu</t>
  </si>
  <si>
    <t>Z_502008_512_145</t>
  </si>
  <si>
    <t>Tenis centrum Cafex Rakovník</t>
  </si>
  <si>
    <t>Z_502008_512_146</t>
  </si>
  <si>
    <t>TJ Hradiště</t>
  </si>
  <si>
    <t>Z_502008_512_147</t>
  </si>
  <si>
    <t>FK FC Písek</t>
  </si>
  <si>
    <t>Z_502008_512_152</t>
  </si>
  <si>
    <t>TJ Sokol Chvalkovice na Hané</t>
  </si>
  <si>
    <t>Z_502008_512_161</t>
  </si>
  <si>
    <t>TJ Sokol kostelany</t>
  </si>
  <si>
    <t>Z_502008_512_174</t>
  </si>
  <si>
    <t>TJ Sokol Stěžery</t>
  </si>
  <si>
    <t>Z_502008_512_183</t>
  </si>
  <si>
    <t>GAUDAMUS o.p.s.</t>
  </si>
  <si>
    <t>Z_502008_512_184</t>
  </si>
  <si>
    <t>TJ Sokol Tišnov</t>
  </si>
  <si>
    <t>Z_502008_512_186</t>
  </si>
  <si>
    <t>ČLTK 1928 Olomouc o.s.</t>
  </si>
  <si>
    <t>Z_502008_512_195</t>
  </si>
  <si>
    <t>Českomoravská sáňkařská asociace o.s.</t>
  </si>
  <si>
    <t>Z_502008_512_201</t>
  </si>
  <si>
    <t>TJ Jiskra Havlíčkův brod o.s.</t>
  </si>
  <si>
    <t>Z_502008_512_212</t>
  </si>
  <si>
    <t>Basketbalový klub prostějov o.s.</t>
  </si>
  <si>
    <t>Z_502008_512_221</t>
  </si>
  <si>
    <t>TJ Sokol Roztoky u Prahy</t>
  </si>
  <si>
    <t>Z_502008_512_222</t>
  </si>
  <si>
    <t>Česká motocyklová federace</t>
  </si>
  <si>
    <t>Z_502008_512_229</t>
  </si>
  <si>
    <t>město Tachov</t>
  </si>
  <si>
    <t>Z_502008_512_238</t>
  </si>
  <si>
    <t>Český svaz curlingu</t>
  </si>
  <si>
    <t>Z_502008_512_239</t>
  </si>
  <si>
    <t xml:space="preserve">TJ Sokol Malá Strana </t>
  </si>
  <si>
    <t>Z_502008_512_244</t>
  </si>
  <si>
    <t>Asociace školních sport. Klubů ČR</t>
  </si>
  <si>
    <t>Z_502008_512_251</t>
  </si>
  <si>
    <t>TJ Sokol Mor. Budějovice</t>
  </si>
  <si>
    <t>Z_502008_512_261</t>
  </si>
  <si>
    <t>SK Brodek u Prostějova</t>
  </si>
  <si>
    <t>Z_502008_512_262</t>
  </si>
  <si>
    <t>ČLTK Bižuterie Jablonec</t>
  </si>
  <si>
    <t>Z_502008_512_267</t>
  </si>
  <si>
    <t>HK Kladno o.s.</t>
  </si>
  <si>
    <t>Z_502008_512_268</t>
  </si>
  <si>
    <t>TJ Sokol Jihlava</t>
  </si>
  <si>
    <t>Z_502008_512_270</t>
  </si>
  <si>
    <t>SK Uherský Brod</t>
  </si>
  <si>
    <t>Z_502008_512_273</t>
  </si>
  <si>
    <t>TJ Lokomotiva Liberec 1</t>
  </si>
  <si>
    <t>Z_502008_512_275</t>
  </si>
  <si>
    <t>TJ KOVO Praha</t>
  </si>
  <si>
    <t>Z_502008_512_279</t>
  </si>
  <si>
    <t>TK Most</t>
  </si>
  <si>
    <t>Z_502008_512_280</t>
  </si>
  <si>
    <t>TENIS CENTRUM Nová Paka</t>
  </si>
  <si>
    <t>Z_502008_512_281</t>
  </si>
  <si>
    <t>TJ Jiskra Otrokovice</t>
  </si>
  <si>
    <t>Z_502008_512_282</t>
  </si>
  <si>
    <t>FC Rožnov pod Radhoštěm</t>
  </si>
  <si>
    <t>Z_502008_512_285</t>
  </si>
  <si>
    <t>TJ Těšnovice</t>
  </si>
  <si>
    <t>Z_502008_512_287</t>
  </si>
  <si>
    <t>Spartak VTJ Lipník nad Bečvou</t>
  </si>
  <si>
    <t>Z_502008_512_289</t>
  </si>
  <si>
    <t>Law tennis Sušice</t>
  </si>
  <si>
    <t>Z_502008_512_290</t>
  </si>
  <si>
    <t>SK Nové město nad metují</t>
  </si>
  <si>
    <t>Z_502008_512_292</t>
  </si>
  <si>
    <t>HK Kroměříž o.s.</t>
  </si>
  <si>
    <t>Z_502008_512_293</t>
  </si>
  <si>
    <t>TJ Znojmo</t>
  </si>
  <si>
    <t>Z_502008_512_295</t>
  </si>
  <si>
    <t>TJ Jiskra Strážnice</t>
  </si>
  <si>
    <t>Z_502008_512_297</t>
  </si>
  <si>
    <t>SFK Meziboří</t>
  </si>
  <si>
    <t>Z_502008_512_298</t>
  </si>
  <si>
    <t>SK Týniště nad Orlicí</t>
  </si>
  <si>
    <t>Z_502008_512_302</t>
  </si>
  <si>
    <t>TJ Slovan Hrádek naf Nisou</t>
  </si>
  <si>
    <t>Z_502008_512_305</t>
  </si>
  <si>
    <t>Brněnský Lužánecký tenisový klub</t>
  </si>
  <si>
    <t>Z_502008_512_307</t>
  </si>
  <si>
    <t>FK Krnov</t>
  </si>
  <si>
    <t>Z_502008_512_309</t>
  </si>
  <si>
    <t>TJ Valašské Meziříčí o.s.</t>
  </si>
  <si>
    <t>Z_502008_512_310</t>
  </si>
  <si>
    <t>TJ Cukrovar Hrušovany nad Jevišovkou</t>
  </si>
  <si>
    <t>Z_502008_512_312</t>
  </si>
  <si>
    <t>TJ Jiskra Třeboň</t>
  </si>
  <si>
    <t>Z_502008_512_313</t>
  </si>
  <si>
    <t>SK Vizovice</t>
  </si>
  <si>
    <t>Z_502008_512_314</t>
  </si>
  <si>
    <t>AC Spartak Choceň-atletický klub</t>
  </si>
  <si>
    <t>Z_502008_512_318</t>
  </si>
  <si>
    <t>TJ Jiskra Ústí nad Orlicí</t>
  </si>
  <si>
    <t>Z_502008_512_322</t>
  </si>
  <si>
    <t>TJ Chropyně</t>
  </si>
  <si>
    <t>Z_502008_512_323</t>
  </si>
  <si>
    <t>TJ Slavičín</t>
  </si>
  <si>
    <t>Z_502008_512_324</t>
  </si>
  <si>
    <t>TJ Olympia Bruntál</t>
  </si>
  <si>
    <t>Z_502008_512_329</t>
  </si>
  <si>
    <t>Kánoe klub Opava</t>
  </si>
  <si>
    <t>Z_502008_512_331</t>
  </si>
  <si>
    <t>Lyžařský klub Veřovice</t>
  </si>
  <si>
    <t>Z_502008_512_332</t>
  </si>
  <si>
    <t>TJ Mittal Ostrava</t>
  </si>
  <si>
    <t>Z_502008_512_337</t>
  </si>
  <si>
    <t>Český občanský klub cyklistů Prostějov</t>
  </si>
  <si>
    <t>Z_502008_512_368</t>
  </si>
  <si>
    <t>TJ Sokol Hořepník</t>
  </si>
  <si>
    <t>Z_502008_512_393</t>
  </si>
  <si>
    <t>TJ Sokol Třebechovice pod Orebem</t>
  </si>
  <si>
    <t>Z_502008_512_395</t>
  </si>
  <si>
    <t>město Mohelnice</t>
  </si>
  <si>
    <t>Z_502008_512_403</t>
  </si>
  <si>
    <t>TJ Sokol Královice</t>
  </si>
  <si>
    <t>Z_502008_512_415</t>
  </si>
  <si>
    <t>TJ Jiskra Harrachov</t>
  </si>
  <si>
    <t>Z_502008_512_421</t>
  </si>
  <si>
    <t>obec Rašovice</t>
  </si>
  <si>
    <t>Z_502008_512_422</t>
  </si>
  <si>
    <t>TJ Sokol Hostivař</t>
  </si>
  <si>
    <t>Z_502008_512_426</t>
  </si>
  <si>
    <t>TJ Sokol Radčice</t>
  </si>
  <si>
    <t>Z_502008_512_427</t>
  </si>
  <si>
    <t>TJ Tis</t>
  </si>
  <si>
    <t>Z_502008_512_428</t>
  </si>
  <si>
    <t>TJ Sokol Modřany</t>
  </si>
  <si>
    <t>Z_502008_512_429</t>
  </si>
  <si>
    <t>ČASPV</t>
  </si>
  <si>
    <t>Z_502008_512_433</t>
  </si>
  <si>
    <t>TJ Sokol Telč</t>
  </si>
  <si>
    <t>Z_502008_512_435</t>
  </si>
  <si>
    <t>TC Pintera Kyjov</t>
  </si>
  <si>
    <t>Z_502008_512_437</t>
  </si>
  <si>
    <t>TJ Sokol Pardubice I</t>
  </si>
  <si>
    <t>Z_502008_512_439</t>
  </si>
  <si>
    <t>Z_502008_512_440</t>
  </si>
  <si>
    <t>SK Hodkovice n/Mohelkou</t>
  </si>
  <si>
    <t>Z_502008_512_441</t>
  </si>
  <si>
    <t>TK Frýdlant</t>
  </si>
  <si>
    <t>Z_502008_512_444</t>
  </si>
  <si>
    <t>TJ AFK Chrudim</t>
  </si>
  <si>
    <t>Z_502008_512_446</t>
  </si>
  <si>
    <t>TJ Paramo Pardubice</t>
  </si>
  <si>
    <t>Z_502008_512_450</t>
  </si>
  <si>
    <t>TJ Spartak Polička</t>
  </si>
  <si>
    <t>Z_502008_512_451</t>
  </si>
  <si>
    <t>TJ Jiskra Ústí n Orlicí II.</t>
  </si>
  <si>
    <t>Z_502008_512_454</t>
  </si>
  <si>
    <t>Č. Athletic Club Roudnice n.L</t>
  </si>
  <si>
    <t>Z_502008_512_465</t>
  </si>
  <si>
    <t>FK Trutnov</t>
  </si>
  <si>
    <t>Z_502008_512_467</t>
  </si>
  <si>
    <t>SK Jihlava</t>
  </si>
  <si>
    <t>Z_502008_512_468</t>
  </si>
  <si>
    <t>TJ Start Lukavec</t>
  </si>
  <si>
    <t>Z_502008_512_470</t>
  </si>
  <si>
    <t>Horácký FK Třebíč o.s.</t>
  </si>
  <si>
    <t>Z_502008_512_472</t>
  </si>
  <si>
    <t>TJ BK Nová Paka</t>
  </si>
  <si>
    <t>Z_502008_512_475</t>
  </si>
  <si>
    <t>TJ Lokomotiva Plzeň</t>
  </si>
  <si>
    <t>Z_502008_512_477</t>
  </si>
  <si>
    <t>TJ Přeštice</t>
  </si>
  <si>
    <t>Z_502008_512_485</t>
  </si>
  <si>
    <t>TJ ČZ Strakonice</t>
  </si>
  <si>
    <t>Z_502008_512_487</t>
  </si>
  <si>
    <t>SK Spartak MAS Sezemivo Ústí</t>
  </si>
  <si>
    <t>Z_502008_512_494</t>
  </si>
  <si>
    <t>TJ Sokol Nový svět Olomouc</t>
  </si>
  <si>
    <t>Z_502008_512_496</t>
  </si>
  <si>
    <t>SK Kociánka Brno o.s.</t>
  </si>
  <si>
    <t>Z_502008_512_508</t>
  </si>
  <si>
    <t>FK Jablonec o.s.</t>
  </si>
  <si>
    <t>Z_502008_512_513</t>
  </si>
  <si>
    <t>TK Libochovice</t>
  </si>
  <si>
    <t>Z_502008_512_515</t>
  </si>
  <si>
    <t>SK Újezd Praha 4</t>
  </si>
  <si>
    <t>Z_502008_512_528</t>
  </si>
  <si>
    <t>TJ Slezan Opava</t>
  </si>
  <si>
    <t>Z_502008_512_529</t>
  </si>
  <si>
    <t>TJ Slavoj Srubec</t>
  </si>
  <si>
    <t>Z_502008_512_530</t>
  </si>
  <si>
    <t>TJ Doksy</t>
  </si>
  <si>
    <t>Z_502008_512_531</t>
  </si>
  <si>
    <t>1.Vestecká sportovní občanská sdružení</t>
  </si>
  <si>
    <t>Z_502008_512_533</t>
  </si>
  <si>
    <t>TJ Sokol Moravská Ostrava1</t>
  </si>
  <si>
    <t>Z_502008_512_540</t>
  </si>
  <si>
    <t>SK Sokol Brozany</t>
  </si>
  <si>
    <t>Z_502008_512_544</t>
  </si>
  <si>
    <t>SK Přerov</t>
  </si>
  <si>
    <t>Z_502008_512_553</t>
  </si>
  <si>
    <t>squash club Strahov</t>
  </si>
  <si>
    <t>Z_502008_512_567</t>
  </si>
  <si>
    <t>Aeroklub ČR</t>
  </si>
  <si>
    <t>Z_502008_512_568</t>
  </si>
  <si>
    <t>Česká asociace akadem. tech. sportů</t>
  </si>
  <si>
    <t>Z_502008_512_569</t>
  </si>
  <si>
    <t>Svaz českých potápěčů</t>
  </si>
  <si>
    <t>Z_502008_512_575</t>
  </si>
  <si>
    <t>Ústřední automotoklub ČR</t>
  </si>
  <si>
    <t>Z_502008_512_579</t>
  </si>
  <si>
    <t>ZÁLESÁK - 326.středisdko</t>
  </si>
  <si>
    <t>Z_502008_512_580</t>
  </si>
  <si>
    <t>Moravský kynologický svaz</t>
  </si>
  <si>
    <t>Z_502008_512_581</t>
  </si>
  <si>
    <t>Svaz branně-tech. Sportů ČR</t>
  </si>
  <si>
    <t>Z_502008_512_583</t>
  </si>
  <si>
    <t xml:space="preserve">Ústřední automotoklub ČR </t>
  </si>
  <si>
    <t>Z_502008_512_584</t>
  </si>
  <si>
    <t>Z_502008_512_597</t>
  </si>
  <si>
    <t>TJ Fryšták</t>
  </si>
  <si>
    <t>Z_502008_512_605</t>
  </si>
  <si>
    <t>ČMFS</t>
  </si>
  <si>
    <t>Z_502008_512_606</t>
  </si>
  <si>
    <t>Z_502008_512_610</t>
  </si>
  <si>
    <t>SKI klub Jablonec nad Nisou</t>
  </si>
  <si>
    <t>Z_502008_512_616</t>
  </si>
  <si>
    <t>TJ Sokol Vysoké Veselí</t>
  </si>
  <si>
    <t>Z_502008_512_618</t>
  </si>
  <si>
    <t>TJ Sokol Dřevohostice</t>
  </si>
  <si>
    <t>Z_502008_512_621</t>
  </si>
  <si>
    <t>SK Šanov</t>
  </si>
  <si>
    <t>Z_502008_512_647</t>
  </si>
  <si>
    <t>FK Tábor</t>
  </si>
  <si>
    <t>Z_502008_512_650</t>
  </si>
  <si>
    <t>TJ Luže</t>
  </si>
  <si>
    <t>Z_502008_512_653</t>
  </si>
  <si>
    <t>Hockey club Kobra Praha</t>
  </si>
  <si>
    <t>Z_502008_512_654</t>
  </si>
  <si>
    <t>Hockey club 1946 Praga o.s.</t>
  </si>
  <si>
    <t>Z_502008_512_656</t>
  </si>
  <si>
    <t>SK OAZA Praha</t>
  </si>
  <si>
    <t>Z_502008_512_658</t>
  </si>
  <si>
    <t>Občanské sdružení SaBaT Praha</t>
  </si>
  <si>
    <t>Z_502008_512_671</t>
  </si>
  <si>
    <t>SK Černošice</t>
  </si>
  <si>
    <t>Z_502008_512_672</t>
  </si>
  <si>
    <t>TJ Tatran Sedlčany</t>
  </si>
  <si>
    <t>Z_502008_512_678</t>
  </si>
  <si>
    <t>TJ ABC Braník o.s.</t>
  </si>
  <si>
    <t>Z_502008_512_686</t>
  </si>
  <si>
    <t>TK NERIDÉ</t>
  </si>
  <si>
    <t>Z_502008_512_704</t>
  </si>
  <si>
    <t>město Litvínov</t>
  </si>
  <si>
    <t>Z_502008_512_705</t>
  </si>
  <si>
    <t>Moravskoslezský kynologický svaz</t>
  </si>
  <si>
    <t>Z_502008_512_707</t>
  </si>
  <si>
    <t>SK Grafobal</t>
  </si>
  <si>
    <t>Z_502008_512_714</t>
  </si>
  <si>
    <t>TJ Sokol Dlouhý</t>
  </si>
  <si>
    <t>Z_502008_512_715</t>
  </si>
  <si>
    <t>SK Slavia Praha fotbal</t>
  </si>
  <si>
    <t>Z_502008_512_727</t>
  </si>
  <si>
    <t>Yacht klub CERE</t>
  </si>
  <si>
    <t>Z_502008_512_728</t>
  </si>
  <si>
    <t>TJ Jablonné v Podještědí</t>
  </si>
  <si>
    <t>Z_502008_512_730</t>
  </si>
  <si>
    <t>Z_502008_512_732</t>
  </si>
  <si>
    <t>Atletický club Havířov</t>
  </si>
  <si>
    <t>PODPROGRAM 233512</t>
  </si>
  <si>
    <t>Z_502008_513_001</t>
  </si>
  <si>
    <t>MO - Plzeň, Lobzy</t>
  </si>
  <si>
    <t>Z_502008_513_002</t>
  </si>
  <si>
    <t>MO - Liberec</t>
  </si>
  <si>
    <t>Z_502008_513_003</t>
  </si>
  <si>
    <t>MO</t>
  </si>
  <si>
    <t>Z_502008_513_004</t>
  </si>
  <si>
    <t xml:space="preserve">MV </t>
  </si>
  <si>
    <t>Z_502008_513_005</t>
  </si>
  <si>
    <t>MV - Jablonec nad Nisou</t>
  </si>
  <si>
    <t>Z_502008_513_006</t>
  </si>
  <si>
    <t>MV - Praha 7, Stromovka</t>
  </si>
  <si>
    <t>Z_502008_513_007</t>
  </si>
  <si>
    <t>Z_502008_513_008</t>
  </si>
  <si>
    <t>Z_502008_513_009</t>
  </si>
  <si>
    <t>Z_502008_513_010</t>
  </si>
  <si>
    <t>VSC</t>
  </si>
  <si>
    <t>Z_502008_513_011</t>
  </si>
  <si>
    <t>AČR - Motokrosový areál Jinín</t>
  </si>
  <si>
    <t>Z_502008_513_012</t>
  </si>
  <si>
    <t>ČSTV - sportovní svazy</t>
  </si>
  <si>
    <t>Z_502008_513_013</t>
  </si>
  <si>
    <t>ČSTV - sportovní centra</t>
  </si>
  <si>
    <t>Z_502008_513_015</t>
  </si>
  <si>
    <t>Podolí</t>
  </si>
  <si>
    <t>Z_502008_513_016</t>
  </si>
  <si>
    <t>Z_502008_513_020</t>
  </si>
  <si>
    <t>Nymburk</t>
  </si>
  <si>
    <t>Z_502008_513_022</t>
  </si>
  <si>
    <t>Z_502008_513_024</t>
  </si>
  <si>
    <t>Z_502008_513_025</t>
  </si>
  <si>
    <t>Český svaz biatlonu</t>
  </si>
  <si>
    <t>Z_502008_513_026</t>
  </si>
  <si>
    <t>Univerzitní sportovní klub Praha</t>
  </si>
  <si>
    <t>Z_502008_513_027</t>
  </si>
  <si>
    <t>Z_502008_513_029</t>
  </si>
  <si>
    <t>Letecká amatérská asociace</t>
  </si>
  <si>
    <t>Z_502008_513_030</t>
  </si>
  <si>
    <t>Z_502008_513_032</t>
  </si>
  <si>
    <t>Český střelecký svaz</t>
  </si>
  <si>
    <t>Z_502008_513_034</t>
  </si>
  <si>
    <t>Český svaz rycholobruslení</t>
  </si>
  <si>
    <t>Z_502008_513_037</t>
  </si>
  <si>
    <t>Česká unie bojových umění</t>
  </si>
  <si>
    <t>Z_502008_513_038</t>
  </si>
  <si>
    <t>Auto klub Markéta</t>
  </si>
  <si>
    <t>Z_502008_513_041</t>
  </si>
  <si>
    <t>SK Nové Město na Moravě</t>
  </si>
  <si>
    <t>Z_502008_513_042</t>
  </si>
  <si>
    <t>Zelený ostrov</t>
  </si>
  <si>
    <t>Z_502008_513_047</t>
  </si>
  <si>
    <t>TJ Třineckých železáren Třinec</t>
  </si>
  <si>
    <t>Z_502008_513_049</t>
  </si>
  <si>
    <t>TJ Rožnov pod Radhoštěm</t>
  </si>
  <si>
    <t>Z_502008_513_052</t>
  </si>
  <si>
    <t>Tenisový klub Sparta</t>
  </si>
  <si>
    <t>Z_502008_513_054</t>
  </si>
  <si>
    <t>Z_502008_513_057</t>
  </si>
  <si>
    <t>Lomnice nad Popelkou</t>
  </si>
  <si>
    <t>Z_502008_513_058</t>
  </si>
  <si>
    <t>TK Prostějov</t>
  </si>
  <si>
    <t>Z_502008_513_059</t>
  </si>
  <si>
    <t>Z_502008_513_060</t>
  </si>
  <si>
    <t>Z_502008_513_061</t>
  </si>
  <si>
    <t>Český svaz kanoistů</t>
  </si>
  <si>
    <t>Z_502008_513_062</t>
  </si>
  <si>
    <t>Český tenisový svaz</t>
  </si>
  <si>
    <t>Z_502008_513_063</t>
  </si>
  <si>
    <t>Z_502008_513_065</t>
  </si>
  <si>
    <t>PODPROGRAM 233513</t>
  </si>
  <si>
    <t>J.6</t>
  </si>
  <si>
    <t>Stat.město Liberec - Skok.můstky - umělá hmota</t>
  </si>
  <si>
    <t>J.8</t>
  </si>
  <si>
    <t xml:space="preserve">Stat.město Liberec - Západní tribuna </t>
  </si>
  <si>
    <t>J.10</t>
  </si>
  <si>
    <t>Stat.město Liberec - Komunikace-TV cesta,dopadiště+most</t>
  </si>
  <si>
    <t>J.11.2</t>
  </si>
  <si>
    <t>Stat.město Liberec - Parkovací dům - II. etapa</t>
  </si>
  <si>
    <t>J.13</t>
  </si>
  <si>
    <t>Stat.město Liberec - Garáž pro rolby</t>
  </si>
  <si>
    <t>J.17</t>
  </si>
  <si>
    <t>Stat.město Liberec - Příst.cesta- Parkoviště, Lanovka ČD</t>
  </si>
  <si>
    <t>O.1</t>
  </si>
  <si>
    <t>Stat.město Liberec - Metropolitní síť</t>
  </si>
  <si>
    <t>PODPROGRAM 233514</t>
  </si>
  <si>
    <t>TJ Liberec - Výměna UP-FS-Máchova</t>
  </si>
  <si>
    <t>TJ Prostějov - Reko cest TK</t>
  </si>
  <si>
    <t>Rezervní fond</t>
  </si>
  <si>
    <t>Prostředky rezervního fondu - specif.</t>
  </si>
  <si>
    <t>Prostředky rezervního fondu - nespecif.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</si>
</sst>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00"/>
    <numFmt numFmtId="175" formatCode="#,##0;\-#,##0;\ \-"/>
    <numFmt numFmtId="176" formatCode="#,##0.00;\-#,##0.00;\ \-"/>
    <numFmt numFmtId="177" formatCode="#,##0;\-#,##0;\ "/>
    <numFmt numFmtId="178" formatCode="dd/mm/yy;@"/>
    <numFmt numFmtId="179" formatCode="0.000"/>
    <numFmt numFmtId="180" formatCode="0.0"/>
    <numFmt numFmtId="181" formatCode="#,##0_ ;[Red]\-#,##0\ "/>
    <numFmt numFmtId="182" formatCode="0.0000"/>
    <numFmt numFmtId="183" formatCode="mm/yyyy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8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Alignment="1">
      <alignment horizontal="right"/>
    </xf>
    <xf numFmtId="178" fontId="1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72" fontId="10" fillId="0" borderId="3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172" fontId="10" fillId="0" borderId="3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0" xfId="0" applyAlignment="1">
      <alignment horizontal="left"/>
    </xf>
    <xf numFmtId="3" fontId="0" fillId="0" borderId="33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34" xfId="0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29" xfId="0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2" fillId="0" borderId="0" xfId="48" applyFont="1" applyFill="1" applyBorder="1" applyAlignment="1">
      <alignment horizontal="center" vertical="center"/>
      <protection/>
    </xf>
    <xf numFmtId="0" fontId="13" fillId="0" borderId="3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48" applyFont="1" applyFill="1" applyBorder="1">
      <alignment/>
      <protection/>
    </xf>
    <xf numFmtId="3" fontId="14" fillId="0" borderId="0" xfId="48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Border="1" applyAlignment="1">
      <alignment/>
    </xf>
    <xf numFmtId="172" fontId="7" fillId="0" borderId="38" xfId="48" applyNumberFormat="1" applyFont="1" applyFill="1" applyBorder="1" applyAlignment="1">
      <alignment horizontal="center" vertical="center" wrapText="1"/>
      <protection/>
    </xf>
    <xf numFmtId="172" fontId="7" fillId="0" borderId="34" xfId="48" applyNumberFormat="1" applyFont="1" applyFill="1" applyBorder="1" applyAlignment="1">
      <alignment horizontal="center" vertical="center" wrapText="1"/>
      <protection/>
    </xf>
    <xf numFmtId="172" fontId="7" fillId="0" borderId="39" xfId="48" applyNumberFormat="1" applyFont="1" applyFill="1" applyBorder="1" applyAlignment="1">
      <alignment horizontal="center" vertical="center" wrapText="1"/>
      <protection/>
    </xf>
    <xf numFmtId="172" fontId="7" fillId="33" borderId="40" xfId="48" applyNumberFormat="1" applyFont="1" applyFill="1" applyBorder="1" applyAlignment="1">
      <alignment horizontal="center" vertical="center" wrapText="1"/>
      <protection/>
    </xf>
    <xf numFmtId="1" fontId="7" fillId="34" borderId="41" xfId="48" applyNumberFormat="1" applyFont="1" applyFill="1" applyBorder="1" applyAlignment="1">
      <alignment horizontal="center" vertical="center"/>
      <protection/>
    </xf>
    <xf numFmtId="1" fontId="7" fillId="0" borderId="42" xfId="48" applyNumberFormat="1" applyFont="1" applyFill="1" applyBorder="1" applyAlignment="1">
      <alignment horizontal="center" vertical="center"/>
      <protection/>
    </xf>
    <xf numFmtId="172" fontId="7" fillId="0" borderId="36" xfId="48" applyNumberFormat="1" applyFont="1" applyFill="1" applyBorder="1" applyAlignment="1">
      <alignment horizontal="center" vertical="center" wrapText="1"/>
      <protection/>
    </xf>
    <xf numFmtId="172" fontId="7" fillId="0" borderId="35" xfId="48" applyNumberFormat="1" applyFont="1" applyFill="1" applyBorder="1" applyAlignment="1">
      <alignment horizontal="center" vertical="center" wrapText="1"/>
      <protection/>
    </xf>
    <xf numFmtId="1" fontId="7" fillId="0" borderId="35" xfId="48" applyNumberFormat="1" applyFont="1" applyFill="1" applyBorder="1" applyAlignment="1">
      <alignment horizontal="center" vertical="center"/>
      <protection/>
    </xf>
    <xf numFmtId="172" fontId="14" fillId="35" borderId="42" xfId="48" applyNumberFormat="1" applyFont="1" applyFill="1" applyBorder="1" applyAlignment="1">
      <alignment horizontal="center" vertical="center" wrapText="1"/>
      <protection/>
    </xf>
    <xf numFmtId="172" fontId="14" fillId="35" borderId="35" xfId="48" applyNumberFormat="1" applyFont="1" applyFill="1" applyBorder="1" applyAlignment="1">
      <alignment horizontal="center" vertical="center" wrapText="1"/>
      <protection/>
    </xf>
    <xf numFmtId="172" fontId="14" fillId="35" borderId="36" xfId="48" applyNumberFormat="1" applyFont="1" applyFill="1" applyBorder="1" applyAlignment="1">
      <alignment horizontal="center" vertical="center" wrapText="1"/>
      <protection/>
    </xf>
    <xf numFmtId="0" fontId="14" fillId="0" borderId="29" xfId="48" applyFont="1" applyFill="1" applyBorder="1" applyAlignment="1">
      <alignment horizontal="center" vertical="center"/>
      <protection/>
    </xf>
    <xf numFmtId="0" fontId="14" fillId="0" borderId="30" xfId="48" applyFont="1" applyFill="1" applyBorder="1" applyAlignment="1">
      <alignment horizontal="center" vertical="center"/>
      <protection/>
    </xf>
    <xf numFmtId="0" fontId="7" fillId="0" borderId="43" xfId="48" applyFont="1" applyFill="1" applyBorder="1">
      <alignment/>
      <protection/>
    </xf>
    <xf numFmtId="3" fontId="14" fillId="0" borderId="28" xfId="48" applyNumberFormat="1" applyFont="1" applyFill="1" applyBorder="1" applyAlignment="1">
      <alignment horizontal="center" vertical="center"/>
      <protection/>
    </xf>
    <xf numFmtId="3" fontId="14" fillId="0" borderId="27" xfId="48" applyNumberFormat="1" applyFont="1" applyFill="1" applyBorder="1" applyAlignment="1">
      <alignment horizontal="center" vertical="center"/>
      <protection/>
    </xf>
    <xf numFmtId="3" fontId="14" fillId="0" borderId="29" xfId="48" applyNumberFormat="1" applyFont="1" applyFill="1" applyBorder="1" applyAlignment="1">
      <alignment horizontal="center" vertical="center"/>
      <protection/>
    </xf>
    <xf numFmtId="3" fontId="14" fillId="0" borderId="43" xfId="48" applyNumberFormat="1" applyFont="1" applyFill="1" applyBorder="1" applyAlignment="1">
      <alignment horizontal="center" vertical="center"/>
      <protection/>
    </xf>
    <xf numFmtId="3" fontId="14" fillId="33" borderId="29" xfId="48" applyNumberFormat="1" applyFont="1" applyFill="1" applyBorder="1" applyAlignment="1">
      <alignment horizontal="center" vertical="center"/>
      <protection/>
    </xf>
    <xf numFmtId="3" fontId="14" fillId="34" borderId="31" xfId="48" applyNumberFormat="1" applyFont="1" applyFill="1" applyBorder="1" applyAlignment="1">
      <alignment horizontal="center" vertical="center"/>
      <protection/>
    </xf>
    <xf numFmtId="3" fontId="14" fillId="0" borderId="44" xfId="48" applyNumberFormat="1" applyFont="1" applyFill="1" applyBorder="1" applyAlignment="1">
      <alignment horizontal="center" vertical="center"/>
      <protection/>
    </xf>
    <xf numFmtId="3" fontId="14" fillId="0" borderId="31" xfId="48" applyNumberFormat="1" applyFont="1" applyFill="1" applyBorder="1" applyAlignment="1">
      <alignment horizontal="center" vertical="center"/>
      <protection/>
    </xf>
    <xf numFmtId="3" fontId="14" fillId="0" borderId="30" xfId="48" applyNumberFormat="1" applyFont="1" applyFill="1" applyBorder="1" applyAlignment="1">
      <alignment horizontal="center" vertical="center"/>
      <protection/>
    </xf>
    <xf numFmtId="0" fontId="7" fillId="0" borderId="45" xfId="48" applyFont="1" applyFill="1" applyBorder="1">
      <alignment/>
      <protection/>
    </xf>
    <xf numFmtId="3" fontId="14" fillId="0" borderId="46" xfId="48" applyNumberFormat="1" applyFont="1" applyFill="1" applyBorder="1" applyAlignment="1">
      <alignment horizontal="center" vertical="center"/>
      <protection/>
    </xf>
    <xf numFmtId="3" fontId="14" fillId="0" borderId="37" xfId="48" applyNumberFormat="1" applyFont="1" applyFill="1" applyBorder="1" applyAlignment="1">
      <alignment horizontal="center" vertical="center"/>
      <protection/>
    </xf>
    <xf numFmtId="3" fontId="14" fillId="0" borderId="45" xfId="48" applyNumberFormat="1" applyFont="1" applyFill="1" applyBorder="1" applyAlignment="1">
      <alignment horizontal="center" vertical="center"/>
      <protection/>
    </xf>
    <xf numFmtId="3" fontId="14" fillId="33" borderId="47" xfId="48" applyNumberFormat="1" applyFont="1" applyFill="1" applyBorder="1" applyAlignment="1">
      <alignment horizontal="center" vertical="center"/>
      <protection/>
    </xf>
    <xf numFmtId="3" fontId="14" fillId="34" borderId="48" xfId="48" applyNumberFormat="1" applyFont="1" applyFill="1" applyBorder="1" applyAlignment="1">
      <alignment horizontal="center" vertical="center"/>
      <protection/>
    </xf>
    <xf numFmtId="3" fontId="14" fillId="0" borderId="49" xfId="48" applyNumberFormat="1" applyFont="1" applyFill="1" applyBorder="1" applyAlignment="1">
      <alignment horizontal="center" vertical="center"/>
      <protection/>
    </xf>
    <xf numFmtId="3" fontId="14" fillId="0" borderId="48" xfId="48" applyNumberFormat="1" applyFont="1" applyFill="1" applyBorder="1" applyAlignment="1">
      <alignment horizontal="center" vertical="center"/>
      <protection/>
    </xf>
    <xf numFmtId="3" fontId="14" fillId="0" borderId="50" xfId="48" applyNumberFormat="1" applyFont="1" applyFill="1" applyBorder="1" applyAlignment="1">
      <alignment horizontal="center" vertical="center"/>
      <protection/>
    </xf>
    <xf numFmtId="3" fontId="14" fillId="0" borderId="51" xfId="48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2" fontId="0" fillId="0" borderId="55" xfId="0" applyNumberFormat="1" applyBorder="1" applyAlignment="1">
      <alignment/>
    </xf>
    <xf numFmtId="17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72" fontId="7" fillId="33" borderId="52" xfId="0" applyNumberFormat="1" applyFont="1" applyFill="1" applyBorder="1" applyAlignment="1">
      <alignment/>
    </xf>
    <xf numFmtId="172" fontId="7" fillId="34" borderId="57" xfId="0" applyNumberFormat="1" applyFont="1" applyFill="1" applyBorder="1" applyAlignment="1">
      <alignment/>
    </xf>
    <xf numFmtId="0" fontId="0" fillId="0" borderId="56" xfId="0" applyBorder="1" applyAlignment="1">
      <alignment/>
    </xf>
    <xf numFmtId="179" fontId="0" fillId="0" borderId="58" xfId="0" applyNumberFormat="1" applyBorder="1" applyAlignment="1">
      <alignment/>
    </xf>
    <xf numFmtId="172" fontId="0" fillId="0" borderId="52" xfId="0" applyNumberFormat="1" applyBorder="1" applyAlignment="1">
      <alignment/>
    </xf>
    <xf numFmtId="179" fontId="0" fillId="0" borderId="56" xfId="0" applyNumberFormat="1" applyBorder="1" applyAlignment="1">
      <alignment/>
    </xf>
    <xf numFmtId="172" fontId="0" fillId="35" borderId="56" xfId="0" applyNumberFormat="1" applyFill="1" applyBorder="1" applyAlignment="1">
      <alignment/>
    </xf>
    <xf numFmtId="172" fontId="0" fillId="35" borderId="53" xfId="0" applyNumberFormat="1" applyFill="1" applyBorder="1" applyAlignment="1">
      <alignment/>
    </xf>
    <xf numFmtId="172" fontId="0" fillId="35" borderId="57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60" xfId="0" applyNumberFormat="1" applyBorder="1" applyAlignment="1">
      <alignment/>
    </xf>
    <xf numFmtId="0" fontId="0" fillId="0" borderId="20" xfId="0" applyBorder="1" applyAlignment="1">
      <alignment/>
    </xf>
    <xf numFmtId="172" fontId="7" fillId="33" borderId="19" xfId="0" applyNumberFormat="1" applyFont="1" applyFill="1" applyBorder="1" applyAlignment="1">
      <alignment/>
    </xf>
    <xf numFmtId="172" fontId="7" fillId="34" borderId="20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/>
    </xf>
    <xf numFmtId="179" fontId="0" fillId="0" borderId="59" xfId="0" applyNumberFormat="1" applyBorder="1" applyAlignment="1">
      <alignment/>
    </xf>
    <xf numFmtId="172" fontId="0" fillId="35" borderId="60" xfId="0" applyNumberFormat="1" applyFill="1" applyBorder="1" applyAlignment="1">
      <alignment/>
    </xf>
    <xf numFmtId="172" fontId="0" fillId="35" borderId="33" xfId="0" applyNumberFormat="1" applyFill="1" applyBorder="1" applyAlignment="1">
      <alignment/>
    </xf>
    <xf numFmtId="172" fontId="0" fillId="35" borderId="20" xfId="0" applyNumberFormat="1" applyFill="1" applyBorder="1" applyAlignment="1">
      <alignment/>
    </xf>
    <xf numFmtId="179" fontId="0" fillId="0" borderId="6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3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7" fillId="34" borderId="25" xfId="0" applyNumberFormat="1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25" xfId="0" applyFill="1" applyBorder="1" applyAlignment="1">
      <alignment/>
    </xf>
    <xf numFmtId="0" fontId="14" fillId="0" borderId="29" xfId="0" applyFont="1" applyBorder="1" applyAlignment="1">
      <alignment/>
    </xf>
    <xf numFmtId="0" fontId="15" fillId="0" borderId="30" xfId="0" applyFont="1" applyBorder="1" applyAlignment="1">
      <alignment horizontal="left"/>
    </xf>
    <xf numFmtId="0" fontId="14" fillId="0" borderId="43" xfId="0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12" xfId="0" applyNumberFormat="1" applyFont="1" applyBorder="1" applyAlignment="1">
      <alignment/>
    </xf>
    <xf numFmtId="172" fontId="14" fillId="0" borderId="65" xfId="0" applyNumberFormat="1" applyFont="1" applyBorder="1" applyAlignment="1">
      <alignment/>
    </xf>
    <xf numFmtId="172" fontId="14" fillId="0" borderId="66" xfId="0" applyNumberFormat="1" applyFont="1" applyBorder="1" applyAlignment="1">
      <alignment/>
    </xf>
    <xf numFmtId="172" fontId="14" fillId="33" borderId="29" xfId="48" applyNumberFormat="1" applyFont="1" applyFill="1" applyBorder="1" applyAlignment="1">
      <alignment horizontal="right" vertical="center"/>
      <protection/>
    </xf>
    <xf numFmtId="172" fontId="14" fillId="34" borderId="31" xfId="48" applyNumberFormat="1" applyFont="1" applyFill="1" applyBorder="1" applyAlignment="1">
      <alignment horizontal="right" vertical="center"/>
      <protection/>
    </xf>
    <xf numFmtId="172" fontId="14" fillId="0" borderId="44" xfId="0" applyNumberFormat="1" applyFont="1" applyBorder="1" applyAlignment="1">
      <alignment/>
    </xf>
    <xf numFmtId="172" fontId="14" fillId="0" borderId="31" xfId="0" applyNumberFormat="1" applyFont="1" applyBorder="1" applyAlignment="1">
      <alignment/>
    </xf>
    <xf numFmtId="172" fontId="14" fillId="0" borderId="29" xfId="0" applyNumberFormat="1" applyFont="1" applyBorder="1" applyAlignment="1">
      <alignment/>
    </xf>
    <xf numFmtId="172" fontId="14" fillId="0" borderId="30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35" borderId="44" xfId="0" applyNumberFormat="1" applyFont="1" applyFill="1" applyBorder="1" applyAlignment="1">
      <alignment/>
    </xf>
    <xf numFmtId="172" fontId="14" fillId="35" borderId="30" xfId="0" applyNumberFormat="1" applyFont="1" applyFill="1" applyBorder="1" applyAlignment="1">
      <alignment/>
    </xf>
    <xf numFmtId="172" fontId="14" fillId="35" borderId="31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37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67" xfId="0" applyFont="1" applyBorder="1" applyAlignment="1">
      <alignment/>
    </xf>
    <xf numFmtId="172" fontId="7" fillId="34" borderId="54" xfId="0" applyNumberFormat="1" applyFont="1" applyFill="1" applyBorder="1" applyAlignment="1">
      <alignment/>
    </xf>
    <xf numFmtId="0" fontId="7" fillId="0" borderId="57" xfId="0" applyFont="1" applyBorder="1" applyAlignment="1">
      <alignment/>
    </xf>
    <xf numFmtId="0" fontId="7" fillId="0" borderId="56" xfId="0" applyFont="1" applyBorder="1" applyAlignment="1">
      <alignment/>
    </xf>
    <xf numFmtId="2" fontId="7" fillId="0" borderId="52" xfId="0" applyNumberFormat="1" applyFont="1" applyBorder="1" applyAlignment="1">
      <alignment/>
    </xf>
    <xf numFmtId="0" fontId="7" fillId="35" borderId="56" xfId="0" applyFont="1" applyFill="1" applyBorder="1" applyAlignment="1">
      <alignment/>
    </xf>
    <xf numFmtId="0" fontId="7" fillId="35" borderId="53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7" fillId="0" borderId="59" xfId="0" applyFont="1" applyBorder="1" applyAlignment="1">
      <alignment/>
    </xf>
    <xf numFmtId="179" fontId="7" fillId="0" borderId="22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172" fontId="7" fillId="34" borderId="59" xfId="0" applyNumberFormat="1" applyFont="1" applyFill="1" applyBorder="1" applyAlignment="1">
      <alignment/>
    </xf>
    <xf numFmtId="17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179" fontId="7" fillId="35" borderId="60" xfId="0" applyNumberFormat="1" applyFont="1" applyFill="1" applyBorder="1" applyAlignment="1">
      <alignment/>
    </xf>
    <xf numFmtId="179" fontId="7" fillId="35" borderId="33" xfId="0" applyNumberFormat="1" applyFont="1" applyFill="1" applyBorder="1" applyAlignment="1">
      <alignment/>
    </xf>
    <xf numFmtId="179" fontId="7" fillId="35" borderId="20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9" xfId="0" applyFont="1" applyBorder="1" applyAlignment="1">
      <alignment/>
    </xf>
    <xf numFmtId="172" fontId="7" fillId="0" borderId="34" xfId="0" applyNumberFormat="1" applyFont="1" applyBorder="1" applyAlignment="1">
      <alignment/>
    </xf>
    <xf numFmtId="0" fontId="7" fillId="0" borderId="36" xfId="0" applyFont="1" applyBorder="1" applyAlignment="1">
      <alignment/>
    </xf>
    <xf numFmtId="179" fontId="7" fillId="0" borderId="42" xfId="0" applyNumberFormat="1" applyFont="1" applyBorder="1" applyAlignment="1">
      <alignment/>
    </xf>
    <xf numFmtId="0" fontId="7" fillId="0" borderId="35" xfId="0" applyFont="1" applyBorder="1" applyAlignment="1">
      <alignment/>
    </xf>
    <xf numFmtId="179" fontId="7" fillId="0" borderId="35" xfId="0" applyNumberFormat="1" applyFont="1" applyBorder="1" applyAlignment="1">
      <alignment/>
    </xf>
    <xf numFmtId="0" fontId="7" fillId="0" borderId="68" xfId="0" applyFont="1" applyBorder="1" applyAlignment="1">
      <alignment/>
    </xf>
    <xf numFmtId="179" fontId="7" fillId="0" borderId="34" xfId="0" applyNumberFormat="1" applyFont="1" applyBorder="1" applyAlignment="1">
      <alignment/>
    </xf>
    <xf numFmtId="172" fontId="7" fillId="33" borderId="34" xfId="0" applyNumberFormat="1" applyFont="1" applyFill="1" applyBorder="1" applyAlignment="1">
      <alignment/>
    </xf>
    <xf numFmtId="172" fontId="7" fillId="34" borderId="36" xfId="0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left"/>
    </xf>
    <xf numFmtId="179" fontId="7" fillId="0" borderId="68" xfId="0" applyNumberFormat="1" applyFont="1" applyBorder="1" applyAlignment="1">
      <alignment/>
    </xf>
    <xf numFmtId="179" fontId="7" fillId="0" borderId="38" xfId="0" applyNumberFormat="1" applyFont="1" applyBorder="1" applyAlignment="1">
      <alignment/>
    </xf>
    <xf numFmtId="172" fontId="7" fillId="34" borderId="39" xfId="0" applyNumberFormat="1" applyFont="1" applyFill="1" applyBorder="1" applyAlignment="1">
      <alignment/>
    </xf>
    <xf numFmtId="179" fontId="7" fillId="35" borderId="42" xfId="0" applyNumberFormat="1" applyFont="1" applyFill="1" applyBorder="1" applyAlignment="1">
      <alignment/>
    </xf>
    <xf numFmtId="179" fontId="7" fillId="35" borderId="35" xfId="0" applyNumberFormat="1" applyFont="1" applyFill="1" applyBorder="1" applyAlignment="1">
      <alignment/>
    </xf>
    <xf numFmtId="179" fontId="7" fillId="35" borderId="36" xfId="0" applyNumberFormat="1" applyFont="1" applyFill="1" applyBorder="1" applyAlignment="1">
      <alignment/>
    </xf>
    <xf numFmtId="172" fontId="14" fillId="0" borderId="29" xfId="48" applyNumberFormat="1" applyFont="1" applyFill="1" applyBorder="1" applyAlignment="1">
      <alignment horizontal="right" vertical="center"/>
      <protection/>
    </xf>
    <xf numFmtId="172" fontId="14" fillId="0" borderId="69" xfId="0" applyNumberFormat="1" applyFont="1" applyBorder="1" applyAlignment="1">
      <alignment/>
    </xf>
    <xf numFmtId="172" fontId="14" fillId="0" borderId="43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Border="1" applyAlignment="1">
      <alignment/>
    </xf>
    <xf numFmtId="172" fontId="15" fillId="0" borderId="0" xfId="48" applyNumberFormat="1" applyFont="1" applyFill="1" applyBorder="1" applyAlignment="1">
      <alignment/>
      <protection/>
    </xf>
    <xf numFmtId="0" fontId="15" fillId="0" borderId="0" xfId="0" applyFont="1" applyAlignment="1">
      <alignment/>
    </xf>
    <xf numFmtId="172" fontId="14" fillId="0" borderId="0" xfId="48" applyNumberFormat="1" applyFont="1" applyFill="1" applyBorder="1">
      <alignment/>
      <protection/>
    </xf>
    <xf numFmtId="172" fontId="14" fillId="0" borderId="0" xfId="48" applyNumberFormat="1" applyFont="1" applyFill="1" applyBorder="1" applyAlignment="1">
      <alignment/>
      <protection/>
    </xf>
    <xf numFmtId="172" fontId="14" fillId="0" borderId="0" xfId="0" applyNumberFormat="1" applyFont="1" applyAlignment="1">
      <alignment/>
    </xf>
    <xf numFmtId="172" fontId="15" fillId="0" borderId="0" xfId="48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0" borderId="52" xfId="0" applyFont="1" applyBorder="1" applyAlignment="1">
      <alignment horizontal="left"/>
    </xf>
    <xf numFmtId="0" fontId="7" fillId="0" borderId="53" xfId="0" applyFont="1" applyFill="1" applyBorder="1" applyAlignment="1">
      <alignment/>
    </xf>
    <xf numFmtId="179" fontId="7" fillId="0" borderId="55" xfId="0" applyNumberFormat="1" applyFont="1" applyBorder="1" applyAlignment="1">
      <alignment/>
    </xf>
    <xf numFmtId="179" fontId="7" fillId="0" borderId="52" xfId="0" applyNumberFormat="1" applyFont="1" applyBorder="1" applyAlignment="1">
      <alignment/>
    </xf>
    <xf numFmtId="0" fontId="7" fillId="34" borderId="57" xfId="0" applyFont="1" applyFill="1" applyBorder="1" applyAlignment="1">
      <alignment/>
    </xf>
    <xf numFmtId="172" fontId="7" fillId="0" borderId="56" xfId="0" applyNumberFormat="1" applyFont="1" applyBorder="1" applyAlignment="1">
      <alignment/>
    </xf>
    <xf numFmtId="179" fontId="7" fillId="35" borderId="56" xfId="0" applyNumberFormat="1" applyFont="1" applyFill="1" applyBorder="1" applyAlignment="1">
      <alignment/>
    </xf>
    <xf numFmtId="179" fontId="7" fillId="35" borderId="53" xfId="0" applyNumberFormat="1" applyFont="1" applyFill="1" applyBorder="1" applyAlignment="1">
      <alignment/>
    </xf>
    <xf numFmtId="179" fontId="7" fillId="35" borderId="57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179" fontId="0" fillId="0" borderId="4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68" xfId="0" applyBorder="1" applyAlignment="1">
      <alignment/>
    </xf>
    <xf numFmtId="172" fontId="0" fillId="0" borderId="34" xfId="0" applyNumberFormat="1" applyBorder="1" applyAlignment="1">
      <alignment/>
    </xf>
    <xf numFmtId="0" fontId="0" fillId="0" borderId="42" xfId="0" applyBorder="1" applyAlignment="1">
      <alignment/>
    </xf>
    <xf numFmtId="0" fontId="14" fillId="0" borderId="30" xfId="0" applyFont="1" applyBorder="1" applyAlignment="1">
      <alignment/>
    </xf>
    <xf numFmtId="172" fontId="14" fillId="35" borderId="29" xfId="0" applyNumberFormat="1" applyFont="1" applyFill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9" xfId="0" applyFont="1" applyBorder="1" applyAlignment="1">
      <alignment/>
    </xf>
    <xf numFmtId="0" fontId="15" fillId="0" borderId="43" xfId="0" applyFont="1" applyBorder="1" applyAlignment="1">
      <alignment/>
    </xf>
    <xf numFmtId="172" fontId="15" fillId="0" borderId="28" xfId="0" applyNumberFormat="1" applyFont="1" applyBorder="1" applyAlignment="1">
      <alignment/>
    </xf>
    <xf numFmtId="172" fontId="15" fillId="0" borderId="27" xfId="0" applyNumberFormat="1" applyFont="1" applyBorder="1" applyAlignment="1">
      <alignment/>
    </xf>
    <xf numFmtId="172" fontId="15" fillId="0" borderId="29" xfId="0" applyNumberFormat="1" applyFont="1" applyBorder="1" applyAlignment="1">
      <alignment/>
    </xf>
    <xf numFmtId="172" fontId="15" fillId="0" borderId="43" xfId="0" applyNumberFormat="1" applyFont="1" applyBorder="1" applyAlignment="1">
      <alignment/>
    </xf>
    <xf numFmtId="172" fontId="15" fillId="33" borderId="29" xfId="48" applyNumberFormat="1" applyFont="1" applyFill="1" applyBorder="1" applyAlignment="1">
      <alignment horizontal="right" vertical="center"/>
      <protection/>
    </xf>
    <xf numFmtId="172" fontId="15" fillId="34" borderId="31" xfId="48" applyNumberFormat="1" applyFont="1" applyFill="1" applyBorder="1" applyAlignment="1">
      <alignment horizontal="right" vertical="center"/>
      <protection/>
    </xf>
    <xf numFmtId="172" fontId="15" fillId="0" borderId="44" xfId="0" applyNumberFormat="1" applyFont="1" applyBorder="1" applyAlignment="1">
      <alignment/>
    </xf>
    <xf numFmtId="172" fontId="15" fillId="0" borderId="31" xfId="0" applyNumberFormat="1" applyFont="1" applyBorder="1" applyAlignment="1">
      <alignment/>
    </xf>
    <xf numFmtId="172" fontId="15" fillId="0" borderId="30" xfId="0" applyNumberFormat="1" applyFont="1" applyBorder="1" applyAlignment="1">
      <alignment/>
    </xf>
    <xf numFmtId="172" fontId="15" fillId="35" borderId="44" xfId="0" applyNumberFormat="1" applyFont="1" applyFill="1" applyBorder="1" applyAlignment="1">
      <alignment/>
    </xf>
    <xf numFmtId="172" fontId="15" fillId="35" borderId="30" xfId="0" applyNumberFormat="1" applyFont="1" applyFill="1" applyBorder="1" applyAlignment="1">
      <alignment/>
    </xf>
    <xf numFmtId="172" fontId="15" fillId="35" borderId="3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2" fontId="17" fillId="0" borderId="0" xfId="48" applyNumberFormat="1" applyFont="1" applyFill="1" applyBorder="1">
      <alignment/>
      <protection/>
    </xf>
    <xf numFmtId="0" fontId="17" fillId="0" borderId="0" xfId="48" applyFont="1" applyFill="1" applyBorder="1">
      <alignment/>
      <protection/>
    </xf>
    <xf numFmtId="172" fontId="15" fillId="0" borderId="0" xfId="48" applyNumberFormat="1" applyFont="1" applyFill="1" applyBorder="1" applyAlignment="1">
      <alignment horizontal="center" vertical="center"/>
      <protection/>
    </xf>
    <xf numFmtId="172" fontId="14" fillId="35" borderId="34" xfId="48" applyNumberFormat="1" applyFont="1" applyFill="1" applyBorder="1" applyAlignment="1">
      <alignment horizontal="center" vertical="center" wrapText="1"/>
      <protection/>
    </xf>
    <xf numFmtId="3" fontId="14" fillId="0" borderId="70" xfId="48" applyNumberFormat="1" applyFont="1" applyFill="1" applyBorder="1" applyAlignment="1">
      <alignment horizontal="center" vertical="center"/>
      <protection/>
    </xf>
    <xf numFmtId="3" fontId="14" fillId="35" borderId="29" xfId="48" applyNumberFormat="1" applyFont="1" applyFill="1" applyBorder="1" applyAlignment="1">
      <alignment horizontal="center" vertical="center"/>
      <protection/>
    </xf>
    <xf numFmtId="3" fontId="14" fillId="35" borderId="30" xfId="48" applyNumberFormat="1" applyFont="1" applyFill="1" applyBorder="1" applyAlignment="1">
      <alignment horizontal="center" vertical="center"/>
      <protection/>
    </xf>
    <xf numFmtId="3" fontId="14" fillId="35" borderId="31" xfId="48" applyNumberFormat="1" applyFont="1" applyFill="1" applyBorder="1" applyAlignment="1">
      <alignment horizontal="center" vertical="center"/>
      <protection/>
    </xf>
    <xf numFmtId="0" fontId="14" fillId="0" borderId="47" xfId="48" applyFont="1" applyFill="1" applyBorder="1" applyAlignment="1">
      <alignment horizontal="center" vertical="center"/>
      <protection/>
    </xf>
    <xf numFmtId="0" fontId="13" fillId="0" borderId="30" xfId="0" applyFont="1" applyBorder="1" applyAlignment="1">
      <alignment horizontal="left"/>
    </xf>
    <xf numFmtId="3" fontId="14" fillId="0" borderId="13" xfId="48" applyNumberFormat="1" applyFont="1" applyFill="1" applyBorder="1" applyAlignment="1">
      <alignment horizontal="center" vertical="center"/>
      <protection/>
    </xf>
    <xf numFmtId="3" fontId="14" fillId="0" borderId="47" xfId="48" applyNumberFormat="1" applyFont="1" applyFill="1" applyBorder="1" applyAlignment="1">
      <alignment horizontal="center" vertical="center"/>
      <protection/>
    </xf>
    <xf numFmtId="3" fontId="14" fillId="35" borderId="47" xfId="48" applyNumberFormat="1" applyFont="1" applyFill="1" applyBorder="1" applyAlignment="1">
      <alignment horizontal="center" vertical="center"/>
      <protection/>
    </xf>
    <xf numFmtId="3" fontId="14" fillId="35" borderId="51" xfId="48" applyNumberFormat="1" applyFont="1" applyFill="1" applyBorder="1" applyAlignment="1">
      <alignment horizontal="center" vertical="center"/>
      <protection/>
    </xf>
    <xf numFmtId="3" fontId="14" fillId="35" borderId="48" xfId="48" applyNumberFormat="1" applyFont="1" applyFill="1" applyBorder="1" applyAlignment="1">
      <alignment horizontal="center" vertical="center"/>
      <protection/>
    </xf>
    <xf numFmtId="179" fontId="7" fillId="0" borderId="67" xfId="0" applyNumberFormat="1" applyFont="1" applyBorder="1" applyAlignment="1">
      <alignment/>
    </xf>
    <xf numFmtId="179" fontId="7" fillId="33" borderId="52" xfId="0" applyNumberFormat="1" applyFont="1" applyFill="1" applyBorder="1" applyAlignment="1">
      <alignment/>
    </xf>
    <xf numFmtId="179" fontId="7" fillId="34" borderId="57" xfId="0" applyNumberFormat="1" applyFont="1" applyFill="1" applyBorder="1" applyAlignment="1">
      <alignment/>
    </xf>
    <xf numFmtId="179" fontId="0" fillId="0" borderId="57" xfId="0" applyNumberFormat="1" applyBorder="1" applyAlignment="1">
      <alignment/>
    </xf>
    <xf numFmtId="179" fontId="0" fillId="0" borderId="52" xfId="0" applyNumberFormat="1" applyBorder="1" applyAlignment="1">
      <alignment/>
    </xf>
    <xf numFmtId="179" fontId="7" fillId="0" borderId="58" xfId="0" applyNumberFormat="1" applyFont="1" applyBorder="1" applyAlignment="1">
      <alignment/>
    </xf>
    <xf numFmtId="172" fontId="0" fillId="35" borderId="52" xfId="0" applyNumberFormat="1" applyFill="1" applyBorder="1" applyAlignment="1">
      <alignment/>
    </xf>
    <xf numFmtId="179" fontId="7" fillId="0" borderId="71" xfId="0" applyNumberFormat="1" applyFont="1" applyBorder="1" applyAlignment="1">
      <alignment/>
    </xf>
    <xf numFmtId="179" fontId="7" fillId="33" borderId="19" xfId="0" applyNumberFormat="1" applyFont="1" applyFill="1" applyBorder="1" applyAlignment="1">
      <alignment/>
    </xf>
    <xf numFmtId="179" fontId="7" fillId="34" borderId="20" xfId="0" applyNumberFormat="1" applyFont="1" applyFill="1" applyBorder="1" applyAlignment="1">
      <alignment/>
    </xf>
    <xf numFmtId="179" fontId="0" fillId="0" borderId="20" xfId="0" applyNumberFormat="1" applyBorder="1" applyAlignment="1">
      <alignment/>
    </xf>
    <xf numFmtId="172" fontId="0" fillId="35" borderId="19" xfId="0" applyNumberFormat="1" applyFill="1" applyBorder="1" applyAlignment="1">
      <alignment/>
    </xf>
    <xf numFmtId="179" fontId="7" fillId="0" borderId="72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33" borderId="24" xfId="0" applyNumberFormat="1" applyFont="1" applyFill="1" applyBorder="1" applyAlignment="1">
      <alignment/>
    </xf>
    <xf numFmtId="179" fontId="7" fillId="34" borderId="25" xfId="0" applyNumberFormat="1" applyFont="1" applyFill="1" applyBorder="1" applyAlignment="1">
      <alignment/>
    </xf>
    <xf numFmtId="179" fontId="0" fillId="0" borderId="64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7" fillId="33" borderId="34" xfId="0" applyNumberFormat="1" applyFont="1" applyFill="1" applyBorder="1" applyAlignment="1">
      <alignment/>
    </xf>
    <xf numFmtId="179" fontId="7" fillId="34" borderId="36" xfId="0" applyNumberFormat="1" applyFont="1" applyFill="1" applyBorder="1" applyAlignment="1">
      <alignment/>
    </xf>
    <xf numFmtId="172" fontId="0" fillId="35" borderId="34" xfId="0" applyNumberFormat="1" applyFill="1" applyBorder="1" applyAlignment="1">
      <alignment/>
    </xf>
    <xf numFmtId="172" fontId="0" fillId="35" borderId="35" xfId="0" applyNumberFormat="1" applyFill="1" applyBorder="1" applyAlignment="1">
      <alignment/>
    </xf>
    <xf numFmtId="172" fontId="0" fillId="35" borderId="36" xfId="0" applyNumberFormat="1" applyFill="1" applyBorder="1" applyAlignment="1">
      <alignment/>
    </xf>
    <xf numFmtId="0" fontId="14" fillId="0" borderId="28" xfId="0" applyFont="1" applyBorder="1" applyAlignment="1">
      <alignment/>
    </xf>
    <xf numFmtId="0" fontId="14" fillId="0" borderId="70" xfId="0" applyFont="1" applyBorder="1" applyAlignment="1">
      <alignment/>
    </xf>
    <xf numFmtId="179" fontId="14" fillId="0" borderId="29" xfId="0" applyNumberFormat="1" applyFont="1" applyBorder="1" applyAlignment="1">
      <alignment/>
    </xf>
    <xf numFmtId="0" fontId="14" fillId="0" borderId="31" xfId="0" applyFont="1" applyBorder="1" applyAlignment="1">
      <alignment/>
    </xf>
    <xf numFmtId="179" fontId="14" fillId="0" borderId="44" xfId="0" applyNumberFormat="1" applyFont="1" applyBorder="1" applyAlignment="1">
      <alignment/>
    </xf>
    <xf numFmtId="179" fontId="14" fillId="0" borderId="31" xfId="0" applyNumberFormat="1" applyFont="1" applyBorder="1" applyAlignment="1">
      <alignment/>
    </xf>
    <xf numFmtId="179" fontId="14" fillId="0" borderId="30" xfId="0" applyNumberFormat="1" applyFont="1" applyBorder="1" applyAlignment="1">
      <alignment/>
    </xf>
    <xf numFmtId="0" fontId="14" fillId="0" borderId="27" xfId="0" applyFont="1" applyBorder="1" applyAlignment="1">
      <alignment/>
    </xf>
    <xf numFmtId="179" fontId="14" fillId="0" borderId="43" xfId="0" applyNumberFormat="1" applyFont="1" applyBorder="1" applyAlignment="1">
      <alignment/>
    </xf>
    <xf numFmtId="0" fontId="14" fillId="35" borderId="29" xfId="0" applyFont="1" applyFill="1" applyBorder="1" applyAlignment="1">
      <alignment/>
    </xf>
    <xf numFmtId="179" fontId="14" fillId="35" borderId="30" xfId="0" applyNumberFormat="1" applyFont="1" applyFill="1" applyBorder="1" applyAlignment="1">
      <alignment/>
    </xf>
    <xf numFmtId="0" fontId="14" fillId="35" borderId="3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7" fillId="33" borderId="52" xfId="0" applyFont="1" applyFill="1" applyBorder="1" applyAlignment="1">
      <alignment/>
    </xf>
    <xf numFmtId="179" fontId="7" fillId="0" borderId="56" xfId="0" applyNumberFormat="1" applyFont="1" applyBorder="1" applyAlignment="1">
      <alignment/>
    </xf>
    <xf numFmtId="179" fontId="7" fillId="0" borderId="57" xfId="0" applyNumberFormat="1" applyFont="1" applyBorder="1" applyAlignment="1">
      <alignment/>
    </xf>
    <xf numFmtId="179" fontId="7" fillId="35" borderId="5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59" xfId="0" applyFont="1" applyFill="1" applyBorder="1" applyAlignment="1">
      <alignment/>
    </xf>
    <xf numFmtId="0" fontId="7" fillId="0" borderId="59" xfId="0" applyFont="1" applyBorder="1" applyAlignment="1">
      <alignment horizontal="right"/>
    </xf>
    <xf numFmtId="0" fontId="7" fillId="33" borderId="19" xfId="0" applyFont="1" applyFill="1" applyBorder="1" applyAlignment="1">
      <alignment/>
    </xf>
    <xf numFmtId="179" fontId="7" fillId="0" borderId="6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35" borderId="19" xfId="0" applyNumberFormat="1" applyFont="1" applyFill="1" applyBorder="1" applyAlignment="1">
      <alignment/>
    </xf>
    <xf numFmtId="179" fontId="7" fillId="0" borderId="33" xfId="0" applyNumberFormat="1" applyFont="1" applyBorder="1" applyAlignment="1">
      <alignment/>
    </xf>
    <xf numFmtId="179" fontId="7" fillId="0" borderId="59" xfId="0" applyNumberFormat="1" applyFont="1" applyBorder="1" applyAlignment="1">
      <alignment/>
    </xf>
    <xf numFmtId="179" fontId="7" fillId="0" borderId="60" xfId="0" applyNumberFormat="1" applyFont="1" applyFill="1" applyBorder="1" applyAlignment="1">
      <alignment/>
    </xf>
    <xf numFmtId="183" fontId="6" fillId="0" borderId="19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62" xfId="0" applyFont="1" applyFill="1" applyBorder="1" applyAlignment="1">
      <alignment/>
    </xf>
    <xf numFmtId="179" fontId="7" fillId="0" borderId="63" xfId="0" applyNumberFormat="1" applyFont="1" applyBorder="1" applyAlignment="1">
      <alignment/>
    </xf>
    <xf numFmtId="0" fontId="7" fillId="33" borderId="24" xfId="0" applyFont="1" applyFill="1" applyBorder="1" applyAlignment="1">
      <alignment/>
    </xf>
    <xf numFmtId="179" fontId="7" fillId="0" borderId="6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61" xfId="0" applyNumberFormat="1" applyFont="1" applyBorder="1" applyAlignment="1">
      <alignment/>
    </xf>
    <xf numFmtId="179" fontId="7" fillId="0" borderId="62" xfId="0" applyNumberFormat="1" applyFont="1" applyBorder="1" applyAlignment="1">
      <alignment/>
    </xf>
    <xf numFmtId="0" fontId="7" fillId="0" borderId="61" xfId="0" applyFont="1" applyBorder="1" applyAlignment="1">
      <alignment/>
    </xf>
    <xf numFmtId="179" fontId="7" fillId="35" borderId="24" xfId="0" applyNumberFormat="1" applyFont="1" applyFill="1" applyBorder="1" applyAlignment="1">
      <alignment/>
    </xf>
    <xf numFmtId="179" fontId="7" fillId="35" borderId="61" xfId="0" applyNumberFormat="1" applyFont="1" applyFill="1" applyBorder="1" applyAlignment="1">
      <alignment/>
    </xf>
    <xf numFmtId="179" fontId="7" fillId="35" borderId="25" xfId="0" applyNumberFormat="1" applyFont="1" applyFill="1" applyBorder="1" applyAlignment="1">
      <alignment/>
    </xf>
    <xf numFmtId="0" fontId="7" fillId="0" borderId="43" xfId="0" applyFont="1" applyBorder="1" applyAlignment="1">
      <alignment/>
    </xf>
    <xf numFmtId="172" fontId="14" fillId="0" borderId="28" xfId="0" applyNumberFormat="1" applyFont="1" applyFill="1" applyBorder="1" applyAlignment="1">
      <alignment/>
    </xf>
    <xf numFmtId="172" fontId="14" fillId="0" borderId="29" xfId="0" applyNumberFormat="1" applyFont="1" applyFill="1" applyBorder="1" applyAlignment="1">
      <alignment/>
    </xf>
    <xf numFmtId="172" fontId="14" fillId="0" borderId="43" xfId="0" applyNumberFormat="1" applyFont="1" applyFill="1" applyBorder="1" applyAlignment="1">
      <alignment/>
    </xf>
    <xf numFmtId="172" fontId="14" fillId="33" borderId="29" xfId="0" applyNumberFormat="1" applyFont="1" applyFill="1" applyBorder="1" applyAlignment="1">
      <alignment/>
    </xf>
    <xf numFmtId="172" fontId="14" fillId="34" borderId="31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31" xfId="0" applyNumberFormat="1" applyFont="1" applyFill="1" applyBorder="1" applyAlignment="1">
      <alignment/>
    </xf>
    <xf numFmtId="172" fontId="14" fillId="0" borderId="3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9" fontId="7" fillId="0" borderId="0" xfId="0" applyNumberFormat="1" applyFont="1" applyAlignment="1">
      <alignment/>
    </xf>
    <xf numFmtId="0" fontId="18" fillId="0" borderId="0" xfId="0" applyFont="1" applyAlignment="1">
      <alignment/>
    </xf>
    <xf numFmtId="172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48" applyFont="1" applyFill="1" applyBorder="1" applyAlignment="1">
      <alignment horizontal="left" vertical="center"/>
      <protection/>
    </xf>
    <xf numFmtId="172" fontId="12" fillId="0" borderId="0" xfId="48" applyNumberFormat="1" applyFont="1" applyFill="1" applyBorder="1" applyAlignment="1">
      <alignment horizontal="center" vertical="center"/>
      <protection/>
    </xf>
    <xf numFmtId="172" fontId="15" fillId="0" borderId="0" xfId="4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37" xfId="0" applyFont="1" applyFill="1" applyBorder="1" applyAlignment="1">
      <alignment/>
    </xf>
    <xf numFmtId="172" fontId="14" fillId="35" borderId="47" xfId="48" applyNumberFormat="1" applyFont="1" applyFill="1" applyBorder="1" applyAlignment="1">
      <alignment horizontal="center" vertical="center" wrapText="1"/>
      <protection/>
    </xf>
    <xf numFmtId="172" fontId="14" fillId="35" borderId="51" xfId="48" applyNumberFormat="1" applyFont="1" applyFill="1" applyBorder="1" applyAlignment="1">
      <alignment horizontal="center" vertical="center" wrapText="1"/>
      <protection/>
    </xf>
    <xf numFmtId="172" fontId="14" fillId="35" borderId="48" xfId="48" applyNumberFormat="1" applyFont="1" applyFill="1" applyBorder="1" applyAlignment="1">
      <alignment horizontal="center" vertical="center" wrapText="1"/>
      <protection/>
    </xf>
    <xf numFmtId="3" fontId="14" fillId="33" borderId="30" xfId="48" applyNumberFormat="1" applyFont="1" applyFill="1" applyBorder="1" applyAlignment="1">
      <alignment horizontal="center" vertical="center"/>
      <protection/>
    </xf>
    <xf numFmtId="3" fontId="14" fillId="34" borderId="30" xfId="48" applyNumberFormat="1" applyFont="1" applyFill="1" applyBorder="1" applyAlignment="1">
      <alignment horizontal="center" vertical="center"/>
      <protection/>
    </xf>
    <xf numFmtId="3" fontId="14" fillId="35" borderId="44" xfId="48" applyNumberFormat="1" applyFont="1" applyFill="1" applyBorder="1" applyAlignment="1">
      <alignment horizontal="center" vertical="center"/>
      <protection/>
    </xf>
    <xf numFmtId="172" fontId="7" fillId="0" borderId="14" xfId="0" applyNumberFormat="1" applyFont="1" applyFill="1" applyBorder="1" applyAlignment="1">
      <alignment horizontal="right"/>
    </xf>
    <xf numFmtId="172" fontId="7" fillId="0" borderId="32" xfId="0" applyNumberFormat="1" applyFont="1" applyFill="1" applyBorder="1" applyAlignment="1">
      <alignment/>
    </xf>
    <xf numFmtId="172" fontId="7" fillId="0" borderId="73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4" borderId="15" xfId="0" applyNumberFormat="1" applyFont="1" applyFill="1" applyBorder="1" applyAlignment="1">
      <alignment/>
    </xf>
    <xf numFmtId="172" fontId="7" fillId="0" borderId="7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7" fillId="35" borderId="14" xfId="0" applyNumberFormat="1" applyFont="1" applyFill="1" applyBorder="1" applyAlignment="1">
      <alignment/>
    </xf>
    <xf numFmtId="172" fontId="7" fillId="35" borderId="32" xfId="0" applyNumberFormat="1" applyFont="1" applyFill="1" applyBorder="1" applyAlignment="1">
      <alignment/>
    </xf>
    <xf numFmtId="172" fontId="7" fillId="35" borderId="15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 horizontal="right"/>
    </xf>
    <xf numFmtId="172" fontId="7" fillId="0" borderId="33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71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35" borderId="19" xfId="0" applyNumberFormat="1" applyFont="1" applyFill="1" applyBorder="1" applyAlignment="1">
      <alignment/>
    </xf>
    <xf numFmtId="172" fontId="7" fillId="35" borderId="33" xfId="0" applyNumberFormat="1" applyFont="1" applyFill="1" applyBorder="1" applyAlignment="1">
      <alignment/>
    </xf>
    <xf numFmtId="172" fontId="7" fillId="35" borderId="20" xfId="0" applyNumberFormat="1" applyFont="1" applyFill="1" applyBorder="1" applyAlignment="1">
      <alignment/>
    </xf>
    <xf numFmtId="172" fontId="7" fillId="0" borderId="75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7" fillId="0" borderId="6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61" xfId="0" applyNumberFormat="1" applyFont="1" applyFill="1" applyBorder="1" applyAlignment="1">
      <alignment/>
    </xf>
    <xf numFmtId="172" fontId="7" fillId="35" borderId="24" xfId="0" applyNumberFormat="1" applyFont="1" applyFill="1" applyBorder="1" applyAlignment="1">
      <alignment/>
    </xf>
    <xf numFmtId="172" fontId="7" fillId="35" borderId="61" xfId="0" applyNumberFormat="1" applyFont="1" applyFill="1" applyBorder="1" applyAlignment="1">
      <alignment/>
    </xf>
    <xf numFmtId="172" fontId="7" fillId="35" borderId="25" xfId="0" applyNumberFormat="1" applyFont="1" applyFill="1" applyBorder="1" applyAlignment="1">
      <alignment/>
    </xf>
    <xf numFmtId="172" fontId="14" fillId="0" borderId="70" xfId="0" applyNumberFormat="1" applyFont="1" applyFill="1" applyBorder="1" applyAlignment="1">
      <alignment/>
    </xf>
    <xf numFmtId="172" fontId="14" fillId="33" borderId="65" xfId="0" applyNumberFormat="1" applyFont="1" applyFill="1" applyBorder="1" applyAlignment="1">
      <alignment/>
    </xf>
    <xf numFmtId="172" fontId="14" fillId="34" borderId="76" xfId="0" applyNumberFormat="1" applyFont="1" applyFill="1" applyBorder="1" applyAlignment="1">
      <alignment/>
    </xf>
    <xf numFmtId="172" fontId="14" fillId="35" borderId="77" xfId="0" applyNumberFormat="1" applyFont="1" applyFill="1" applyBorder="1" applyAlignment="1">
      <alignment/>
    </xf>
    <xf numFmtId="172" fontId="14" fillId="35" borderId="7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9" fontId="21" fillId="0" borderId="0" xfId="0" applyNumberFormat="1" applyFont="1" applyFill="1" applyAlignment="1">
      <alignment/>
    </xf>
    <xf numFmtId="172" fontId="11" fillId="0" borderId="19" xfId="48" applyNumberFormat="1" applyFont="1" applyFill="1" applyBorder="1" applyAlignment="1">
      <alignment/>
      <protection/>
    </xf>
    <xf numFmtId="172" fontId="7" fillId="0" borderId="19" xfId="48" applyNumberFormat="1" applyFont="1" applyFill="1" applyBorder="1" applyAlignment="1">
      <alignment/>
      <protection/>
    </xf>
    <xf numFmtId="172" fontId="7" fillId="35" borderId="60" xfId="48" applyNumberFormat="1" applyFont="1" applyFill="1" applyBorder="1" applyAlignment="1">
      <alignment/>
      <protection/>
    </xf>
    <xf numFmtId="172" fontId="7" fillId="35" borderId="33" xfId="48" applyNumberFormat="1" applyFont="1" applyFill="1" applyBorder="1" applyAlignment="1">
      <alignment/>
      <protection/>
    </xf>
    <xf numFmtId="172" fontId="7" fillId="35" borderId="20" xfId="48" applyNumberFormat="1" applyFont="1" applyFill="1" applyBorder="1" applyAlignment="1">
      <alignment/>
      <protection/>
    </xf>
    <xf numFmtId="172" fontId="7" fillId="0" borderId="19" xfId="48" applyNumberFormat="1" applyFont="1" applyFill="1" applyBorder="1" applyAlignment="1">
      <alignment horizontal="center" vertical="center" wrapText="1"/>
      <protection/>
    </xf>
    <xf numFmtId="172" fontId="7" fillId="0" borderId="33" xfId="48" applyNumberFormat="1" applyFont="1" applyFill="1" applyBorder="1" applyAlignment="1">
      <alignment horizontal="center" vertical="center" wrapText="1"/>
      <protection/>
    </xf>
    <xf numFmtId="172" fontId="7" fillId="0" borderId="59" xfId="48" applyNumberFormat="1" applyFont="1" applyFill="1" applyBorder="1" applyAlignment="1">
      <alignment horizontal="center" vertical="center" wrapText="1"/>
      <protection/>
    </xf>
    <xf numFmtId="172" fontId="7" fillId="33" borderId="58" xfId="48" applyNumberFormat="1" applyFont="1" applyFill="1" applyBorder="1" applyAlignment="1">
      <alignment horizontal="center" vertical="center" wrapText="1"/>
      <protection/>
    </xf>
    <xf numFmtId="1" fontId="7" fillId="34" borderId="55" xfId="48" applyNumberFormat="1" applyFont="1" applyFill="1" applyBorder="1" applyAlignment="1">
      <alignment horizontal="center" vertical="center"/>
      <protection/>
    </xf>
    <xf numFmtId="1" fontId="7" fillId="0" borderId="60" xfId="48" applyNumberFormat="1" applyFont="1" applyFill="1" applyBorder="1" applyAlignment="1">
      <alignment horizontal="center" vertical="center"/>
      <protection/>
    </xf>
    <xf numFmtId="1" fontId="7" fillId="0" borderId="33" xfId="48" applyNumberFormat="1" applyFont="1" applyFill="1" applyBorder="1" applyAlignment="1">
      <alignment horizontal="center" vertical="center"/>
      <protection/>
    </xf>
    <xf numFmtId="172" fontId="7" fillId="0" borderId="20" xfId="48" applyNumberFormat="1" applyFont="1" applyFill="1" applyBorder="1" applyAlignment="1">
      <alignment horizontal="center" vertical="center" wrapText="1"/>
      <protection/>
    </xf>
    <xf numFmtId="172" fontId="14" fillId="35" borderId="60" xfId="48" applyNumberFormat="1" applyFont="1" applyFill="1" applyBorder="1" applyAlignment="1">
      <alignment horizontal="center" vertical="center" wrapText="1"/>
      <protection/>
    </xf>
    <xf numFmtId="172" fontId="14" fillId="35" borderId="33" xfId="48" applyNumberFormat="1" applyFont="1" applyFill="1" applyBorder="1" applyAlignment="1">
      <alignment horizontal="center" vertical="center" wrapText="1"/>
      <protection/>
    </xf>
    <xf numFmtId="172" fontId="14" fillId="35" borderId="20" xfId="48" applyNumberFormat="1" applyFont="1" applyFill="1" applyBorder="1" applyAlignment="1">
      <alignment horizontal="center" vertical="center" wrapText="1"/>
      <protection/>
    </xf>
    <xf numFmtId="0" fontId="14" fillId="0" borderId="24" xfId="48" applyFont="1" applyFill="1" applyBorder="1" applyAlignment="1">
      <alignment horizontal="center" vertical="center"/>
      <protection/>
    </xf>
    <xf numFmtId="0" fontId="14" fillId="0" borderId="61" xfId="48" applyFont="1" applyFill="1" applyBorder="1" applyAlignment="1">
      <alignment horizontal="center" vertical="center"/>
      <protection/>
    </xf>
    <xf numFmtId="0" fontId="7" fillId="0" borderId="62" xfId="48" applyFont="1" applyFill="1" applyBorder="1">
      <alignment/>
      <protection/>
    </xf>
    <xf numFmtId="3" fontId="14" fillId="0" borderId="63" xfId="48" applyNumberFormat="1" applyFont="1" applyFill="1" applyBorder="1" applyAlignment="1">
      <alignment horizontal="center" vertical="center"/>
      <protection/>
    </xf>
    <xf numFmtId="3" fontId="14" fillId="0" borderId="24" xfId="48" applyNumberFormat="1" applyFont="1" applyFill="1" applyBorder="1" applyAlignment="1">
      <alignment horizontal="center" vertical="center"/>
      <protection/>
    </xf>
    <xf numFmtId="3" fontId="14" fillId="0" borderId="61" xfId="48" applyNumberFormat="1" applyFont="1" applyFill="1" applyBorder="1" applyAlignment="1">
      <alignment horizontal="center" vertical="center"/>
      <protection/>
    </xf>
    <xf numFmtId="3" fontId="14" fillId="0" borderId="62" xfId="48" applyNumberFormat="1" applyFont="1" applyFill="1" applyBorder="1" applyAlignment="1">
      <alignment horizontal="center" vertical="center"/>
      <protection/>
    </xf>
    <xf numFmtId="3" fontId="14" fillId="33" borderId="75" xfId="48" applyNumberFormat="1" applyFont="1" applyFill="1" applyBorder="1" applyAlignment="1">
      <alignment horizontal="center" vertical="center"/>
      <protection/>
    </xf>
    <xf numFmtId="3" fontId="14" fillId="34" borderId="63" xfId="48" applyNumberFormat="1" applyFont="1" applyFill="1" applyBorder="1" applyAlignment="1">
      <alignment horizontal="center" vertical="center"/>
      <protection/>
    </xf>
    <xf numFmtId="3" fontId="14" fillId="0" borderId="64" xfId="48" applyNumberFormat="1" applyFont="1" applyFill="1" applyBorder="1" applyAlignment="1">
      <alignment horizontal="center" vertical="center"/>
      <protection/>
    </xf>
    <xf numFmtId="3" fontId="14" fillId="0" borderId="25" xfId="48" applyNumberFormat="1" applyFont="1" applyFill="1" applyBorder="1" applyAlignment="1">
      <alignment horizontal="center" vertical="center"/>
      <protection/>
    </xf>
    <xf numFmtId="3" fontId="14" fillId="35" borderId="64" xfId="48" applyNumberFormat="1" applyFont="1" applyFill="1" applyBorder="1" applyAlignment="1">
      <alignment horizontal="center" vertical="center"/>
      <protection/>
    </xf>
    <xf numFmtId="3" fontId="14" fillId="35" borderId="61" xfId="48" applyNumberFormat="1" applyFont="1" applyFill="1" applyBorder="1" applyAlignment="1">
      <alignment horizontal="center" vertical="center"/>
      <protection/>
    </xf>
    <xf numFmtId="3" fontId="14" fillId="35" borderId="25" xfId="48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Border="1" applyAlignment="1">
      <alignment/>
    </xf>
    <xf numFmtId="0" fontId="0" fillId="0" borderId="40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172" fontId="0" fillId="0" borderId="53" xfId="0" applyNumberFormat="1" applyBorder="1" applyAlignment="1">
      <alignment/>
    </xf>
    <xf numFmtId="172" fontId="0" fillId="0" borderId="80" xfId="0" applyNumberFormat="1" applyFill="1" applyBorder="1" applyAlignment="1">
      <alignment/>
    </xf>
    <xf numFmtId="172" fontId="0" fillId="33" borderId="55" xfId="0" applyNumberFormat="1" applyFill="1" applyBorder="1" applyAlignment="1">
      <alignment/>
    </xf>
    <xf numFmtId="172" fontId="0" fillId="34" borderId="81" xfId="0" applyNumberFormat="1" applyFill="1" applyBorder="1" applyAlignment="1">
      <alignment/>
    </xf>
    <xf numFmtId="172" fontId="0" fillId="0" borderId="82" xfId="0" applyNumberFormat="1" applyFill="1" applyBorder="1" applyAlignment="1">
      <alignment/>
    </xf>
    <xf numFmtId="172" fontId="0" fillId="0" borderId="79" xfId="0" applyNumberFormat="1" applyFill="1" applyBorder="1" applyAlignment="1">
      <alignment/>
    </xf>
    <xf numFmtId="172" fontId="0" fillId="0" borderId="41" xfId="0" applyNumberFormat="1" applyFill="1" applyBorder="1" applyAlignment="1">
      <alignment/>
    </xf>
    <xf numFmtId="172" fontId="0" fillId="0" borderId="40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39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4" borderId="83" xfId="0" applyNumberFormat="1" applyFill="1" applyBorder="1" applyAlignment="1">
      <alignment/>
    </xf>
    <xf numFmtId="172" fontId="0" fillId="0" borderId="42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36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14" fillId="33" borderId="28" xfId="0" applyNumberFormat="1" applyFont="1" applyFill="1" applyBorder="1" applyAlignment="1">
      <alignment/>
    </xf>
    <xf numFmtId="172" fontId="14" fillId="34" borderId="28" xfId="0" applyNumberFormat="1" applyFont="1" applyFill="1" applyBorder="1" applyAlignment="1">
      <alignment/>
    </xf>
    <xf numFmtId="172" fontId="14" fillId="35" borderId="76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33" borderId="63" xfId="0" applyNumberFormat="1" applyFill="1" applyBorder="1" applyAlignment="1">
      <alignment/>
    </xf>
    <xf numFmtId="172" fontId="0" fillId="34" borderId="84" xfId="0" applyNumberFormat="1" applyFill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4" xfId="0" applyNumberFormat="1" applyFill="1" applyBorder="1" applyAlignment="1">
      <alignment/>
    </xf>
    <xf numFmtId="172" fontId="0" fillId="0" borderId="61" xfId="0" applyNumberFormat="1" applyFill="1" applyBorder="1" applyAlignment="1">
      <alignment/>
    </xf>
    <xf numFmtId="172" fontId="0" fillId="35" borderId="24" xfId="0" applyNumberFormat="1" applyFill="1" applyBorder="1" applyAlignment="1">
      <alignment/>
    </xf>
    <xf numFmtId="172" fontId="0" fillId="35" borderId="61" xfId="0" applyNumberFormat="1" applyFill="1" applyBorder="1" applyAlignment="1">
      <alignment/>
    </xf>
    <xf numFmtId="172" fontId="0" fillId="35" borderId="25" xfId="0" applyNumberFormat="1" applyFill="1" applyBorder="1" applyAlignment="1">
      <alignment/>
    </xf>
    <xf numFmtId="172" fontId="14" fillId="35" borderId="13" xfId="0" applyNumberFormat="1" applyFont="1" applyFill="1" applyBorder="1" applyAlignment="1">
      <alignment/>
    </xf>
    <xf numFmtId="172" fontId="0" fillId="0" borderId="54" xfId="0" applyNumberFormat="1" applyBorder="1" applyAlignment="1">
      <alignment/>
    </xf>
    <xf numFmtId="172" fontId="0" fillId="33" borderId="58" xfId="0" applyNumberFormat="1" applyFill="1" applyBorder="1" applyAlignment="1">
      <alignment/>
    </xf>
    <xf numFmtId="172" fontId="0" fillId="34" borderId="55" xfId="0" applyNumberFormat="1" applyFill="1" applyBorder="1" applyAlignment="1">
      <alignment/>
    </xf>
    <xf numFmtId="172" fontId="0" fillId="0" borderId="57" xfId="0" applyNumberFormat="1" applyBorder="1" applyAlignment="1">
      <alignment/>
    </xf>
    <xf numFmtId="172" fontId="0" fillId="0" borderId="59" xfId="0" applyNumberFormat="1" applyBorder="1" applyAlignment="1">
      <alignment/>
    </xf>
    <xf numFmtId="172" fontId="0" fillId="33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33" xfId="0" applyNumberFormat="1" applyFill="1" applyBorder="1" applyAlignment="1">
      <alignment/>
    </xf>
    <xf numFmtId="172" fontId="0" fillId="0" borderId="39" xfId="0" applyNumberFormat="1" applyBorder="1" applyAlignment="1">
      <alignment/>
    </xf>
    <xf numFmtId="172" fontId="0" fillId="33" borderId="38" xfId="0" applyNumberFormat="1" applyFill="1" applyBorder="1" applyAlignment="1">
      <alignment/>
    </xf>
    <xf numFmtId="172" fontId="0" fillId="34" borderId="63" xfId="0" applyNumberFormat="1" applyFill="1" applyBorder="1" applyAlignment="1">
      <alignment/>
    </xf>
    <xf numFmtId="172" fontId="0" fillId="0" borderId="42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33" borderId="68" xfId="0" applyNumberFormat="1" applyFill="1" applyBorder="1" applyAlignment="1">
      <alignment/>
    </xf>
    <xf numFmtId="172" fontId="0" fillId="34" borderId="85" xfId="0" applyNumberFormat="1" applyFill="1" applyBorder="1" applyAlignment="1">
      <alignment/>
    </xf>
    <xf numFmtId="172" fontId="14" fillId="34" borderId="13" xfId="0" applyNumberFormat="1" applyFont="1" applyFill="1" applyBorder="1" applyAlignment="1">
      <alignment/>
    </xf>
    <xf numFmtId="172" fontId="14" fillId="34" borderId="6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5" fillId="0" borderId="0" xfId="0" applyNumberFormat="1" applyFont="1" applyFill="1" applyBorder="1" applyAlignment="1">
      <alignment horizontal="right"/>
    </xf>
    <xf numFmtId="0" fontId="1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172" fontId="15" fillId="0" borderId="30" xfId="0" applyNumberFormat="1" applyFont="1" applyFill="1" applyBorder="1" applyAlignment="1">
      <alignment/>
    </xf>
    <xf numFmtId="172" fontId="15" fillId="0" borderId="43" xfId="0" applyNumberFormat="1" applyFont="1" applyFill="1" applyBorder="1" applyAlignment="1">
      <alignment/>
    </xf>
    <xf numFmtId="172" fontId="15" fillId="33" borderId="28" xfId="0" applyNumberFormat="1" applyFont="1" applyFill="1" applyBorder="1" applyAlignment="1">
      <alignment/>
    </xf>
    <xf numFmtId="172" fontId="15" fillId="34" borderId="28" xfId="0" applyNumberFormat="1" applyFont="1" applyFill="1" applyBorder="1" applyAlignment="1">
      <alignment/>
    </xf>
    <xf numFmtId="172" fontId="15" fillId="0" borderId="28" xfId="0" applyNumberFormat="1" applyFont="1" applyFill="1" applyBorder="1" applyAlignment="1">
      <alignment/>
    </xf>
    <xf numFmtId="172" fontId="15" fillId="35" borderId="2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48" applyFont="1" applyFill="1" applyBorder="1" applyAlignment="1">
      <alignment vertical="center"/>
      <protection/>
    </xf>
    <xf numFmtId="172" fontId="11" fillId="0" borderId="21" xfId="48" applyNumberFormat="1" applyFont="1" applyFill="1" applyBorder="1" applyAlignment="1">
      <alignment/>
      <protection/>
    </xf>
    <xf numFmtId="172" fontId="7" fillId="0" borderId="21" xfId="48" applyNumberFormat="1" applyFont="1" applyFill="1" applyBorder="1" applyAlignment="1">
      <alignment/>
      <protection/>
    </xf>
    <xf numFmtId="172" fontId="7" fillId="35" borderId="19" xfId="48" applyNumberFormat="1" applyFont="1" applyFill="1" applyBorder="1" applyAlignment="1">
      <alignment/>
      <protection/>
    </xf>
    <xf numFmtId="172" fontId="7" fillId="33" borderId="10" xfId="48" applyNumberFormat="1" applyFont="1" applyFill="1" applyBorder="1" applyAlignment="1">
      <alignment horizontal="center" vertical="center" wrapText="1"/>
      <protection/>
    </xf>
    <xf numFmtId="1" fontId="7" fillId="34" borderId="11" xfId="48" applyNumberFormat="1" applyFont="1" applyFill="1" applyBorder="1" applyAlignment="1">
      <alignment horizontal="center" vertical="center"/>
      <protection/>
    </xf>
    <xf numFmtId="1" fontId="7" fillId="0" borderId="85" xfId="48" applyNumberFormat="1" applyFont="1" applyFill="1" applyBorder="1" applyAlignment="1">
      <alignment horizontal="center" vertical="center"/>
      <protection/>
    </xf>
    <xf numFmtId="0" fontId="7" fillId="0" borderId="30" xfId="48" applyFont="1" applyFill="1" applyBorder="1">
      <alignment/>
      <protection/>
    </xf>
    <xf numFmtId="3" fontId="14" fillId="33" borderId="27" xfId="48" applyNumberFormat="1" applyFont="1" applyFill="1" applyBorder="1" applyAlignment="1">
      <alignment horizontal="center" vertical="center"/>
      <protection/>
    </xf>
    <xf numFmtId="3" fontId="14" fillId="34" borderId="28" xfId="48" applyNumberFormat="1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3" fontId="14" fillId="33" borderId="0" xfId="48" applyNumberFormat="1" applyFont="1" applyFill="1" applyBorder="1" applyAlignment="1">
      <alignment horizontal="center" vertical="center"/>
      <protection/>
    </xf>
    <xf numFmtId="3" fontId="14" fillId="34" borderId="0" xfId="48" applyNumberFormat="1" applyFont="1" applyFill="1" applyBorder="1" applyAlignment="1">
      <alignment horizontal="center" vertical="center"/>
      <protection/>
    </xf>
    <xf numFmtId="172" fontId="7" fillId="0" borderId="54" xfId="0" applyNumberFormat="1" applyFont="1" applyBorder="1" applyAlignment="1">
      <alignment/>
    </xf>
    <xf numFmtId="172" fontId="7" fillId="0" borderId="58" xfId="0" applyNumberFormat="1" applyFont="1" applyBorder="1" applyAlignment="1">
      <alignment/>
    </xf>
    <xf numFmtId="172" fontId="7" fillId="0" borderId="52" xfId="0" applyNumberFormat="1" applyFont="1" applyBorder="1" applyAlignment="1">
      <alignment/>
    </xf>
    <xf numFmtId="172" fontId="7" fillId="0" borderId="53" xfId="0" applyNumberFormat="1" applyFont="1" applyBorder="1" applyAlignment="1">
      <alignment/>
    </xf>
    <xf numFmtId="172" fontId="7" fillId="33" borderId="53" xfId="0" applyNumberFormat="1" applyFont="1" applyFill="1" applyBorder="1" applyAlignment="1">
      <alignment/>
    </xf>
    <xf numFmtId="172" fontId="7" fillId="34" borderId="53" xfId="0" applyNumberFormat="1" applyFont="1" applyFill="1" applyBorder="1" applyAlignment="1">
      <alignment/>
    </xf>
    <xf numFmtId="172" fontId="7" fillId="0" borderId="57" xfId="0" applyNumberFormat="1" applyFont="1" applyBorder="1" applyAlignment="1">
      <alignment/>
    </xf>
    <xf numFmtId="179" fontId="7" fillId="0" borderId="53" xfId="0" applyNumberFormat="1" applyFont="1" applyBorder="1" applyAlignment="1">
      <alignment/>
    </xf>
    <xf numFmtId="172" fontId="7" fillId="35" borderId="56" xfId="0" applyNumberFormat="1" applyFont="1" applyFill="1" applyBorder="1" applyAlignment="1">
      <alignment/>
    </xf>
    <xf numFmtId="172" fontId="7" fillId="35" borderId="53" xfId="0" applyNumberFormat="1" applyFont="1" applyFill="1" applyBorder="1" applyAlignment="1">
      <alignment/>
    </xf>
    <xf numFmtId="172" fontId="7" fillId="35" borderId="57" xfId="0" applyNumberFormat="1" applyFont="1" applyFill="1" applyBorder="1" applyAlignment="1">
      <alignment/>
    </xf>
    <xf numFmtId="172" fontId="7" fillId="0" borderId="59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172" fontId="7" fillId="0" borderId="33" xfId="0" applyNumberFormat="1" applyFont="1" applyBorder="1" applyAlignment="1">
      <alignment/>
    </xf>
    <xf numFmtId="172" fontId="7" fillId="33" borderId="33" xfId="0" applyNumberFormat="1" applyFont="1" applyFill="1" applyBorder="1" applyAlignment="1">
      <alignment/>
    </xf>
    <xf numFmtId="172" fontId="7" fillId="34" borderId="33" xfId="0" applyNumberFormat="1" applyFont="1" applyFill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35" borderId="6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33" borderId="33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172" fontId="7" fillId="0" borderId="39" xfId="0" applyNumberFormat="1" applyFont="1" applyBorder="1" applyAlignment="1">
      <alignment/>
    </xf>
    <xf numFmtId="172" fontId="7" fillId="0" borderId="38" xfId="0" applyNumberFormat="1" applyFont="1" applyBorder="1" applyAlignment="1">
      <alignment/>
    </xf>
    <xf numFmtId="172" fontId="7" fillId="0" borderId="35" xfId="0" applyNumberFormat="1" applyFont="1" applyBorder="1" applyAlignment="1">
      <alignment/>
    </xf>
    <xf numFmtId="172" fontId="7" fillId="33" borderId="35" xfId="0" applyNumberFormat="1" applyFont="1" applyFill="1" applyBorder="1" applyAlignment="1">
      <alignment/>
    </xf>
    <xf numFmtId="172" fontId="7" fillId="34" borderId="35" xfId="0" applyNumberFormat="1" applyFont="1" applyFill="1" applyBorder="1" applyAlignment="1">
      <alignment/>
    </xf>
    <xf numFmtId="172" fontId="7" fillId="0" borderId="36" xfId="0" applyNumberFormat="1" applyFont="1" applyBorder="1" applyAlignment="1">
      <alignment/>
    </xf>
    <xf numFmtId="179" fontId="7" fillId="0" borderId="36" xfId="0" applyNumberFormat="1" applyFont="1" applyBorder="1" applyAlignment="1">
      <alignment/>
    </xf>
    <xf numFmtId="172" fontId="14" fillId="33" borderId="30" xfId="0" applyNumberFormat="1" applyFont="1" applyFill="1" applyBorder="1" applyAlignment="1">
      <alignment/>
    </xf>
    <xf numFmtId="172" fontId="14" fillId="34" borderId="3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7" fillId="0" borderId="58" xfId="0" applyFont="1" applyBorder="1" applyAlignment="1">
      <alignment/>
    </xf>
    <xf numFmtId="0" fontId="7" fillId="33" borderId="53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172" fontId="7" fillId="35" borderId="52" xfId="0" applyNumberFormat="1" applyFont="1" applyFill="1" applyBorder="1" applyAlignment="1">
      <alignment/>
    </xf>
    <xf numFmtId="0" fontId="0" fillId="0" borderId="19" xfId="0" applyBorder="1" applyAlignment="1">
      <alignment/>
    </xf>
    <xf numFmtId="172" fontId="0" fillId="33" borderId="61" xfId="0" applyNumberFormat="1" applyFill="1" applyBorder="1" applyAlignment="1">
      <alignment/>
    </xf>
    <xf numFmtId="172" fontId="0" fillId="34" borderId="61" xfId="0" applyNumberFormat="1" applyFill="1" applyBorder="1" applyAlignment="1">
      <alignment/>
    </xf>
    <xf numFmtId="172" fontId="0" fillId="0" borderId="21" xfId="0" applyNumberFormat="1" applyBorder="1" applyAlignment="1">
      <alignment/>
    </xf>
    <xf numFmtId="0" fontId="0" fillId="33" borderId="61" xfId="0" applyFill="1" applyBorder="1" applyAlignment="1">
      <alignment/>
    </xf>
    <xf numFmtId="0" fontId="0" fillId="34" borderId="61" xfId="0" applyFill="1" applyBorder="1" applyAlignment="1">
      <alignment/>
    </xf>
    <xf numFmtId="172" fontId="14" fillId="0" borderId="70" xfId="0" applyNumberFormat="1" applyFont="1" applyBorder="1" applyAlignment="1">
      <alignment/>
    </xf>
    <xf numFmtId="0" fontId="0" fillId="0" borderId="55" xfId="0" applyBorder="1" applyAlignment="1">
      <alignment/>
    </xf>
    <xf numFmtId="0" fontId="22" fillId="33" borderId="53" xfId="0" applyFont="1" applyFill="1" applyBorder="1" applyAlignment="1">
      <alignment/>
    </xf>
    <xf numFmtId="0" fontId="0" fillId="0" borderId="58" xfId="0" applyBorder="1" applyAlignment="1">
      <alignment/>
    </xf>
    <xf numFmtId="0" fontId="0" fillId="33" borderId="53" xfId="0" applyFill="1" applyBorder="1" applyAlignment="1">
      <alignment/>
    </xf>
    <xf numFmtId="0" fontId="0" fillId="34" borderId="53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7" xfId="0" applyFill="1" applyBorder="1" applyAlignment="1">
      <alignment/>
    </xf>
    <xf numFmtId="0" fontId="0" fillId="33" borderId="33" xfId="0" applyFill="1" applyBorder="1" applyAlignment="1">
      <alignment/>
    </xf>
    <xf numFmtId="0" fontId="0" fillId="34" borderId="33" xfId="0" applyFill="1" applyBorder="1" applyAlignment="1">
      <alignment/>
    </xf>
    <xf numFmtId="2" fontId="0" fillId="34" borderId="33" xfId="0" applyNumberFormat="1" applyFill="1" applyBorder="1" applyAlignment="1">
      <alignment/>
    </xf>
    <xf numFmtId="0" fontId="0" fillId="0" borderId="24" xfId="0" applyBorder="1" applyAlignment="1">
      <alignment/>
    </xf>
    <xf numFmtId="2" fontId="0" fillId="34" borderId="61" xfId="0" applyNumberFormat="1" applyFill="1" applyBorder="1" applyAlignment="1">
      <alignment/>
    </xf>
    <xf numFmtId="0" fontId="15" fillId="0" borderId="30" xfId="0" applyFont="1" applyFill="1" applyBorder="1" applyAlignment="1">
      <alignment horizontal="left"/>
    </xf>
    <xf numFmtId="0" fontId="15" fillId="0" borderId="43" xfId="0" applyFont="1" applyFill="1" applyBorder="1" applyAlignment="1">
      <alignment/>
    </xf>
    <xf numFmtId="172" fontId="15" fillId="0" borderId="27" xfId="0" applyNumberFormat="1" applyFont="1" applyFill="1" applyBorder="1" applyAlignment="1">
      <alignment/>
    </xf>
    <xf numFmtId="172" fontId="15" fillId="0" borderId="29" xfId="0" applyNumberFormat="1" applyFont="1" applyFill="1" applyBorder="1" applyAlignment="1">
      <alignment/>
    </xf>
    <xf numFmtId="172" fontId="15" fillId="34" borderId="29" xfId="48" applyNumberFormat="1" applyFont="1" applyFill="1" applyBorder="1" applyAlignment="1">
      <alignment horizontal="right" vertical="center"/>
      <protection/>
    </xf>
    <xf numFmtId="172" fontId="15" fillId="0" borderId="29" xfId="48" applyNumberFormat="1" applyFont="1" applyFill="1" applyBorder="1" applyAlignment="1">
      <alignment horizontal="right" vertical="center"/>
      <protection/>
    </xf>
    <xf numFmtId="172" fontId="15" fillId="35" borderId="29" xfId="48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horizontal="center" vertical="center"/>
      <protection/>
    </xf>
    <xf numFmtId="0" fontId="14" fillId="0" borderId="52" xfId="48" applyFont="1" applyFill="1" applyBorder="1" applyAlignment="1">
      <alignment horizontal="center" vertical="center" wrapText="1"/>
      <protection/>
    </xf>
    <xf numFmtId="0" fontId="7" fillId="0" borderId="19" xfId="48" applyFont="1" applyFill="1" applyBorder="1">
      <alignment/>
      <protection/>
    </xf>
    <xf numFmtId="0" fontId="7" fillId="0" borderId="34" xfId="48" applyFont="1" applyFill="1" applyBorder="1">
      <alignment/>
      <protection/>
    </xf>
    <xf numFmtId="0" fontId="14" fillId="0" borderId="53" xfId="48" applyFont="1" applyFill="1" applyBorder="1" applyAlignment="1">
      <alignment horizontal="center" vertical="center"/>
      <protection/>
    </xf>
    <xf numFmtId="0" fontId="7" fillId="0" borderId="33" xfId="48" applyFont="1" applyFill="1" applyBorder="1">
      <alignment/>
      <protection/>
    </xf>
    <xf numFmtId="0" fontId="7" fillId="0" borderId="35" xfId="48" applyFont="1" applyFill="1" applyBorder="1">
      <alignment/>
      <protection/>
    </xf>
    <xf numFmtId="0" fontId="14" fillId="0" borderId="54" xfId="48" applyFont="1" applyFill="1" applyBorder="1" applyAlignment="1">
      <alignment horizontal="center" vertical="center" wrapText="1"/>
      <protection/>
    </xf>
    <xf numFmtId="0" fontId="7" fillId="0" borderId="59" xfId="48" applyFont="1" applyFill="1" applyBorder="1">
      <alignment/>
      <protection/>
    </xf>
    <xf numFmtId="0" fontId="7" fillId="0" borderId="39" xfId="48" applyFont="1" applyFill="1" applyBorder="1">
      <alignment/>
      <protection/>
    </xf>
    <xf numFmtId="172" fontId="14" fillId="0" borderId="55" xfId="48" applyNumberFormat="1" applyFont="1" applyFill="1" applyBorder="1" applyAlignment="1">
      <alignment horizontal="center" vertical="center" wrapText="1"/>
      <protection/>
    </xf>
    <xf numFmtId="172" fontId="7" fillId="0" borderId="22" xfId="48" applyNumberFormat="1" applyFont="1" applyFill="1" applyBorder="1">
      <alignment/>
      <protection/>
    </xf>
    <xf numFmtId="172" fontId="7" fillId="0" borderId="68" xfId="48" applyNumberFormat="1" applyFont="1" applyFill="1" applyBorder="1">
      <alignment/>
      <protection/>
    </xf>
    <xf numFmtId="172" fontId="14" fillId="0" borderId="29" xfId="48" applyNumberFormat="1" applyFont="1" applyFill="1" applyBorder="1" applyAlignment="1">
      <alignment horizontal="center" vertical="center" wrapText="1"/>
      <protection/>
    </xf>
    <xf numFmtId="172" fontId="14" fillId="0" borderId="30" xfId="48" applyNumberFormat="1" applyFont="1" applyFill="1" applyBorder="1" applyAlignment="1">
      <alignment horizontal="center" vertical="center" wrapText="1"/>
      <protection/>
    </xf>
    <xf numFmtId="172" fontId="14" fillId="0" borderId="29" xfId="48" applyNumberFormat="1" applyFont="1" applyFill="1" applyBorder="1" applyAlignment="1">
      <alignment horizontal="center"/>
      <protection/>
    </xf>
    <xf numFmtId="172" fontId="14" fillId="0" borderId="30" xfId="48" applyNumberFormat="1" applyFont="1" applyFill="1" applyBorder="1" applyAlignment="1">
      <alignment horizontal="center"/>
      <protection/>
    </xf>
    <xf numFmtId="172" fontId="14" fillId="0" borderId="31" xfId="48" applyNumberFormat="1" applyFont="1" applyFill="1" applyBorder="1" applyAlignment="1">
      <alignment horizontal="center"/>
      <protection/>
    </xf>
    <xf numFmtId="172" fontId="14" fillId="35" borderId="56" xfId="48" applyNumberFormat="1" applyFont="1" applyFill="1" applyBorder="1" applyAlignment="1">
      <alignment horizontal="center" vertical="center"/>
      <protection/>
    </xf>
    <xf numFmtId="172" fontId="14" fillId="35" borderId="53" xfId="48" applyNumberFormat="1" applyFont="1" applyFill="1" applyBorder="1" applyAlignment="1">
      <alignment horizontal="center" vertical="center"/>
      <protection/>
    </xf>
    <xf numFmtId="172" fontId="14" fillId="35" borderId="57" xfId="48" applyNumberFormat="1" applyFont="1" applyFill="1" applyBorder="1" applyAlignment="1">
      <alignment horizontal="center" vertical="center"/>
      <protection/>
    </xf>
    <xf numFmtId="172" fontId="14" fillId="35" borderId="60" xfId="48" applyNumberFormat="1" applyFont="1" applyFill="1" applyBorder="1" applyAlignment="1">
      <alignment horizontal="center" vertical="center"/>
      <protection/>
    </xf>
    <xf numFmtId="172" fontId="14" fillId="35" borderId="33" xfId="48" applyNumberFormat="1" applyFont="1" applyFill="1" applyBorder="1" applyAlignment="1">
      <alignment horizontal="center" vertical="center"/>
      <protection/>
    </xf>
    <xf numFmtId="172" fontId="14" fillId="35" borderId="20" xfId="48" applyNumberFormat="1" applyFont="1" applyFill="1" applyBorder="1" applyAlignment="1">
      <alignment horizontal="center" vertical="center"/>
      <protection/>
    </xf>
    <xf numFmtId="172" fontId="7" fillId="0" borderId="17" xfId="48" applyNumberFormat="1" applyFont="1" applyFill="1" applyBorder="1" applyAlignment="1">
      <alignment horizontal="center" vertical="center" wrapText="1"/>
      <protection/>
    </xf>
    <xf numFmtId="172" fontId="7" fillId="0" borderId="38" xfId="48" applyNumberFormat="1" applyFont="1" applyFill="1" applyBorder="1" applyAlignment="1">
      <alignment horizontal="center" vertical="center" wrapText="1"/>
      <protection/>
    </xf>
    <xf numFmtId="172" fontId="14" fillId="0" borderId="14" xfId="48" applyNumberFormat="1" applyFont="1" applyFill="1" applyBorder="1" applyAlignment="1">
      <alignment horizontal="center"/>
      <protection/>
    </xf>
    <xf numFmtId="172" fontId="14" fillId="0" borderId="32" xfId="48" applyNumberFormat="1" applyFont="1" applyFill="1" applyBorder="1" applyAlignment="1">
      <alignment horizontal="center"/>
      <protection/>
    </xf>
    <xf numFmtId="172" fontId="14" fillId="0" borderId="51" xfId="48" applyNumberFormat="1" applyFont="1" applyFill="1" applyBorder="1" applyAlignment="1">
      <alignment horizontal="center"/>
      <protection/>
    </xf>
    <xf numFmtId="172" fontId="14" fillId="0" borderId="15" xfId="48" applyNumberFormat="1" applyFont="1" applyFill="1" applyBorder="1" applyAlignment="1">
      <alignment horizontal="center"/>
      <protection/>
    </xf>
    <xf numFmtId="172" fontId="7" fillId="0" borderId="32" xfId="48" applyNumberFormat="1" applyFont="1" applyFill="1" applyBorder="1">
      <alignment/>
      <protection/>
    </xf>
    <xf numFmtId="172" fontId="7" fillId="0" borderId="51" xfId="48" applyNumberFormat="1" applyFont="1" applyFill="1" applyBorder="1">
      <alignment/>
      <protection/>
    </xf>
    <xf numFmtId="172" fontId="7" fillId="0" borderId="15" xfId="48" applyNumberFormat="1" applyFont="1" applyFill="1" applyBorder="1">
      <alignment/>
      <protection/>
    </xf>
    <xf numFmtId="0" fontId="13" fillId="0" borderId="3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2" fontId="16" fillId="0" borderId="0" xfId="0" applyNumberFormat="1" applyFont="1" applyFill="1" applyAlignment="1">
      <alignment horizontal="right"/>
    </xf>
    <xf numFmtId="172" fontId="15" fillId="33" borderId="27" xfId="0" applyNumberFormat="1" applyFont="1" applyFill="1" applyBorder="1" applyAlignment="1">
      <alignment horizontal="right"/>
    </xf>
    <xf numFmtId="172" fontId="15" fillId="33" borderId="69" xfId="0" applyNumberFormat="1" applyFont="1" applyFill="1" applyBorder="1" applyAlignment="1">
      <alignment horizontal="right"/>
    </xf>
    <xf numFmtId="172" fontId="16" fillId="0" borderId="0" xfId="0" applyNumberFormat="1" applyFont="1" applyAlignment="1">
      <alignment horizontal="right"/>
    </xf>
    <xf numFmtId="172" fontId="15" fillId="36" borderId="27" xfId="0" applyNumberFormat="1" applyFont="1" applyFill="1" applyBorder="1" applyAlignment="1">
      <alignment horizontal="right"/>
    </xf>
    <xf numFmtId="172" fontId="15" fillId="36" borderId="69" xfId="0" applyNumberFormat="1" applyFont="1" applyFill="1" applyBorder="1" applyAlignment="1">
      <alignment horizontal="right"/>
    </xf>
    <xf numFmtId="172" fontId="14" fillId="0" borderId="79" xfId="48" applyNumberFormat="1" applyFont="1" applyFill="1" applyBorder="1" applyAlignment="1">
      <alignment horizontal="center" vertical="center" wrapText="1"/>
      <protection/>
    </xf>
    <xf numFmtId="172" fontId="14" fillId="0" borderId="41" xfId="48" applyNumberFormat="1" applyFont="1" applyFill="1" applyBorder="1" applyAlignment="1">
      <alignment horizontal="center" vertical="center" wrapText="1"/>
      <protection/>
    </xf>
    <xf numFmtId="172" fontId="14" fillId="0" borderId="27" xfId="48" applyNumberFormat="1" applyFont="1" applyFill="1" applyBorder="1" applyAlignment="1">
      <alignment horizontal="center"/>
      <protection/>
    </xf>
    <xf numFmtId="172" fontId="14" fillId="0" borderId="70" xfId="48" applyNumberFormat="1" applyFont="1" applyFill="1" applyBorder="1" applyAlignment="1">
      <alignment horizontal="center"/>
      <protection/>
    </xf>
    <xf numFmtId="172" fontId="14" fillId="35" borderId="52" xfId="48" applyNumberFormat="1" applyFont="1" applyFill="1" applyBorder="1" applyAlignment="1">
      <alignment horizontal="center" vertical="center"/>
      <protection/>
    </xf>
    <xf numFmtId="172" fontId="14" fillId="35" borderId="19" xfId="48" applyNumberFormat="1" applyFont="1" applyFill="1" applyBorder="1" applyAlignment="1">
      <alignment horizontal="center" vertical="center"/>
      <protection/>
    </xf>
    <xf numFmtId="172" fontId="14" fillId="0" borderId="73" xfId="48" applyNumberFormat="1" applyFont="1" applyFill="1" applyBorder="1" applyAlignment="1">
      <alignment horizontal="center"/>
      <protection/>
    </xf>
    <xf numFmtId="172" fontId="7" fillId="0" borderId="16" xfId="48" applyNumberFormat="1" applyFont="1" applyFill="1" applyBorder="1" applyAlignment="1">
      <alignment horizontal="center" vertical="center" wrapText="1"/>
      <protection/>
    </xf>
    <xf numFmtId="172" fontId="7" fillId="0" borderId="72" xfId="48" applyNumberFormat="1" applyFont="1" applyFill="1" applyBorder="1" applyAlignment="1">
      <alignment horizontal="center" vertical="center" wrapText="1"/>
      <protection/>
    </xf>
    <xf numFmtId="172" fontId="14" fillId="0" borderId="52" xfId="48" applyNumberFormat="1" applyFont="1" applyFill="1" applyBorder="1" applyAlignment="1">
      <alignment horizontal="center"/>
      <protection/>
    </xf>
    <xf numFmtId="172" fontId="7" fillId="0" borderId="53" xfId="48" applyNumberFormat="1" applyFont="1" applyFill="1" applyBorder="1">
      <alignment/>
      <protection/>
    </xf>
    <xf numFmtId="172" fontId="7" fillId="0" borderId="79" xfId="48" applyNumberFormat="1" applyFont="1" applyFill="1" applyBorder="1">
      <alignment/>
      <protection/>
    </xf>
    <xf numFmtId="172" fontId="7" fillId="0" borderId="54" xfId="48" applyNumberFormat="1" applyFont="1" applyFill="1" applyBorder="1">
      <alignment/>
      <protection/>
    </xf>
    <xf numFmtId="172" fontId="14" fillId="0" borderId="58" xfId="48" applyNumberFormat="1" applyFont="1" applyFill="1" applyBorder="1" applyAlignment="1">
      <alignment horizontal="center"/>
      <protection/>
    </xf>
    <xf numFmtId="172" fontId="14" fillId="0" borderId="67" xfId="48" applyNumberFormat="1" applyFont="1" applyFill="1" applyBorder="1" applyAlignment="1">
      <alignment horizontal="center"/>
      <protection/>
    </xf>
    <xf numFmtId="172" fontId="14" fillId="0" borderId="81" xfId="48" applyNumberFormat="1" applyFont="1" applyFill="1" applyBorder="1" applyAlignment="1">
      <alignment horizontal="center"/>
      <protection/>
    </xf>
    <xf numFmtId="172" fontId="16" fillId="0" borderId="0" xfId="0" applyNumberFormat="1" applyFont="1" applyFill="1" applyBorder="1" applyAlignment="1">
      <alignment horizontal="right"/>
    </xf>
    <xf numFmtId="172" fontId="16" fillId="0" borderId="0" xfId="0" applyNumberFormat="1" applyFont="1" applyBorder="1" applyAlignment="1">
      <alignment horizontal="right"/>
    </xf>
    <xf numFmtId="172" fontId="14" fillId="0" borderId="53" xfId="48" applyNumberFormat="1" applyFont="1" applyFill="1" applyBorder="1" applyAlignment="1">
      <alignment horizontal="center"/>
      <protection/>
    </xf>
    <xf numFmtId="172" fontId="14" fillId="0" borderId="57" xfId="48" applyNumberFormat="1" applyFont="1" applyFill="1" applyBorder="1" applyAlignment="1">
      <alignment horizontal="center"/>
      <protection/>
    </xf>
    <xf numFmtId="172" fontId="14" fillId="0" borderId="44" xfId="48" applyNumberFormat="1" applyFont="1" applyFill="1" applyBorder="1" applyAlignment="1">
      <alignment horizontal="center" vertical="center" wrapText="1"/>
      <protection/>
    </xf>
    <xf numFmtId="172" fontId="14" fillId="0" borderId="31" xfId="48" applyNumberFormat="1" applyFont="1" applyFill="1" applyBorder="1" applyAlignment="1">
      <alignment horizontal="center" vertical="center" wrapText="1"/>
      <protection/>
    </xf>
    <xf numFmtId="172" fontId="14" fillId="0" borderId="43" xfId="48" applyNumberFormat="1" applyFont="1" applyFill="1" applyBorder="1" applyAlignment="1">
      <alignment horizontal="center"/>
      <protection/>
    </xf>
    <xf numFmtId="172" fontId="14" fillId="35" borderId="24" xfId="48" applyNumberFormat="1" applyFont="1" applyFill="1" applyBorder="1" applyAlignment="1">
      <alignment horizontal="center" vertical="center"/>
      <protection/>
    </xf>
    <xf numFmtId="172" fontId="14" fillId="35" borderId="61" xfId="48" applyNumberFormat="1" applyFont="1" applyFill="1" applyBorder="1" applyAlignment="1">
      <alignment horizontal="center" vertical="center"/>
      <protection/>
    </xf>
    <xf numFmtId="172" fontId="14" fillId="35" borderId="25" xfId="48" applyNumberFormat="1" applyFont="1" applyFill="1" applyBorder="1" applyAlignment="1">
      <alignment horizontal="center" vertical="center"/>
      <protection/>
    </xf>
    <xf numFmtId="172" fontId="14" fillId="0" borderId="79" xfId="48" applyNumberFormat="1" applyFont="1" applyFill="1" applyBorder="1" applyAlignment="1">
      <alignment horizontal="center"/>
      <protection/>
    </xf>
    <xf numFmtId="172" fontId="7" fillId="0" borderId="57" xfId="48" applyNumberFormat="1" applyFont="1" applyFill="1" applyBorder="1">
      <alignment/>
      <protection/>
    </xf>
    <xf numFmtId="172" fontId="0" fillId="0" borderId="0" xfId="0" applyNumberFormat="1" applyFill="1" applyAlignment="1">
      <alignment horizontal="right"/>
    </xf>
    <xf numFmtId="172" fontId="0" fillId="0" borderId="0" xfId="0" applyNumberFormat="1" applyAlignment="1">
      <alignment horizontal="right"/>
    </xf>
    <xf numFmtId="172" fontId="14" fillId="0" borderId="52" xfId="48" applyNumberFormat="1" applyFont="1" applyFill="1" applyBorder="1" applyAlignment="1">
      <alignment horizontal="center" vertical="center" wrapText="1"/>
      <protection/>
    </xf>
    <xf numFmtId="172" fontId="14" fillId="0" borderId="53" xfId="48" applyNumberFormat="1" applyFont="1" applyFill="1" applyBorder="1" applyAlignment="1">
      <alignment horizontal="center" vertical="center" wrapText="1"/>
      <protection/>
    </xf>
    <xf numFmtId="172" fontId="14" fillId="0" borderId="57" xfId="48" applyNumberFormat="1" applyFont="1" applyFill="1" applyBorder="1" applyAlignment="1">
      <alignment horizontal="center" vertical="center" wrapText="1"/>
      <protection/>
    </xf>
    <xf numFmtId="172" fontId="14" fillId="35" borderId="56" xfId="48" applyNumberFormat="1" applyFont="1" applyFill="1" applyBorder="1" applyAlignment="1">
      <alignment horizontal="center"/>
      <protection/>
    </xf>
    <xf numFmtId="172" fontId="14" fillId="35" borderId="53" xfId="48" applyNumberFormat="1" applyFont="1" applyFill="1" applyBorder="1" applyAlignment="1">
      <alignment horizontal="center"/>
      <protection/>
    </xf>
    <xf numFmtId="172" fontId="14" fillId="35" borderId="57" xfId="48" applyNumberFormat="1" applyFont="1" applyFill="1" applyBorder="1" applyAlignment="1">
      <alignment horizontal="center"/>
      <protection/>
    </xf>
    <xf numFmtId="172" fontId="14" fillId="0" borderId="33" xfId="48" applyNumberFormat="1" applyFont="1" applyFill="1" applyBorder="1" applyAlignment="1">
      <alignment horizontal="center"/>
      <protection/>
    </xf>
    <xf numFmtId="172" fontId="14" fillId="0" borderId="35" xfId="48" applyNumberFormat="1" applyFont="1" applyFill="1" applyBorder="1" applyAlignment="1">
      <alignment horizontal="center"/>
      <protection/>
    </xf>
    <xf numFmtId="172" fontId="14" fillId="0" borderId="20" xfId="48" applyNumberFormat="1" applyFont="1" applyFill="1" applyBorder="1" applyAlignment="1">
      <alignment horizontal="center"/>
      <protection/>
    </xf>
    <xf numFmtId="172" fontId="7" fillId="0" borderId="33" xfId="48" applyNumberFormat="1" applyFont="1" applyFill="1" applyBorder="1">
      <alignment/>
      <protection/>
    </xf>
    <xf numFmtId="172" fontId="7" fillId="0" borderId="35" xfId="48" applyNumberFormat="1" applyFont="1" applyFill="1" applyBorder="1">
      <alignment/>
      <protection/>
    </xf>
    <xf numFmtId="172" fontId="7" fillId="0" borderId="20" xfId="48" applyNumberFormat="1" applyFont="1" applyFill="1" applyBorder="1">
      <alignment/>
      <protection/>
    </xf>
    <xf numFmtId="172" fontId="14" fillId="0" borderId="40" xfId="48" applyNumberFormat="1" applyFont="1" applyFill="1" applyBorder="1" applyAlignment="1">
      <alignment horizontal="center" vertical="center" wrapText="1"/>
      <protection/>
    </xf>
    <xf numFmtId="172" fontId="14" fillId="0" borderId="82" xfId="48" applyNumberFormat="1" applyFont="1" applyFill="1" applyBorder="1" applyAlignment="1">
      <alignment horizontal="center"/>
      <protection/>
    </xf>
    <xf numFmtId="172" fontId="14" fillId="0" borderId="80" xfId="48" applyNumberFormat="1" applyFont="1" applyFill="1" applyBorder="1" applyAlignment="1">
      <alignment horizontal="center"/>
      <protection/>
    </xf>
    <xf numFmtId="172" fontId="14" fillId="35" borderId="52" xfId="48" applyNumberFormat="1" applyFont="1" applyFill="1" applyBorder="1" applyAlignment="1">
      <alignment horizontal="center"/>
      <protection/>
    </xf>
    <xf numFmtId="172" fontId="7" fillId="0" borderId="11" xfId="48" applyNumberFormat="1" applyFont="1" applyFill="1" applyBorder="1" applyAlignment="1">
      <alignment horizontal="center" vertical="center" wrapText="1"/>
      <protection/>
    </xf>
    <xf numFmtId="172" fontId="7" fillId="0" borderId="18" xfId="48" applyNumberFormat="1" applyFont="1" applyFill="1" applyBorder="1" applyAlignment="1">
      <alignment horizontal="center" vertical="center" wrapText="1"/>
      <protection/>
    </xf>
    <xf numFmtId="0" fontId="14" fillId="0" borderId="53" xfId="48" applyFont="1" applyFill="1" applyBorder="1" applyAlignment="1">
      <alignment horizontal="center" vertical="center" wrapText="1"/>
      <protection/>
    </xf>
    <xf numFmtId="172" fontId="14" fillId="0" borderId="54" xfId="48" applyNumberFormat="1" applyFont="1" applyFill="1" applyBorder="1" applyAlignment="1">
      <alignment horizontal="center" vertical="center" wrapText="1"/>
      <protection/>
    </xf>
    <xf numFmtId="172" fontId="7" fillId="0" borderId="59" xfId="48" applyNumberFormat="1" applyFont="1" applyFill="1" applyBorder="1">
      <alignment/>
      <protection/>
    </xf>
    <xf numFmtId="172" fontId="7" fillId="0" borderId="39" xfId="48" applyNumberFormat="1" applyFont="1" applyFill="1" applyBorder="1">
      <alignment/>
      <protection/>
    </xf>
    <xf numFmtId="172" fontId="14" fillId="0" borderId="41" xfId="48" applyNumberFormat="1" applyFont="1" applyFill="1" applyBorder="1" applyAlignment="1">
      <alignment horizontal="center"/>
      <protection/>
    </xf>
    <xf numFmtId="172" fontId="0" fillId="0" borderId="87" xfId="0" applyNumberFormat="1" applyFill="1" applyBorder="1" applyAlignment="1">
      <alignment horizontal="right"/>
    </xf>
    <xf numFmtId="172" fontId="0" fillId="0" borderId="88" xfId="0" applyNumberFormat="1" applyBorder="1" applyAlignment="1">
      <alignment horizontal="right"/>
    </xf>
    <xf numFmtId="0" fontId="7" fillId="0" borderId="0" xfId="51" applyFill="1">
      <alignment/>
      <protection/>
    </xf>
    <xf numFmtId="0" fontId="12" fillId="0" borderId="0" xfId="49" applyFont="1" applyFill="1" applyBorder="1" applyAlignment="1">
      <alignment horizontal="left" vertical="center"/>
      <protection/>
    </xf>
    <xf numFmtId="0" fontId="12" fillId="0" borderId="0" xfId="49" applyFont="1" applyFill="1" applyBorder="1" applyAlignment="1">
      <alignment vertical="center"/>
      <protection/>
    </xf>
    <xf numFmtId="173" fontId="7" fillId="0" borderId="0" xfId="51" applyNumberFormat="1" applyFill="1">
      <alignment/>
      <protection/>
    </xf>
    <xf numFmtId="0" fontId="12" fillId="0" borderId="87" xfId="49" applyFont="1" applyFill="1" applyBorder="1" applyAlignment="1">
      <alignment vertical="center"/>
      <protection/>
    </xf>
    <xf numFmtId="0" fontId="7" fillId="0" borderId="0" xfId="50" applyFill="1">
      <alignment/>
      <protection/>
    </xf>
    <xf numFmtId="0" fontId="14" fillId="0" borderId="52" xfId="49" applyFont="1" applyFill="1" applyBorder="1" applyAlignment="1">
      <alignment horizontal="center" vertical="center" wrapText="1"/>
      <protection/>
    </xf>
    <xf numFmtId="0" fontId="14" fillId="0" borderId="53" xfId="49" applyFont="1" applyFill="1" applyBorder="1" applyAlignment="1">
      <alignment horizontal="center" vertical="center"/>
      <protection/>
    </xf>
    <xf numFmtId="0" fontId="14" fillId="0" borderId="54" xfId="49" applyFont="1" applyFill="1" applyBorder="1" applyAlignment="1">
      <alignment horizontal="center" vertical="center"/>
      <protection/>
    </xf>
    <xf numFmtId="172" fontId="14" fillId="0" borderId="70" xfId="49" applyNumberFormat="1" applyFont="1" applyFill="1" applyBorder="1" applyAlignment="1">
      <alignment horizontal="center" vertical="center"/>
      <protection/>
    </xf>
    <xf numFmtId="172" fontId="14" fillId="0" borderId="69" xfId="49" applyNumberFormat="1" applyFont="1" applyFill="1" applyBorder="1" applyAlignment="1">
      <alignment horizontal="center" vertical="center"/>
      <protection/>
    </xf>
    <xf numFmtId="173" fontId="7" fillId="0" borderId="0" xfId="50" applyNumberFormat="1" applyFill="1">
      <alignment/>
      <protection/>
    </xf>
    <xf numFmtId="0" fontId="14" fillId="0" borderId="24" xfId="49" applyFont="1" applyFill="1" applyBorder="1" applyAlignment="1">
      <alignment horizontal="center" vertical="center" wrapText="1"/>
      <protection/>
    </xf>
    <xf numFmtId="0" fontId="14" fillId="0" borderId="61" xfId="49" applyFont="1" applyFill="1" applyBorder="1" applyAlignment="1">
      <alignment horizontal="center" vertical="center"/>
      <protection/>
    </xf>
    <xf numFmtId="0" fontId="14" fillId="0" borderId="62" xfId="49" applyFont="1" applyFill="1" applyBorder="1" applyAlignment="1">
      <alignment horizontal="center" vertical="center"/>
      <protection/>
    </xf>
    <xf numFmtId="0" fontId="13" fillId="0" borderId="0" xfId="47" applyFont="1" applyFill="1" applyBorder="1">
      <alignment/>
      <protection/>
    </xf>
    <xf numFmtId="0" fontId="10" fillId="0" borderId="0" xfId="47" applyFont="1" applyFill="1">
      <alignment/>
      <protection/>
    </xf>
    <xf numFmtId="0" fontId="7" fillId="0" borderId="0" xfId="47" applyFill="1">
      <alignment/>
      <protection/>
    </xf>
    <xf numFmtId="0" fontId="7" fillId="0" borderId="52" xfId="47" applyFill="1" applyBorder="1" applyAlignment="1">
      <alignment horizontal="right"/>
      <protection/>
    </xf>
    <xf numFmtId="0" fontId="7" fillId="0" borderId="53" xfId="47" applyFill="1" applyBorder="1">
      <alignment/>
      <protection/>
    </xf>
    <xf numFmtId="0" fontId="7" fillId="0" borderId="57" xfId="47" applyFill="1" applyBorder="1">
      <alignment/>
      <protection/>
    </xf>
    <xf numFmtId="172" fontId="7" fillId="0" borderId="56" xfId="47" applyNumberFormat="1" applyFill="1" applyBorder="1">
      <alignment/>
      <protection/>
    </xf>
    <xf numFmtId="173" fontId="7" fillId="0" borderId="57" xfId="47" applyNumberFormat="1" applyFill="1" applyBorder="1">
      <alignment/>
      <protection/>
    </xf>
    <xf numFmtId="172" fontId="7" fillId="0" borderId="53" xfId="47" applyNumberFormat="1" applyFill="1" applyBorder="1">
      <alignment/>
      <protection/>
    </xf>
    <xf numFmtId="0" fontId="7" fillId="0" borderId="19" xfId="47" applyFill="1" applyBorder="1" applyAlignment="1">
      <alignment horizontal="right"/>
      <protection/>
    </xf>
    <xf numFmtId="0" fontId="7" fillId="0" borderId="33" xfId="47" applyFill="1" applyBorder="1">
      <alignment/>
      <protection/>
    </xf>
    <xf numFmtId="0" fontId="7" fillId="0" borderId="20" xfId="47" applyFill="1" applyBorder="1">
      <alignment/>
      <protection/>
    </xf>
    <xf numFmtId="172" fontId="7" fillId="0" borderId="60" xfId="47" applyNumberFormat="1" applyFill="1" applyBorder="1">
      <alignment/>
      <protection/>
    </xf>
    <xf numFmtId="173" fontId="7" fillId="0" borderId="20" xfId="47" applyNumberFormat="1" applyFill="1" applyBorder="1">
      <alignment/>
      <protection/>
    </xf>
    <xf numFmtId="172" fontId="7" fillId="0" borderId="33" xfId="47" applyNumberFormat="1" applyFill="1" applyBorder="1">
      <alignment/>
      <protection/>
    </xf>
    <xf numFmtId="0" fontId="7" fillId="0" borderId="34" xfId="47" applyFill="1" applyBorder="1" applyAlignment="1">
      <alignment horizontal="right"/>
      <protection/>
    </xf>
    <xf numFmtId="0" fontId="7" fillId="0" borderId="35" xfId="47" applyFill="1" applyBorder="1">
      <alignment/>
      <protection/>
    </xf>
    <xf numFmtId="0" fontId="7" fillId="0" borderId="36" xfId="47" applyFill="1" applyBorder="1">
      <alignment/>
      <protection/>
    </xf>
    <xf numFmtId="172" fontId="7" fillId="0" borderId="42" xfId="47" applyNumberFormat="1" applyFill="1" applyBorder="1">
      <alignment/>
      <protection/>
    </xf>
    <xf numFmtId="173" fontId="7" fillId="0" borderId="36" xfId="47" applyNumberFormat="1" applyFill="1" applyBorder="1">
      <alignment/>
      <protection/>
    </xf>
    <xf numFmtId="172" fontId="7" fillId="0" borderId="35" xfId="47" applyNumberFormat="1" applyFill="1" applyBorder="1">
      <alignment/>
      <protection/>
    </xf>
    <xf numFmtId="0" fontId="14" fillId="0" borderId="27" xfId="47" applyFont="1" applyFill="1" applyBorder="1" applyAlignment="1">
      <alignment horizontal="left"/>
      <protection/>
    </xf>
    <xf numFmtId="0" fontId="14" fillId="0" borderId="70" xfId="47" applyFont="1" applyFill="1" applyBorder="1" applyAlignment="1">
      <alignment horizontal="left"/>
      <protection/>
    </xf>
    <xf numFmtId="0" fontId="14" fillId="0" borderId="69" xfId="47" applyFont="1" applyFill="1" applyBorder="1" applyAlignment="1">
      <alignment horizontal="left"/>
      <protection/>
    </xf>
    <xf numFmtId="173" fontId="7" fillId="0" borderId="69" xfId="47" applyNumberFormat="1" applyFill="1" applyBorder="1">
      <alignment/>
      <protection/>
    </xf>
    <xf numFmtId="173" fontId="7" fillId="0" borderId="31" xfId="47" applyNumberFormat="1" applyFill="1" applyBorder="1">
      <alignment/>
      <protection/>
    </xf>
    <xf numFmtId="173" fontId="15" fillId="0" borderId="31" xfId="47" applyNumberFormat="1" applyFont="1" applyFill="1" applyBorder="1">
      <alignment/>
      <protection/>
    </xf>
    <xf numFmtId="0" fontId="7" fillId="0" borderId="14" xfId="47" applyFill="1" applyBorder="1" applyAlignment="1">
      <alignment horizontal="right"/>
      <protection/>
    </xf>
    <xf numFmtId="0" fontId="7" fillId="0" borderId="32" xfId="47" applyFill="1" applyBorder="1">
      <alignment/>
      <protection/>
    </xf>
    <xf numFmtId="0" fontId="7" fillId="0" borderId="15" xfId="47" applyFill="1" applyBorder="1">
      <alignment/>
      <protection/>
    </xf>
    <xf numFmtId="173" fontId="7" fillId="0" borderId="74" xfId="47" applyNumberFormat="1" applyFill="1" applyBorder="1">
      <alignment/>
      <protection/>
    </xf>
    <xf numFmtId="173" fontId="7" fillId="0" borderId="15" xfId="47" applyNumberFormat="1" applyFill="1" applyBorder="1">
      <alignment/>
      <protection/>
    </xf>
    <xf numFmtId="173" fontId="7" fillId="0" borderId="14" xfId="47" applyNumberFormat="1" applyFill="1" applyBorder="1">
      <alignment/>
      <protection/>
    </xf>
    <xf numFmtId="173" fontId="7" fillId="0" borderId="32" xfId="47" applyNumberFormat="1" applyFill="1" applyBorder="1">
      <alignment/>
      <protection/>
    </xf>
    <xf numFmtId="173" fontId="7" fillId="0" borderId="60" xfId="47" applyNumberFormat="1" applyFill="1" applyBorder="1">
      <alignment/>
      <protection/>
    </xf>
    <xf numFmtId="173" fontId="7" fillId="0" borderId="19" xfId="47" applyNumberFormat="1" applyFill="1" applyBorder="1">
      <alignment/>
      <protection/>
    </xf>
    <xf numFmtId="173" fontId="7" fillId="0" borderId="33" xfId="47" applyNumberFormat="1" applyFill="1" applyBorder="1">
      <alignment/>
      <protection/>
    </xf>
    <xf numFmtId="0" fontId="7" fillId="0" borderId="19" xfId="47" applyFill="1" applyBorder="1" applyAlignment="1">
      <alignment horizontal="center"/>
      <protection/>
    </xf>
    <xf numFmtId="0" fontId="7" fillId="0" borderId="33" xfId="47" applyFont="1" applyFill="1" applyBorder="1">
      <alignment/>
      <protection/>
    </xf>
    <xf numFmtId="0" fontId="14" fillId="0" borderId="0" xfId="47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16" fillId="0" borderId="0" xfId="47" applyFont="1" applyFill="1">
      <alignment/>
      <protection/>
    </xf>
    <xf numFmtId="172" fontId="7" fillId="0" borderId="0" xfId="47" applyNumberFormat="1" applyFill="1" applyBorder="1">
      <alignment/>
      <protection/>
    </xf>
    <xf numFmtId="173" fontId="7" fillId="0" borderId="0" xfId="47" applyNumberFormat="1" applyFill="1" applyAlignment="1">
      <alignment horizontal="right"/>
      <protection/>
    </xf>
    <xf numFmtId="173" fontId="7" fillId="0" borderId="87" xfId="47" applyNumberFormat="1" applyFill="1" applyBorder="1" applyAlignment="1">
      <alignment horizontal="right"/>
      <protection/>
    </xf>
    <xf numFmtId="0" fontId="15" fillId="0" borderId="0" xfId="47" applyFont="1" applyFill="1">
      <alignment/>
      <protection/>
    </xf>
    <xf numFmtId="173" fontId="15" fillId="0" borderId="27" xfId="47" applyNumberFormat="1" applyFont="1" applyFill="1" applyBorder="1" applyAlignment="1">
      <alignment horizontal="right"/>
      <protection/>
    </xf>
    <xf numFmtId="173" fontId="7" fillId="0" borderId="69" xfId="47" applyNumberFormat="1" applyFill="1" applyBorder="1">
      <alignment/>
      <protection/>
    </xf>
    <xf numFmtId="173" fontId="7" fillId="0" borderId="88" xfId="47" applyNumberFormat="1" applyFill="1" applyBorder="1" applyAlignment="1">
      <alignment horizontal="right"/>
      <protection/>
    </xf>
    <xf numFmtId="0" fontId="7" fillId="0" borderId="0" xfId="47" applyFont="1" applyFill="1">
      <alignment/>
      <protection/>
    </xf>
    <xf numFmtId="173" fontId="7" fillId="0" borderId="0" xfId="47" applyNumberFormat="1" applyFill="1" applyBorder="1" applyAlignment="1">
      <alignment horizontal="right"/>
      <protection/>
    </xf>
    <xf numFmtId="173" fontId="7" fillId="0" borderId="87" xfId="47" applyNumberFormat="1" applyFill="1" applyBorder="1" applyAlignment="1">
      <alignment horizontal="right"/>
      <protection/>
    </xf>
    <xf numFmtId="172" fontId="7" fillId="0" borderId="57" xfId="47" applyNumberFormat="1" applyFill="1" applyBorder="1">
      <alignment/>
      <protection/>
    </xf>
    <xf numFmtId="172" fontId="7" fillId="0" borderId="20" xfId="47" applyNumberFormat="1" applyFill="1" applyBorder="1">
      <alignment/>
      <protection/>
    </xf>
    <xf numFmtId="172" fontId="7" fillId="0" borderId="36" xfId="47" applyNumberFormat="1" applyFill="1" applyBorder="1">
      <alignment/>
      <protection/>
    </xf>
    <xf numFmtId="173" fontId="7" fillId="0" borderId="52" xfId="47" applyNumberFormat="1" applyFill="1" applyBorder="1">
      <alignment/>
      <protection/>
    </xf>
    <xf numFmtId="173" fontId="7" fillId="0" borderId="34" xfId="47" applyNumberFormat="1" applyFill="1" applyBorder="1">
      <alignment/>
      <protection/>
    </xf>
    <xf numFmtId="173" fontId="7" fillId="0" borderId="29" xfId="47" applyNumberFormat="1" applyFill="1" applyBorder="1">
      <alignment/>
      <protection/>
    </xf>
    <xf numFmtId="172" fontId="7" fillId="0" borderId="65" xfId="49" applyNumberFormat="1" applyFont="1" applyFill="1" applyBorder="1" applyAlignment="1">
      <alignment horizontal="center" vertical="center" wrapText="1"/>
      <protection/>
    </xf>
    <xf numFmtId="172" fontId="14" fillId="0" borderId="26" xfId="49" applyNumberFormat="1" applyFont="1" applyFill="1" applyBorder="1" applyAlignment="1">
      <alignment horizontal="center" vertical="center" wrapText="1"/>
      <protection/>
    </xf>
    <xf numFmtId="172" fontId="14" fillId="0" borderId="77" xfId="49" applyNumberFormat="1" applyFont="1" applyFill="1" applyBorder="1" applyAlignment="1">
      <alignment horizontal="center" vertical="center" wrapText="1"/>
      <protection/>
    </xf>
    <xf numFmtId="172" fontId="14" fillId="0" borderId="78" xfId="49" applyNumberFormat="1" applyFont="1" applyFill="1" applyBorder="1" applyAlignment="1">
      <alignment horizontal="center" vertical="center" wrapText="1"/>
      <protection/>
    </xf>
    <xf numFmtId="172" fontId="14" fillId="0" borderId="76" xfId="49" applyNumberFormat="1" applyFont="1" applyFill="1" applyBorder="1" applyAlignment="1">
      <alignment horizontal="center" vertical="center" wrapText="1"/>
      <protection/>
    </xf>
    <xf numFmtId="172" fontId="14" fillId="0" borderId="27" xfId="49" applyNumberFormat="1" applyFont="1" applyFill="1" applyBorder="1" applyAlignment="1">
      <alignment horizontal="center"/>
      <protection/>
    </xf>
    <xf numFmtId="172" fontId="14" fillId="0" borderId="69" xfId="49" applyNumberFormat="1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233510" xfId="47"/>
    <cellStyle name="normální_PV_18_2005-02-04_tabulky" xfId="48"/>
    <cellStyle name="normální_PV_18_2005-02-04_tabulky 2" xfId="49"/>
    <cellStyle name="normální_Sešit2" xfId="50"/>
    <cellStyle name="normální_Tabulky rozpočtu-všechny programy pro knihu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12.00390625" style="0" customWidth="1"/>
    <col min="2" max="2" width="65.00390625" style="0" customWidth="1"/>
    <col min="3" max="3" width="11.625" style="0" customWidth="1"/>
    <col min="4" max="4" width="11.375" style="0" customWidth="1"/>
    <col min="5" max="5" width="10.375" style="0" customWidth="1"/>
  </cols>
  <sheetData>
    <row r="1" spans="1:6" ht="15.75">
      <c r="A1" s="1" t="s">
        <v>0</v>
      </c>
      <c r="B1" s="2"/>
      <c r="C1" s="3"/>
      <c r="D1" s="3"/>
      <c r="E1" s="4"/>
      <c r="F1" s="2"/>
    </row>
    <row r="2" spans="1:6" ht="12.75">
      <c r="A2" s="2"/>
      <c r="B2" s="2"/>
      <c r="C2" s="3"/>
      <c r="D2" s="3"/>
      <c r="E2" s="3"/>
      <c r="F2" s="5"/>
    </row>
    <row r="3" spans="1:5" ht="15" thickBot="1">
      <c r="A3" s="2"/>
      <c r="B3" s="2"/>
      <c r="C3" s="2"/>
      <c r="E3" s="6" t="s">
        <v>1</v>
      </c>
    </row>
    <row r="4" spans="1:5" ht="13.5" thickBot="1">
      <c r="A4" s="600" t="s">
        <v>2</v>
      </c>
      <c r="B4" s="601"/>
      <c r="C4" s="7" t="s">
        <v>3</v>
      </c>
      <c r="D4" s="8" t="s">
        <v>4</v>
      </c>
      <c r="E4" s="9" t="s">
        <v>5</v>
      </c>
    </row>
    <row r="5" spans="1:5" ht="12.75" customHeight="1">
      <c r="A5" s="602" t="s">
        <v>6</v>
      </c>
      <c r="B5" s="604" t="s">
        <v>7</v>
      </c>
      <c r="C5" s="10"/>
      <c r="D5" s="11"/>
      <c r="E5" s="12"/>
    </row>
    <row r="6" spans="1:5" ht="13.5" thickBot="1">
      <c r="A6" s="603"/>
      <c r="B6" s="605"/>
      <c r="C6" s="13"/>
      <c r="D6" s="14"/>
      <c r="E6" s="15"/>
    </row>
    <row r="7" spans="1:5" ht="12.75">
      <c r="A7" s="16">
        <v>233010</v>
      </c>
      <c r="B7" s="17" t="s">
        <v>8</v>
      </c>
      <c r="C7" s="18">
        <v>478104</v>
      </c>
      <c r="D7" s="19">
        <f>C7-E7</f>
        <v>373000</v>
      </c>
      <c r="E7" s="20">
        <v>105104</v>
      </c>
    </row>
    <row r="8" spans="1:5" ht="12.75">
      <c r="A8" s="21"/>
      <c r="B8" s="22" t="s">
        <v>9</v>
      </c>
      <c r="C8" s="18">
        <v>154165</v>
      </c>
      <c r="D8" s="23">
        <f>C8-E8</f>
        <v>152361</v>
      </c>
      <c r="E8" s="24">
        <v>1804</v>
      </c>
    </row>
    <row r="9" spans="1:5" ht="12.75">
      <c r="A9" s="21">
        <v>233110</v>
      </c>
      <c r="B9" s="22" t="s">
        <v>10</v>
      </c>
      <c r="C9" s="18">
        <v>414268</v>
      </c>
      <c r="D9" s="23">
        <f>C9-E9</f>
        <v>398797</v>
      </c>
      <c r="E9" s="24">
        <v>15471</v>
      </c>
    </row>
    <row r="10" spans="1:5" ht="12.75">
      <c r="A10" s="21">
        <v>233310</v>
      </c>
      <c r="B10" s="22" t="s">
        <v>11</v>
      </c>
      <c r="C10" s="18">
        <v>420092</v>
      </c>
      <c r="D10" s="25">
        <f>C10-E10</f>
        <v>359383</v>
      </c>
      <c r="E10" s="24">
        <v>60709</v>
      </c>
    </row>
    <row r="11" spans="1:5" ht="12.75">
      <c r="A11" s="21">
        <v>233320</v>
      </c>
      <c r="B11" s="22" t="s">
        <v>12</v>
      </c>
      <c r="C11" s="18">
        <v>199746</v>
      </c>
      <c r="D11" s="25">
        <v>199746</v>
      </c>
      <c r="E11" s="24">
        <v>0</v>
      </c>
    </row>
    <row r="12" spans="1:5" ht="12.75">
      <c r="A12" s="21">
        <v>233330</v>
      </c>
      <c r="B12" s="22" t="s">
        <v>13</v>
      </c>
      <c r="C12" s="18">
        <v>631016</v>
      </c>
      <c r="D12" s="25">
        <v>631016</v>
      </c>
      <c r="E12" s="24">
        <v>0</v>
      </c>
    </row>
    <row r="13" spans="1:5" ht="12.75">
      <c r="A13" s="21">
        <v>233340</v>
      </c>
      <c r="B13" s="22" t="s">
        <v>14</v>
      </c>
      <c r="C13" s="26">
        <v>1770795</v>
      </c>
      <c r="D13" s="25">
        <f>C13-E13</f>
        <v>1568811</v>
      </c>
      <c r="E13" s="24">
        <v>201984</v>
      </c>
    </row>
    <row r="14" spans="1:5" ht="13.5" thickBot="1">
      <c r="A14" s="27">
        <v>233510</v>
      </c>
      <c r="B14" s="28" t="s">
        <v>15</v>
      </c>
      <c r="C14" s="18">
        <f>440000+108100+277000+100000</f>
        <v>925100</v>
      </c>
      <c r="D14" s="25">
        <v>925100</v>
      </c>
      <c r="E14" s="24">
        <f>C14-D14</f>
        <v>0</v>
      </c>
    </row>
    <row r="15" spans="1:5" ht="13.5" thickBot="1">
      <c r="A15" s="29" t="s">
        <v>3</v>
      </c>
      <c r="B15" s="30"/>
      <c r="C15" s="31">
        <f>SUM(C7:C14)-C8</f>
        <v>4839121</v>
      </c>
      <c r="D15" s="31">
        <f>SUM(D7:D14)-D8</f>
        <v>4455853</v>
      </c>
      <c r="E15" s="32">
        <f>SUM(E7:E14)-E8</f>
        <v>383268</v>
      </c>
    </row>
    <row r="17" ht="13.5" thickBot="1"/>
    <row r="18" spans="2:5" ht="13.5" thickBot="1">
      <c r="B18" s="33"/>
      <c r="C18" s="34" t="s">
        <v>16</v>
      </c>
      <c r="D18" s="35" t="s">
        <v>17</v>
      </c>
      <c r="E18" s="36" t="s">
        <v>18</v>
      </c>
    </row>
    <row r="19" spans="2:5" ht="12.75">
      <c r="B19" s="37" t="s">
        <v>19</v>
      </c>
      <c r="C19" s="38">
        <f>C8</f>
        <v>154165</v>
      </c>
      <c r="D19" s="38">
        <f>D8</f>
        <v>152361</v>
      </c>
      <c r="E19" s="39">
        <f>E8</f>
        <v>1804</v>
      </c>
    </row>
    <row r="20" spans="1:5" ht="12.75">
      <c r="A20" s="40"/>
      <c r="B20" s="41" t="s">
        <v>20</v>
      </c>
      <c r="C20" s="42">
        <f>C7-C8</f>
        <v>323939</v>
      </c>
      <c r="D20" s="42">
        <f>D7-D8</f>
        <v>220639</v>
      </c>
      <c r="E20" s="43">
        <f>E7-E8</f>
        <v>103300</v>
      </c>
    </row>
    <row r="21" spans="1:5" ht="12.75">
      <c r="A21" s="44"/>
      <c r="B21" s="41" t="s">
        <v>21</v>
      </c>
      <c r="C21" s="42">
        <f>C9</f>
        <v>414268</v>
      </c>
      <c r="D21" s="42">
        <f>D9</f>
        <v>398797</v>
      </c>
      <c r="E21" s="43">
        <f>E9</f>
        <v>15471</v>
      </c>
    </row>
    <row r="22" spans="2:5" ht="12.75">
      <c r="B22" s="41" t="s">
        <v>22</v>
      </c>
      <c r="C22" s="45">
        <f>C10+C11+C12+C13</f>
        <v>3021649</v>
      </c>
      <c r="D22" s="45">
        <f>D10+D11+D12+D13</f>
        <v>2758956</v>
      </c>
      <c r="E22" s="46">
        <f>E10+E11+E12+E13</f>
        <v>262693</v>
      </c>
    </row>
    <row r="23" spans="2:5" ht="13.5" thickBot="1">
      <c r="B23" s="47" t="s">
        <v>23</v>
      </c>
      <c r="C23" s="48">
        <f>C14</f>
        <v>925100</v>
      </c>
      <c r="D23" s="48">
        <f>D14</f>
        <v>925100</v>
      </c>
      <c r="E23" s="49">
        <f>E14</f>
        <v>0</v>
      </c>
    </row>
    <row r="24" spans="2:5" ht="23.25" customHeight="1" thickBot="1">
      <c r="B24" s="50" t="s">
        <v>16</v>
      </c>
      <c r="C24" s="51">
        <f>SUM(C19:C23)</f>
        <v>4839121</v>
      </c>
      <c r="D24" s="51">
        <f>SUM(D19:D23)</f>
        <v>4455853</v>
      </c>
      <c r="E24" s="52">
        <f>SUM(E19:E23)</f>
        <v>383268</v>
      </c>
    </row>
  </sheetData>
  <sheetProtection/>
  <mergeCells count="3">
    <mergeCell ref="A4:B4"/>
    <mergeCell ref="A5:A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&amp;R&amp;"Arial CE,Kurzíva"Kapitola D.&amp;"Arial CE,Obyčejné"
&amp;"Arial CE,Tučné"Tabulka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1"/>
  <sheetViews>
    <sheetView zoomScale="75" zoomScaleNormal="75" zoomScalePageLayoutView="0" workbookViewId="0" topLeftCell="A1">
      <pane xSplit="3" ySplit="1" topLeftCell="D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S3" sqref="S3"/>
    </sheetView>
  </sheetViews>
  <sheetFormatPr defaultColWidth="9.00390625" defaultRowHeight="12.75"/>
  <cols>
    <col min="1" max="1" width="12.75390625" style="0" customWidth="1"/>
    <col min="2" max="2" width="47.375" style="0" customWidth="1"/>
    <col min="3" max="3" width="4.875" style="0" customWidth="1"/>
    <col min="4" max="4" width="10.25390625" style="0" customWidth="1"/>
    <col min="5" max="6" width="10.375" style="0" customWidth="1"/>
    <col min="7" max="7" width="8.875" style="0" customWidth="1"/>
    <col min="8" max="8" width="7.25390625" style="0" customWidth="1"/>
    <col min="9" max="9" width="9.75390625" style="0" customWidth="1"/>
    <col min="10" max="10" width="9.00390625" style="0" customWidth="1"/>
    <col min="11" max="11" width="10.00390625" style="0" customWidth="1"/>
    <col min="12" max="12" width="7.125" style="0" customWidth="1"/>
    <col min="13" max="13" width="7.25390625" style="0" customWidth="1"/>
    <col min="14" max="14" width="7.125" style="0" customWidth="1"/>
    <col min="15" max="15" width="6.375" style="0" customWidth="1"/>
    <col min="16" max="16" width="8.375" style="0" customWidth="1"/>
    <col min="18" max="18" width="6.375" style="0" customWidth="1"/>
    <col min="19" max="19" width="7.375" style="0" customWidth="1"/>
    <col min="20" max="20" width="9.625" style="0" customWidth="1"/>
    <col min="21" max="21" width="7.875" style="0" customWidth="1"/>
    <col min="22" max="22" width="6.625" style="0" customWidth="1"/>
    <col min="23" max="24" width="7.625" style="0" customWidth="1"/>
    <col min="25" max="25" width="6.375" style="0" customWidth="1"/>
    <col min="26" max="26" width="6.625" style="0" customWidth="1"/>
    <col min="27" max="27" width="7.25390625" style="0" customWidth="1"/>
    <col min="28" max="28" width="9.375" style="0" customWidth="1"/>
    <col min="29" max="29" width="10.125" style="0" customWidth="1"/>
    <col min="30" max="30" width="9.625" style="0" customWidth="1"/>
    <col min="31" max="31" width="10.25390625" style="0" customWidth="1"/>
    <col min="32" max="32" width="9.125" style="40" customWidth="1"/>
  </cols>
  <sheetData>
    <row r="1" spans="1:31" ht="23.25">
      <c r="A1" s="606" t="s">
        <v>364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</row>
    <row r="2" spans="1:31" ht="15">
      <c r="A2" s="54"/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8"/>
      <c r="AD2" s="58"/>
      <c r="AE2" s="58"/>
    </row>
    <row r="3" spans="1:31" ht="15.75" thickBot="1">
      <c r="A3" s="54"/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  <c r="AD3" s="58"/>
      <c r="AE3" s="58"/>
    </row>
    <row r="4" spans="1:30" ht="15.75" thickBot="1">
      <c r="A4" s="607" t="s">
        <v>24</v>
      </c>
      <c r="B4" s="610" t="s">
        <v>25</v>
      </c>
      <c r="C4" s="613" t="s">
        <v>26</v>
      </c>
      <c r="D4" s="616" t="s">
        <v>27</v>
      </c>
      <c r="E4" s="619" t="s">
        <v>28</v>
      </c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1" t="s">
        <v>29</v>
      </c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3"/>
      <c r="AB4" s="624" t="s">
        <v>30</v>
      </c>
      <c r="AC4" s="625"/>
      <c r="AD4" s="626"/>
    </row>
    <row r="5" spans="1:30" ht="15.75" thickBot="1">
      <c r="A5" s="608"/>
      <c r="B5" s="611"/>
      <c r="C5" s="614"/>
      <c r="D5" s="617"/>
      <c r="E5" s="630" t="s">
        <v>31</v>
      </c>
      <c r="F5" s="632" t="s">
        <v>32</v>
      </c>
      <c r="G5" s="633"/>
      <c r="H5" s="634"/>
      <c r="I5" s="634"/>
      <c r="J5" s="633"/>
      <c r="K5" s="635"/>
      <c r="L5" s="632" t="s">
        <v>33</v>
      </c>
      <c r="M5" s="633"/>
      <c r="N5" s="633"/>
      <c r="O5" s="633"/>
      <c r="P5" s="630" t="s">
        <v>34</v>
      </c>
      <c r="Q5" s="632" t="s">
        <v>32</v>
      </c>
      <c r="R5" s="636"/>
      <c r="S5" s="637"/>
      <c r="T5" s="637"/>
      <c r="U5" s="636"/>
      <c r="V5" s="638"/>
      <c r="W5" s="632" t="s">
        <v>33</v>
      </c>
      <c r="X5" s="636"/>
      <c r="Y5" s="636"/>
      <c r="Z5" s="636"/>
      <c r="AA5" s="638"/>
      <c r="AB5" s="627"/>
      <c r="AC5" s="628"/>
      <c r="AD5" s="629"/>
    </row>
    <row r="6" spans="1:30" ht="54" customHeight="1" thickBot="1">
      <c r="A6" s="609"/>
      <c r="B6" s="612"/>
      <c r="C6" s="615"/>
      <c r="D6" s="618"/>
      <c r="E6" s="631"/>
      <c r="F6" s="60" t="s">
        <v>35</v>
      </c>
      <c r="G6" s="61" t="s">
        <v>36</v>
      </c>
      <c r="H6" s="62" t="s">
        <v>37</v>
      </c>
      <c r="I6" s="63">
        <v>2008</v>
      </c>
      <c r="J6" s="64">
        <v>2009</v>
      </c>
      <c r="K6" s="65" t="s">
        <v>38</v>
      </c>
      <c r="L6" s="60" t="s">
        <v>39</v>
      </c>
      <c r="M6" s="66" t="s">
        <v>36</v>
      </c>
      <c r="N6" s="67">
        <v>2008</v>
      </c>
      <c r="O6" s="67">
        <v>2009</v>
      </c>
      <c r="P6" s="631"/>
      <c r="Q6" s="60" t="s">
        <v>35</v>
      </c>
      <c r="R6" s="61" t="s">
        <v>36</v>
      </c>
      <c r="S6" s="62" t="s">
        <v>37</v>
      </c>
      <c r="T6" s="63">
        <v>2008</v>
      </c>
      <c r="U6" s="64">
        <v>2009</v>
      </c>
      <c r="V6" s="65" t="s">
        <v>38</v>
      </c>
      <c r="W6" s="60" t="s">
        <v>39</v>
      </c>
      <c r="X6" s="66" t="s">
        <v>36</v>
      </c>
      <c r="Y6" s="67">
        <v>2008</v>
      </c>
      <c r="Z6" s="67">
        <v>2009</v>
      </c>
      <c r="AA6" s="65" t="s">
        <v>38</v>
      </c>
      <c r="AB6" s="68" t="s">
        <v>40</v>
      </c>
      <c r="AC6" s="69" t="s">
        <v>41</v>
      </c>
      <c r="AD6" s="70" t="s">
        <v>42</v>
      </c>
    </row>
    <row r="7" spans="1:30" ht="15.75" thickBot="1">
      <c r="A7" s="71">
        <v>1</v>
      </c>
      <c r="B7" s="72">
        <v>2</v>
      </c>
      <c r="C7" s="73"/>
      <c r="D7" s="74">
        <v>3</v>
      </c>
      <c r="E7" s="75">
        <v>4</v>
      </c>
      <c r="F7" s="76">
        <v>5</v>
      </c>
      <c r="G7" s="77">
        <v>6</v>
      </c>
      <c r="H7" s="78">
        <v>7</v>
      </c>
      <c r="I7" s="79">
        <v>8</v>
      </c>
      <c r="J7" s="80">
        <v>9</v>
      </c>
      <c r="K7" s="81">
        <v>10</v>
      </c>
      <c r="L7" s="76">
        <v>11</v>
      </c>
      <c r="M7" s="82">
        <v>12</v>
      </c>
      <c r="N7" s="82">
        <v>13</v>
      </c>
      <c r="O7" s="82">
        <v>14</v>
      </c>
      <c r="P7" s="75">
        <v>16</v>
      </c>
      <c r="Q7" s="76">
        <v>17</v>
      </c>
      <c r="R7" s="77">
        <v>18</v>
      </c>
      <c r="S7" s="78">
        <v>19</v>
      </c>
      <c r="T7" s="79">
        <v>20</v>
      </c>
      <c r="U7" s="80">
        <v>21</v>
      </c>
      <c r="V7" s="81">
        <v>22</v>
      </c>
      <c r="W7" s="76">
        <v>23</v>
      </c>
      <c r="X7" s="82">
        <v>24</v>
      </c>
      <c r="Y7" s="82">
        <v>25</v>
      </c>
      <c r="Z7" s="82">
        <v>26</v>
      </c>
      <c r="AA7" s="81">
        <v>27</v>
      </c>
      <c r="AB7" s="80">
        <v>28</v>
      </c>
      <c r="AC7" s="82">
        <v>29</v>
      </c>
      <c r="AD7" s="81">
        <v>30</v>
      </c>
    </row>
    <row r="8" spans="1:30" ht="15.75" thickBot="1">
      <c r="A8" s="639" t="s">
        <v>43</v>
      </c>
      <c r="B8" s="640"/>
      <c r="C8" s="83"/>
      <c r="D8" s="84"/>
      <c r="E8" s="85"/>
      <c r="F8" s="85"/>
      <c r="G8" s="86"/>
      <c r="H8" s="87"/>
      <c r="I8" s="88"/>
      <c r="J8" s="89"/>
      <c r="K8" s="90"/>
      <c r="L8" s="85"/>
      <c r="M8" s="57"/>
      <c r="N8" s="89"/>
      <c r="O8" s="86"/>
      <c r="P8" s="85"/>
      <c r="Q8" s="85"/>
      <c r="R8" s="86"/>
      <c r="S8" s="87"/>
      <c r="T8" s="88"/>
      <c r="U8" s="57"/>
      <c r="V8" s="91"/>
      <c r="W8" s="85"/>
      <c r="X8" s="57"/>
      <c r="Y8" s="89"/>
      <c r="Z8" s="86"/>
      <c r="AA8" s="91"/>
      <c r="AB8" s="89"/>
      <c r="AC8" s="92"/>
      <c r="AD8" s="86"/>
    </row>
    <row r="9" spans="1:30" ht="12.75">
      <c r="A9" s="93" t="s">
        <v>44</v>
      </c>
      <c r="B9" s="94" t="s">
        <v>45</v>
      </c>
      <c r="C9" s="95" t="s">
        <v>46</v>
      </c>
      <c r="D9" s="96">
        <f aca="true" t="shared" si="0" ref="D9:D17">E9+P9</f>
        <v>2564.9139999999998</v>
      </c>
      <c r="E9" s="96">
        <f aca="true" t="shared" si="1" ref="E9:E17">F9+L9</f>
        <v>2438.9139999999998</v>
      </c>
      <c r="F9" s="97">
        <f aca="true" t="shared" si="2" ref="F9:F17">G9+H9+I9+J9+K9</f>
        <v>2438.9139999999998</v>
      </c>
      <c r="G9" s="98">
        <v>463.507</v>
      </c>
      <c r="H9" s="99"/>
      <c r="I9" s="100">
        <v>213.998</v>
      </c>
      <c r="J9" s="101">
        <v>315.291</v>
      </c>
      <c r="K9" s="98">
        <v>1446.118</v>
      </c>
      <c r="L9" s="93"/>
      <c r="M9" s="94"/>
      <c r="N9" s="94"/>
      <c r="O9" s="94"/>
      <c r="P9" s="102">
        <f aca="true" t="shared" si="3" ref="P9:P17">Q9+W9</f>
        <v>126</v>
      </c>
      <c r="Q9" s="103">
        <f aca="true" t="shared" si="4" ref="Q9:Q17">R9+S9+T9+U9+V9</f>
        <v>126</v>
      </c>
      <c r="R9" s="95"/>
      <c r="S9" s="99"/>
      <c r="T9" s="100">
        <v>106</v>
      </c>
      <c r="U9" s="104">
        <v>20</v>
      </c>
      <c r="V9" s="98"/>
      <c r="W9" s="93"/>
      <c r="X9" s="94"/>
      <c r="Y9" s="94"/>
      <c r="Z9" s="94"/>
      <c r="AA9" s="98"/>
      <c r="AB9" s="105">
        <f aca="true" t="shared" si="5" ref="AB9:AB17">I9+T9</f>
        <v>319.998</v>
      </c>
      <c r="AC9" s="106">
        <f aca="true" t="shared" si="6" ref="AC9:AC17">H9+S9</f>
        <v>0</v>
      </c>
      <c r="AD9" s="107">
        <f aca="true" t="shared" si="7" ref="AD9:AD17">AB9+AC9</f>
        <v>319.998</v>
      </c>
    </row>
    <row r="10" spans="1:30" ht="12.75">
      <c r="A10" s="108" t="s">
        <v>47</v>
      </c>
      <c r="B10" s="109" t="s">
        <v>48</v>
      </c>
      <c r="C10" s="110" t="s">
        <v>46</v>
      </c>
      <c r="D10" s="111">
        <f t="shared" si="0"/>
        <v>2.094</v>
      </c>
      <c r="E10" s="111">
        <f t="shared" si="1"/>
        <v>0</v>
      </c>
      <c r="F10" s="112">
        <f t="shared" si="2"/>
        <v>0</v>
      </c>
      <c r="G10" s="113"/>
      <c r="H10" s="114"/>
      <c r="I10" s="115"/>
      <c r="J10" s="116"/>
      <c r="K10" s="113"/>
      <c r="L10" s="108"/>
      <c r="M10" s="109"/>
      <c r="N10" s="109"/>
      <c r="O10" s="109"/>
      <c r="P10" s="117">
        <f t="shared" si="3"/>
        <v>2.094</v>
      </c>
      <c r="Q10" s="118">
        <f t="shared" si="4"/>
        <v>2.094</v>
      </c>
      <c r="R10" s="119">
        <v>0.292</v>
      </c>
      <c r="S10" s="114"/>
      <c r="T10" s="115">
        <v>1.802</v>
      </c>
      <c r="U10" s="116"/>
      <c r="V10" s="113"/>
      <c r="W10" s="108"/>
      <c r="X10" s="109"/>
      <c r="Y10" s="109"/>
      <c r="Z10" s="109"/>
      <c r="AA10" s="113"/>
      <c r="AB10" s="120">
        <f t="shared" si="5"/>
        <v>1.802</v>
      </c>
      <c r="AC10" s="121">
        <f t="shared" si="6"/>
        <v>0</v>
      </c>
      <c r="AD10" s="122">
        <f t="shared" si="7"/>
        <v>1.802</v>
      </c>
    </row>
    <row r="11" spans="1:30" ht="12.75">
      <c r="A11" s="108" t="s">
        <v>49</v>
      </c>
      <c r="B11" s="109" t="s">
        <v>50</v>
      </c>
      <c r="C11" s="110" t="s">
        <v>46</v>
      </c>
      <c r="D11" s="111">
        <f t="shared" si="0"/>
        <v>3.965</v>
      </c>
      <c r="E11" s="111">
        <f t="shared" si="1"/>
        <v>3.965</v>
      </c>
      <c r="F11" s="112">
        <f t="shared" si="2"/>
        <v>3.965</v>
      </c>
      <c r="G11" s="113">
        <v>1.765</v>
      </c>
      <c r="H11" s="114">
        <v>0.994</v>
      </c>
      <c r="I11" s="115">
        <v>0.106</v>
      </c>
      <c r="J11" s="123">
        <v>1.1</v>
      </c>
      <c r="K11" s="113"/>
      <c r="L11" s="108"/>
      <c r="M11" s="109"/>
      <c r="N11" s="109"/>
      <c r="O11" s="109"/>
      <c r="P11" s="117">
        <f t="shared" si="3"/>
        <v>0</v>
      </c>
      <c r="Q11" s="118">
        <f t="shared" si="4"/>
        <v>0</v>
      </c>
      <c r="R11" s="110"/>
      <c r="S11" s="114"/>
      <c r="T11" s="115"/>
      <c r="U11" s="116"/>
      <c r="V11" s="113"/>
      <c r="W11" s="108"/>
      <c r="X11" s="109"/>
      <c r="Y11" s="109"/>
      <c r="Z11" s="109"/>
      <c r="AA11" s="113"/>
      <c r="AB11" s="120">
        <f t="shared" si="5"/>
        <v>0.106</v>
      </c>
      <c r="AC11" s="121">
        <f t="shared" si="6"/>
        <v>0.994</v>
      </c>
      <c r="AD11" s="122">
        <f t="shared" si="7"/>
        <v>1.1</v>
      </c>
    </row>
    <row r="12" spans="1:30" ht="12.75">
      <c r="A12" s="108" t="s">
        <v>51</v>
      </c>
      <c r="B12" s="109" t="s">
        <v>52</v>
      </c>
      <c r="C12" s="110" t="s">
        <v>46</v>
      </c>
      <c r="D12" s="111">
        <f t="shared" si="0"/>
        <v>194.969</v>
      </c>
      <c r="E12" s="111">
        <f t="shared" si="1"/>
        <v>194.969</v>
      </c>
      <c r="F12" s="112">
        <f t="shared" si="2"/>
        <v>194.969</v>
      </c>
      <c r="G12" s="113">
        <v>72.23899999999999</v>
      </c>
      <c r="H12" s="114"/>
      <c r="I12" s="115">
        <v>61.061</v>
      </c>
      <c r="J12" s="116">
        <v>61.669</v>
      </c>
      <c r="K12" s="113"/>
      <c r="L12" s="108"/>
      <c r="M12" s="109"/>
      <c r="N12" s="109"/>
      <c r="O12" s="109"/>
      <c r="P12" s="117">
        <f t="shared" si="3"/>
        <v>0</v>
      </c>
      <c r="Q12" s="118">
        <f t="shared" si="4"/>
        <v>0</v>
      </c>
      <c r="R12" s="110"/>
      <c r="S12" s="114"/>
      <c r="T12" s="115"/>
      <c r="U12" s="116"/>
      <c r="V12" s="113"/>
      <c r="W12" s="108"/>
      <c r="X12" s="109"/>
      <c r="Y12" s="109"/>
      <c r="Z12" s="109"/>
      <c r="AA12" s="113"/>
      <c r="AB12" s="120">
        <f t="shared" si="5"/>
        <v>61.061</v>
      </c>
      <c r="AC12" s="121">
        <f t="shared" si="6"/>
        <v>0</v>
      </c>
      <c r="AD12" s="122">
        <f t="shared" si="7"/>
        <v>61.061</v>
      </c>
    </row>
    <row r="13" spans="1:30" ht="12.75">
      <c r="A13" s="108" t="s">
        <v>53</v>
      </c>
      <c r="B13" s="109" t="s">
        <v>54</v>
      </c>
      <c r="C13" s="110" t="s">
        <v>55</v>
      </c>
      <c r="D13" s="111">
        <f t="shared" si="0"/>
        <v>3</v>
      </c>
      <c r="E13" s="111">
        <f t="shared" si="1"/>
        <v>3</v>
      </c>
      <c r="F13" s="112">
        <f t="shared" si="2"/>
        <v>3</v>
      </c>
      <c r="G13" s="113"/>
      <c r="H13" s="114"/>
      <c r="I13" s="115">
        <v>3</v>
      </c>
      <c r="J13" s="123"/>
      <c r="K13" s="113"/>
      <c r="L13" s="108"/>
      <c r="M13" s="109"/>
      <c r="N13" s="109"/>
      <c r="O13" s="109"/>
      <c r="P13" s="117">
        <f t="shared" si="3"/>
        <v>0</v>
      </c>
      <c r="Q13" s="118">
        <f t="shared" si="4"/>
        <v>0</v>
      </c>
      <c r="R13" s="110"/>
      <c r="S13" s="114"/>
      <c r="T13" s="115"/>
      <c r="U13" s="116"/>
      <c r="V13" s="113"/>
      <c r="W13" s="108"/>
      <c r="X13" s="109"/>
      <c r="Y13" s="109"/>
      <c r="Z13" s="109"/>
      <c r="AA13" s="113"/>
      <c r="AB13" s="120">
        <f t="shared" si="5"/>
        <v>3</v>
      </c>
      <c r="AC13" s="121">
        <f t="shared" si="6"/>
        <v>0</v>
      </c>
      <c r="AD13" s="122">
        <f t="shared" si="7"/>
        <v>3</v>
      </c>
    </row>
    <row r="14" spans="1:30" ht="12.75">
      <c r="A14" s="108" t="s">
        <v>56</v>
      </c>
      <c r="B14" s="109" t="s">
        <v>57</v>
      </c>
      <c r="C14" s="110" t="s">
        <v>46</v>
      </c>
      <c r="D14" s="111">
        <f t="shared" si="0"/>
        <v>1.258</v>
      </c>
      <c r="E14" s="111">
        <f t="shared" si="1"/>
        <v>0</v>
      </c>
      <c r="F14" s="112">
        <f t="shared" si="2"/>
        <v>0</v>
      </c>
      <c r="G14" s="113"/>
      <c r="H14" s="114"/>
      <c r="I14" s="115"/>
      <c r="J14" s="116"/>
      <c r="K14" s="113"/>
      <c r="L14" s="108"/>
      <c r="M14" s="109"/>
      <c r="N14" s="109"/>
      <c r="O14" s="109"/>
      <c r="P14" s="117">
        <f t="shared" si="3"/>
        <v>1.258</v>
      </c>
      <c r="Q14" s="118">
        <f t="shared" si="4"/>
        <v>1.258</v>
      </c>
      <c r="R14" s="119">
        <v>1.018</v>
      </c>
      <c r="S14" s="114">
        <v>0.24</v>
      </c>
      <c r="T14" s="115"/>
      <c r="U14" s="116"/>
      <c r="V14" s="113"/>
      <c r="W14" s="108"/>
      <c r="X14" s="109"/>
      <c r="Y14" s="109"/>
      <c r="Z14" s="109"/>
      <c r="AA14" s="113"/>
      <c r="AB14" s="120">
        <f t="shared" si="5"/>
        <v>0</v>
      </c>
      <c r="AC14" s="121">
        <f t="shared" si="6"/>
        <v>0.24</v>
      </c>
      <c r="AD14" s="122">
        <f t="shared" si="7"/>
        <v>0.24</v>
      </c>
    </row>
    <row r="15" spans="1:30" ht="12.75">
      <c r="A15" s="108" t="s">
        <v>58</v>
      </c>
      <c r="B15" s="109" t="s">
        <v>59</v>
      </c>
      <c r="C15" s="110" t="s">
        <v>46</v>
      </c>
      <c r="D15" s="111">
        <f t="shared" si="0"/>
        <v>74.595</v>
      </c>
      <c r="E15" s="111">
        <f t="shared" si="1"/>
        <v>71.795</v>
      </c>
      <c r="F15" s="112">
        <f t="shared" si="2"/>
        <v>71.795</v>
      </c>
      <c r="G15" s="113">
        <v>54.405</v>
      </c>
      <c r="H15" s="114"/>
      <c r="I15" s="115">
        <v>17.39</v>
      </c>
      <c r="J15" s="123"/>
      <c r="K15" s="113"/>
      <c r="L15" s="108"/>
      <c r="M15" s="109"/>
      <c r="N15" s="109"/>
      <c r="O15" s="109"/>
      <c r="P15" s="124">
        <f t="shared" si="3"/>
        <v>2.8</v>
      </c>
      <c r="Q15" s="118">
        <f t="shared" si="4"/>
        <v>2.8</v>
      </c>
      <c r="R15" s="110"/>
      <c r="S15" s="114"/>
      <c r="T15" s="115">
        <v>2.8</v>
      </c>
      <c r="U15" s="116"/>
      <c r="V15" s="113"/>
      <c r="W15" s="108"/>
      <c r="X15" s="109"/>
      <c r="Y15" s="109"/>
      <c r="Z15" s="109"/>
      <c r="AA15" s="113"/>
      <c r="AB15" s="120">
        <f t="shared" si="5"/>
        <v>20.19</v>
      </c>
      <c r="AC15" s="121">
        <f t="shared" si="6"/>
        <v>0</v>
      </c>
      <c r="AD15" s="122">
        <f t="shared" si="7"/>
        <v>20.19</v>
      </c>
    </row>
    <row r="16" spans="1:30" ht="12.75">
      <c r="A16" s="108" t="s">
        <v>60</v>
      </c>
      <c r="B16" s="109" t="s">
        <v>61</v>
      </c>
      <c r="C16" s="110" t="s">
        <v>46</v>
      </c>
      <c r="D16" s="111">
        <f t="shared" si="0"/>
        <v>1.1500000000000001</v>
      </c>
      <c r="E16" s="111">
        <f t="shared" si="1"/>
        <v>0</v>
      </c>
      <c r="F16" s="112">
        <f t="shared" si="2"/>
        <v>0</v>
      </c>
      <c r="G16" s="113"/>
      <c r="H16" s="114"/>
      <c r="I16" s="115"/>
      <c r="J16" s="116"/>
      <c r="K16" s="113"/>
      <c r="L16" s="108"/>
      <c r="M16" s="109"/>
      <c r="N16" s="109"/>
      <c r="O16" s="109"/>
      <c r="P16" s="117">
        <f t="shared" si="3"/>
        <v>1.1500000000000001</v>
      </c>
      <c r="Q16" s="118">
        <f t="shared" si="4"/>
        <v>1.1</v>
      </c>
      <c r="R16" s="110"/>
      <c r="S16" s="114"/>
      <c r="T16" s="115">
        <v>1.1</v>
      </c>
      <c r="U16" s="116"/>
      <c r="V16" s="113"/>
      <c r="W16" s="125">
        <f>X16+Y16+Z16+AA16</f>
        <v>0.05</v>
      </c>
      <c r="X16" s="109"/>
      <c r="Y16" s="126">
        <v>0.04</v>
      </c>
      <c r="Z16" s="126">
        <v>0.01</v>
      </c>
      <c r="AA16" s="113"/>
      <c r="AB16" s="120">
        <f t="shared" si="5"/>
        <v>1.1</v>
      </c>
      <c r="AC16" s="121">
        <f t="shared" si="6"/>
        <v>0</v>
      </c>
      <c r="AD16" s="122">
        <f t="shared" si="7"/>
        <v>1.1</v>
      </c>
    </row>
    <row r="17" spans="1:30" ht="12.75">
      <c r="A17" s="108" t="s">
        <v>62</v>
      </c>
      <c r="B17" s="109" t="s">
        <v>63</v>
      </c>
      <c r="C17" s="110" t="s">
        <v>55</v>
      </c>
      <c r="D17" s="111">
        <f t="shared" si="0"/>
        <v>6</v>
      </c>
      <c r="E17" s="111">
        <f t="shared" si="1"/>
        <v>6</v>
      </c>
      <c r="F17" s="112">
        <f t="shared" si="2"/>
        <v>6</v>
      </c>
      <c r="G17" s="113"/>
      <c r="H17" s="114"/>
      <c r="I17" s="115">
        <v>6</v>
      </c>
      <c r="J17" s="123"/>
      <c r="K17" s="113"/>
      <c r="L17" s="108"/>
      <c r="M17" s="109"/>
      <c r="N17" s="109"/>
      <c r="O17" s="109"/>
      <c r="P17" s="117">
        <f t="shared" si="3"/>
        <v>0</v>
      </c>
      <c r="Q17" s="118">
        <f t="shared" si="4"/>
        <v>0</v>
      </c>
      <c r="R17" s="110"/>
      <c r="S17" s="114"/>
      <c r="T17" s="115"/>
      <c r="U17" s="116"/>
      <c r="V17" s="113"/>
      <c r="W17" s="108"/>
      <c r="X17" s="109"/>
      <c r="Y17" s="109"/>
      <c r="Z17" s="109"/>
      <c r="AA17" s="113"/>
      <c r="AB17" s="120">
        <f t="shared" si="5"/>
        <v>6</v>
      </c>
      <c r="AC17" s="121">
        <f t="shared" si="6"/>
        <v>0</v>
      </c>
      <c r="AD17" s="122">
        <f t="shared" si="7"/>
        <v>6</v>
      </c>
    </row>
    <row r="18" spans="1:30" ht="13.5" thickBot="1">
      <c r="A18" s="127"/>
      <c r="B18" s="128"/>
      <c r="C18" s="129"/>
      <c r="D18" s="130"/>
      <c r="E18" s="130"/>
      <c r="F18" s="131"/>
      <c r="G18" s="132"/>
      <c r="H18" s="133"/>
      <c r="I18" s="134"/>
      <c r="J18" s="131"/>
      <c r="K18" s="132"/>
      <c r="L18" s="127"/>
      <c r="M18" s="128"/>
      <c r="N18" s="128"/>
      <c r="O18" s="128"/>
      <c r="P18" s="117"/>
      <c r="Q18" s="127"/>
      <c r="R18" s="129"/>
      <c r="S18" s="133"/>
      <c r="T18" s="134"/>
      <c r="U18" s="131"/>
      <c r="V18" s="132"/>
      <c r="W18" s="127"/>
      <c r="X18" s="128"/>
      <c r="Y18" s="128"/>
      <c r="Z18" s="128"/>
      <c r="AA18" s="132"/>
      <c r="AB18" s="135"/>
      <c r="AC18" s="136"/>
      <c r="AD18" s="137"/>
    </row>
    <row r="19" spans="1:30" ht="16.5" thickBot="1">
      <c r="A19" s="138"/>
      <c r="B19" s="139" t="s">
        <v>64</v>
      </c>
      <c r="C19" s="140"/>
      <c r="D19" s="141">
        <f aca="true" t="shared" si="8" ref="D19:AD19">SUM(D9:D18)</f>
        <v>2851.9449999999997</v>
      </c>
      <c r="E19" s="142">
        <f t="shared" si="8"/>
        <v>2718.643</v>
      </c>
      <c r="F19" s="143">
        <f t="shared" si="8"/>
        <v>2718.643</v>
      </c>
      <c r="G19" s="144">
        <f t="shared" si="8"/>
        <v>591.9159999999999</v>
      </c>
      <c r="H19" s="145">
        <f t="shared" si="8"/>
        <v>0.994</v>
      </c>
      <c r="I19" s="146">
        <f t="shared" si="8"/>
        <v>301.55499999999995</v>
      </c>
      <c r="J19" s="147">
        <f t="shared" si="8"/>
        <v>378.06</v>
      </c>
      <c r="K19" s="148">
        <f t="shared" si="8"/>
        <v>1446.118</v>
      </c>
      <c r="L19" s="149">
        <f t="shared" si="8"/>
        <v>0</v>
      </c>
      <c r="M19" s="150">
        <f t="shared" si="8"/>
        <v>0</v>
      </c>
      <c r="N19" s="150">
        <f t="shared" si="8"/>
        <v>0</v>
      </c>
      <c r="O19" s="150">
        <f t="shared" si="8"/>
        <v>0</v>
      </c>
      <c r="P19" s="151">
        <f t="shared" si="8"/>
        <v>133.30200000000002</v>
      </c>
      <c r="Q19" s="149">
        <f t="shared" si="8"/>
        <v>133.252</v>
      </c>
      <c r="R19" s="150">
        <f t="shared" si="8"/>
        <v>1.31</v>
      </c>
      <c r="S19" s="145">
        <f t="shared" si="8"/>
        <v>0.24</v>
      </c>
      <c r="T19" s="146">
        <f t="shared" si="8"/>
        <v>111.702</v>
      </c>
      <c r="U19" s="150">
        <f t="shared" si="8"/>
        <v>20</v>
      </c>
      <c r="V19" s="148">
        <f t="shared" si="8"/>
        <v>0</v>
      </c>
      <c r="W19" s="149">
        <f t="shared" si="8"/>
        <v>0.05</v>
      </c>
      <c r="X19" s="150">
        <f t="shared" si="8"/>
        <v>0</v>
      </c>
      <c r="Y19" s="150">
        <f t="shared" si="8"/>
        <v>0.04</v>
      </c>
      <c r="Z19" s="150">
        <f t="shared" si="8"/>
        <v>0.01</v>
      </c>
      <c r="AA19" s="148">
        <f t="shared" si="8"/>
        <v>0</v>
      </c>
      <c r="AB19" s="152">
        <f t="shared" si="8"/>
        <v>413.257</v>
      </c>
      <c r="AC19" s="153">
        <f t="shared" si="8"/>
        <v>1.234</v>
      </c>
      <c r="AD19" s="154">
        <f t="shared" si="8"/>
        <v>414.49100000000004</v>
      </c>
    </row>
    <row r="20" spans="1:31" ht="12.75">
      <c r="A20" s="155"/>
      <c r="B20" s="156"/>
      <c r="C20" s="15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5.75" thickBot="1">
      <c r="A21" s="157" t="s">
        <v>65</v>
      </c>
      <c r="B21" s="156"/>
      <c r="C21" s="1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2" s="170" customFormat="1" ht="12.75">
      <c r="A22" s="158" t="s">
        <v>66</v>
      </c>
      <c r="B22" s="159" t="s">
        <v>67</v>
      </c>
      <c r="C22" s="160" t="s">
        <v>55</v>
      </c>
      <c r="D22" s="161">
        <f aca="true" t="shared" si="9" ref="D22:D33">E22+P22</f>
        <v>0.852</v>
      </c>
      <c r="E22" s="162">
        <f aca="true" t="shared" si="10" ref="E22:E33">F22+L22</f>
        <v>0.852</v>
      </c>
      <c r="F22" s="158">
        <f aca="true" t="shared" si="11" ref="F22:F33">G22+H22+I22+J22+K22</f>
        <v>0.852</v>
      </c>
      <c r="G22" s="160"/>
      <c r="H22" s="99">
        <v>0.852</v>
      </c>
      <c r="I22" s="163"/>
      <c r="J22" s="158"/>
      <c r="K22" s="164"/>
      <c r="L22" s="165"/>
      <c r="M22" s="159"/>
      <c r="N22" s="159"/>
      <c r="O22" s="159"/>
      <c r="P22" s="161">
        <f>Q22+W22</f>
        <v>0</v>
      </c>
      <c r="Q22" s="166">
        <f>R22+S22+T22+U22+V22</f>
        <v>0</v>
      </c>
      <c r="R22" s="160"/>
      <c r="S22" s="99"/>
      <c r="T22" s="100"/>
      <c r="U22" s="165"/>
      <c r="V22" s="164"/>
      <c r="W22" s="158"/>
      <c r="X22" s="159"/>
      <c r="Y22" s="159"/>
      <c r="Z22" s="159"/>
      <c r="AA22" s="164"/>
      <c r="AB22" s="167">
        <f aca="true" t="shared" si="12" ref="AB22:AB33">I22+T22</f>
        <v>0</v>
      </c>
      <c r="AC22" s="168">
        <f aca="true" t="shared" si="13" ref="AC22:AC33">H22+S22</f>
        <v>0.852</v>
      </c>
      <c r="AD22" s="169">
        <f aca="true" t="shared" si="14" ref="AD22:AD33">AB22+AC22</f>
        <v>0.852</v>
      </c>
      <c r="AF22" s="156"/>
    </row>
    <row r="23" spans="1:32" s="170" customFormat="1" ht="12.75">
      <c r="A23" s="171">
        <v>233011</v>
      </c>
      <c r="B23" s="172" t="s">
        <v>68</v>
      </c>
      <c r="C23" s="173" t="s">
        <v>69</v>
      </c>
      <c r="D23" s="174">
        <f t="shared" si="9"/>
        <v>4</v>
      </c>
      <c r="E23" s="175">
        <f t="shared" si="10"/>
        <v>4</v>
      </c>
      <c r="F23" s="176">
        <f t="shared" si="11"/>
        <v>4</v>
      </c>
      <c r="G23" s="173"/>
      <c r="H23" s="114"/>
      <c r="I23" s="177">
        <v>4</v>
      </c>
      <c r="J23" s="178"/>
      <c r="K23" s="179"/>
      <c r="L23" s="180"/>
      <c r="M23" s="172"/>
      <c r="N23" s="172"/>
      <c r="O23" s="172"/>
      <c r="P23" s="181"/>
      <c r="Q23" s="176"/>
      <c r="R23" s="173"/>
      <c r="S23" s="114"/>
      <c r="T23" s="115"/>
      <c r="U23" s="180"/>
      <c r="V23" s="179"/>
      <c r="W23" s="182"/>
      <c r="X23" s="172"/>
      <c r="Y23" s="172"/>
      <c r="Z23" s="172"/>
      <c r="AA23" s="179"/>
      <c r="AB23" s="183">
        <f t="shared" si="12"/>
        <v>4</v>
      </c>
      <c r="AC23" s="184">
        <f t="shared" si="13"/>
        <v>0</v>
      </c>
      <c r="AD23" s="185">
        <f t="shared" si="14"/>
        <v>4</v>
      </c>
      <c r="AF23" s="156"/>
    </row>
    <row r="24" spans="1:32" s="170" customFormat="1" ht="12.75">
      <c r="A24" s="171">
        <v>233011</v>
      </c>
      <c r="B24" s="172" t="s">
        <v>70</v>
      </c>
      <c r="C24" s="173"/>
      <c r="D24" s="174">
        <f t="shared" si="9"/>
        <v>25</v>
      </c>
      <c r="E24" s="175">
        <f t="shared" si="10"/>
        <v>25</v>
      </c>
      <c r="F24" s="176">
        <f t="shared" si="11"/>
        <v>25</v>
      </c>
      <c r="G24" s="173"/>
      <c r="H24" s="114"/>
      <c r="I24" s="177">
        <v>25</v>
      </c>
      <c r="J24" s="178"/>
      <c r="K24" s="179"/>
      <c r="L24" s="180"/>
      <c r="M24" s="172"/>
      <c r="N24" s="172"/>
      <c r="O24" s="172"/>
      <c r="P24" s="181"/>
      <c r="Q24" s="176"/>
      <c r="R24" s="173"/>
      <c r="S24" s="114"/>
      <c r="T24" s="115"/>
      <c r="U24" s="180"/>
      <c r="V24" s="179"/>
      <c r="W24" s="182"/>
      <c r="X24" s="172"/>
      <c r="Y24" s="172"/>
      <c r="Z24" s="172"/>
      <c r="AA24" s="179"/>
      <c r="AB24" s="183">
        <f t="shared" si="12"/>
        <v>25</v>
      </c>
      <c r="AC24" s="184">
        <f t="shared" si="13"/>
        <v>0</v>
      </c>
      <c r="AD24" s="185">
        <f t="shared" si="14"/>
        <v>25</v>
      </c>
      <c r="AF24" s="156"/>
    </row>
    <row r="25" spans="1:32" s="170" customFormat="1" ht="12.75">
      <c r="A25" s="171">
        <v>233011</v>
      </c>
      <c r="B25" s="172" t="s">
        <v>71</v>
      </c>
      <c r="C25" s="173"/>
      <c r="D25" s="174">
        <f>E25+P25</f>
        <v>7</v>
      </c>
      <c r="E25" s="175">
        <f>F25+L25</f>
        <v>7</v>
      </c>
      <c r="F25" s="176">
        <f>G25+H25+I25+J25+K25</f>
        <v>7</v>
      </c>
      <c r="G25" s="173"/>
      <c r="H25" s="114"/>
      <c r="I25" s="177">
        <v>7</v>
      </c>
      <c r="J25" s="178"/>
      <c r="K25" s="179"/>
      <c r="L25" s="180"/>
      <c r="M25" s="172"/>
      <c r="N25" s="172"/>
      <c r="O25" s="172"/>
      <c r="P25" s="181"/>
      <c r="Q25" s="176"/>
      <c r="R25" s="173"/>
      <c r="S25" s="114"/>
      <c r="T25" s="115"/>
      <c r="U25" s="180"/>
      <c r="V25" s="179"/>
      <c r="W25" s="182"/>
      <c r="X25" s="172"/>
      <c r="Y25" s="172"/>
      <c r="Z25" s="172"/>
      <c r="AA25" s="179"/>
      <c r="AB25" s="183">
        <f>I25+T25</f>
        <v>7</v>
      </c>
      <c r="AC25" s="184">
        <f>H25+S25</f>
        <v>0</v>
      </c>
      <c r="AD25" s="185">
        <f>AB25+AC25</f>
        <v>7</v>
      </c>
      <c r="AF25" s="156"/>
    </row>
    <row r="26" spans="1:32" s="170" customFormat="1" ht="12.75">
      <c r="A26" s="171">
        <v>233012</v>
      </c>
      <c r="B26" s="172" t="s">
        <v>72</v>
      </c>
      <c r="C26" s="173"/>
      <c r="D26" s="174">
        <f t="shared" si="9"/>
        <v>6</v>
      </c>
      <c r="E26" s="175">
        <f t="shared" si="10"/>
        <v>6</v>
      </c>
      <c r="F26" s="176">
        <f t="shared" si="11"/>
        <v>6</v>
      </c>
      <c r="G26" s="173"/>
      <c r="H26" s="114"/>
      <c r="I26" s="177">
        <v>6</v>
      </c>
      <c r="J26" s="178"/>
      <c r="K26" s="179"/>
      <c r="L26" s="180"/>
      <c r="M26" s="172"/>
      <c r="N26" s="172"/>
      <c r="O26" s="172"/>
      <c r="P26" s="181"/>
      <c r="Q26" s="176"/>
      <c r="R26" s="173"/>
      <c r="S26" s="114"/>
      <c r="T26" s="115"/>
      <c r="U26" s="180"/>
      <c r="V26" s="179"/>
      <c r="W26" s="182"/>
      <c r="X26" s="172"/>
      <c r="Y26" s="172"/>
      <c r="Z26" s="172"/>
      <c r="AA26" s="179"/>
      <c r="AB26" s="183">
        <f t="shared" si="12"/>
        <v>6</v>
      </c>
      <c r="AC26" s="184">
        <f t="shared" si="13"/>
        <v>0</v>
      </c>
      <c r="AD26" s="185">
        <f t="shared" si="14"/>
        <v>6</v>
      </c>
      <c r="AF26" s="156"/>
    </row>
    <row r="27" spans="1:32" s="170" customFormat="1" ht="12.75">
      <c r="A27" s="171">
        <v>233012</v>
      </c>
      <c r="B27" s="172" t="s">
        <v>73</v>
      </c>
      <c r="C27" s="173"/>
      <c r="D27" s="174">
        <f t="shared" si="9"/>
        <v>5</v>
      </c>
      <c r="E27" s="175">
        <f t="shared" si="10"/>
        <v>5</v>
      </c>
      <c r="F27" s="176">
        <f t="shared" si="11"/>
        <v>5</v>
      </c>
      <c r="G27" s="173"/>
      <c r="H27" s="114"/>
      <c r="I27" s="177">
        <v>5</v>
      </c>
      <c r="J27" s="178"/>
      <c r="K27" s="179"/>
      <c r="L27" s="180"/>
      <c r="M27" s="172"/>
      <c r="N27" s="172"/>
      <c r="O27" s="172"/>
      <c r="P27" s="181"/>
      <c r="Q27" s="176"/>
      <c r="R27" s="173"/>
      <c r="S27" s="114"/>
      <c r="T27" s="115"/>
      <c r="U27" s="180"/>
      <c r="V27" s="179"/>
      <c r="W27" s="182"/>
      <c r="X27" s="172"/>
      <c r="Y27" s="172"/>
      <c r="Z27" s="172"/>
      <c r="AA27" s="179"/>
      <c r="AB27" s="183">
        <f t="shared" si="12"/>
        <v>5</v>
      </c>
      <c r="AC27" s="184">
        <f t="shared" si="13"/>
        <v>0</v>
      </c>
      <c r="AD27" s="185">
        <f t="shared" si="14"/>
        <v>5</v>
      </c>
      <c r="AF27" s="156"/>
    </row>
    <row r="28" spans="1:32" s="170" customFormat="1" ht="12.75">
      <c r="A28" s="171">
        <v>233012</v>
      </c>
      <c r="B28" s="172" t="s">
        <v>74</v>
      </c>
      <c r="C28" s="173"/>
      <c r="D28" s="174">
        <f t="shared" si="9"/>
        <v>5</v>
      </c>
      <c r="E28" s="175">
        <f t="shared" si="10"/>
        <v>5</v>
      </c>
      <c r="F28" s="176">
        <f t="shared" si="11"/>
        <v>5</v>
      </c>
      <c r="G28" s="173"/>
      <c r="H28" s="114"/>
      <c r="I28" s="177">
        <v>5</v>
      </c>
      <c r="J28" s="178"/>
      <c r="K28" s="179"/>
      <c r="L28" s="180"/>
      <c r="M28" s="172"/>
      <c r="N28" s="172"/>
      <c r="O28" s="172"/>
      <c r="P28" s="181"/>
      <c r="Q28" s="176"/>
      <c r="R28" s="173"/>
      <c r="S28" s="114"/>
      <c r="T28" s="115"/>
      <c r="U28" s="180"/>
      <c r="V28" s="179"/>
      <c r="W28" s="182"/>
      <c r="X28" s="172"/>
      <c r="Y28" s="172"/>
      <c r="Z28" s="172"/>
      <c r="AA28" s="179"/>
      <c r="AB28" s="183">
        <f t="shared" si="12"/>
        <v>5</v>
      </c>
      <c r="AC28" s="184">
        <f t="shared" si="13"/>
        <v>0</v>
      </c>
      <c r="AD28" s="185">
        <f t="shared" si="14"/>
        <v>5</v>
      </c>
      <c r="AF28" s="156"/>
    </row>
    <row r="29" spans="1:32" s="170" customFormat="1" ht="12.75">
      <c r="A29" s="171">
        <v>233014</v>
      </c>
      <c r="B29" s="172" t="s">
        <v>75</v>
      </c>
      <c r="C29" s="173"/>
      <c r="D29" s="174">
        <f t="shared" si="9"/>
        <v>1.1</v>
      </c>
      <c r="E29" s="175">
        <f t="shared" si="10"/>
        <v>1.1</v>
      </c>
      <c r="F29" s="176">
        <f t="shared" si="11"/>
        <v>1.1</v>
      </c>
      <c r="G29" s="173"/>
      <c r="H29" s="114"/>
      <c r="I29" s="177">
        <v>1.1</v>
      </c>
      <c r="J29" s="178"/>
      <c r="K29" s="179"/>
      <c r="L29" s="180"/>
      <c r="M29" s="172"/>
      <c r="N29" s="172"/>
      <c r="O29" s="172"/>
      <c r="P29" s="181"/>
      <c r="Q29" s="176"/>
      <c r="R29" s="173"/>
      <c r="S29" s="114"/>
      <c r="T29" s="115"/>
      <c r="U29" s="180"/>
      <c r="V29" s="179"/>
      <c r="W29" s="182"/>
      <c r="X29" s="172"/>
      <c r="Y29" s="172"/>
      <c r="Z29" s="172"/>
      <c r="AA29" s="179"/>
      <c r="AB29" s="183">
        <f t="shared" si="12"/>
        <v>1.1</v>
      </c>
      <c r="AC29" s="184">
        <f t="shared" si="13"/>
        <v>0</v>
      </c>
      <c r="AD29" s="185">
        <f t="shared" si="14"/>
        <v>1.1</v>
      </c>
      <c r="AF29" s="156"/>
    </row>
    <row r="30" spans="1:32" s="170" customFormat="1" ht="12.75">
      <c r="A30" s="171">
        <v>233015</v>
      </c>
      <c r="B30" s="172" t="s">
        <v>76</v>
      </c>
      <c r="C30" s="173"/>
      <c r="D30" s="174">
        <f t="shared" si="9"/>
        <v>20</v>
      </c>
      <c r="E30" s="175">
        <f t="shared" si="10"/>
        <v>20</v>
      </c>
      <c r="F30" s="176">
        <f t="shared" si="11"/>
        <v>20</v>
      </c>
      <c r="G30" s="173"/>
      <c r="H30" s="114"/>
      <c r="I30" s="177">
        <v>10</v>
      </c>
      <c r="J30" s="178">
        <v>10</v>
      </c>
      <c r="K30" s="179"/>
      <c r="L30" s="180"/>
      <c r="M30" s="172"/>
      <c r="N30" s="172"/>
      <c r="O30" s="172"/>
      <c r="P30" s="181"/>
      <c r="Q30" s="176"/>
      <c r="R30" s="173"/>
      <c r="S30" s="114"/>
      <c r="T30" s="115"/>
      <c r="U30" s="180"/>
      <c r="V30" s="179"/>
      <c r="W30" s="182"/>
      <c r="X30" s="172"/>
      <c r="Y30" s="172"/>
      <c r="Z30" s="172"/>
      <c r="AA30" s="179"/>
      <c r="AB30" s="183">
        <f t="shared" si="12"/>
        <v>10</v>
      </c>
      <c r="AC30" s="184">
        <f t="shared" si="13"/>
        <v>0</v>
      </c>
      <c r="AD30" s="185">
        <f t="shared" si="14"/>
        <v>10</v>
      </c>
      <c r="AF30" s="156"/>
    </row>
    <row r="31" spans="1:32" s="170" customFormat="1" ht="12.75">
      <c r="A31" s="171">
        <v>233014</v>
      </c>
      <c r="B31" s="186" t="s">
        <v>77</v>
      </c>
      <c r="C31" s="173"/>
      <c r="D31" s="174">
        <f t="shared" si="9"/>
        <v>3</v>
      </c>
      <c r="E31" s="175">
        <f t="shared" si="10"/>
        <v>3</v>
      </c>
      <c r="F31" s="176">
        <f t="shared" si="11"/>
        <v>3</v>
      </c>
      <c r="G31" s="173"/>
      <c r="H31" s="114"/>
      <c r="I31" s="177"/>
      <c r="J31" s="178">
        <v>3</v>
      </c>
      <c r="K31" s="179"/>
      <c r="L31" s="180"/>
      <c r="M31" s="172"/>
      <c r="N31" s="172"/>
      <c r="O31" s="172"/>
      <c r="P31" s="181"/>
      <c r="Q31" s="176"/>
      <c r="R31" s="173"/>
      <c r="S31" s="114"/>
      <c r="T31" s="115"/>
      <c r="U31" s="180"/>
      <c r="V31" s="179"/>
      <c r="W31" s="182"/>
      <c r="X31" s="172"/>
      <c r="Y31" s="172"/>
      <c r="Z31" s="172"/>
      <c r="AA31" s="179"/>
      <c r="AB31" s="183">
        <f t="shared" si="12"/>
        <v>0</v>
      </c>
      <c r="AC31" s="184">
        <f t="shared" si="13"/>
        <v>0</v>
      </c>
      <c r="AD31" s="185">
        <f t="shared" si="14"/>
        <v>0</v>
      </c>
      <c r="AF31" s="156"/>
    </row>
    <row r="32" spans="1:32" s="170" customFormat="1" ht="12.75">
      <c r="A32" s="171">
        <v>233014</v>
      </c>
      <c r="B32" s="186" t="s">
        <v>78</v>
      </c>
      <c r="C32" s="187"/>
      <c r="D32" s="174">
        <f>E32+P32</f>
        <v>1</v>
      </c>
      <c r="E32" s="175">
        <f>F32+L32</f>
        <v>1</v>
      </c>
      <c r="F32" s="176">
        <f>G32+H32+I32+J32+K32</f>
        <v>1</v>
      </c>
      <c r="G32" s="187"/>
      <c r="H32" s="114"/>
      <c r="I32" s="177">
        <v>1</v>
      </c>
      <c r="J32" s="188"/>
      <c r="K32" s="189"/>
      <c r="L32" s="190"/>
      <c r="M32" s="191"/>
      <c r="N32" s="192"/>
      <c r="O32" s="191"/>
      <c r="P32" s="193"/>
      <c r="Q32" s="194"/>
      <c r="R32" s="187"/>
      <c r="S32" s="195"/>
      <c r="T32" s="196"/>
      <c r="U32" s="197"/>
      <c r="V32" s="189"/>
      <c r="W32" s="198"/>
      <c r="X32" s="191"/>
      <c r="Y32" s="191"/>
      <c r="Z32" s="191"/>
      <c r="AA32" s="189"/>
      <c r="AB32" s="183">
        <f t="shared" si="12"/>
        <v>1</v>
      </c>
      <c r="AC32" s="184">
        <f t="shared" si="13"/>
        <v>0</v>
      </c>
      <c r="AD32" s="185">
        <f t="shared" si="14"/>
        <v>1</v>
      </c>
      <c r="AF32" s="156"/>
    </row>
    <row r="33" spans="1:32" s="170" customFormat="1" ht="13.5" thickBot="1">
      <c r="A33" s="199">
        <v>233014</v>
      </c>
      <c r="B33" s="191" t="s">
        <v>79</v>
      </c>
      <c r="C33" s="187"/>
      <c r="D33" s="200">
        <f t="shared" si="9"/>
        <v>0.747</v>
      </c>
      <c r="E33" s="201">
        <f t="shared" si="10"/>
        <v>0.747</v>
      </c>
      <c r="F33" s="194">
        <f t="shared" si="11"/>
        <v>0.747</v>
      </c>
      <c r="G33" s="187"/>
      <c r="H33" s="195"/>
      <c r="I33" s="202">
        <v>0.747</v>
      </c>
      <c r="J33" s="188"/>
      <c r="K33" s="189"/>
      <c r="L33" s="197"/>
      <c r="M33" s="191"/>
      <c r="N33" s="191"/>
      <c r="O33" s="191"/>
      <c r="P33" s="193"/>
      <c r="Q33" s="194"/>
      <c r="R33" s="187"/>
      <c r="S33" s="195"/>
      <c r="T33" s="196"/>
      <c r="U33" s="197"/>
      <c r="V33" s="189"/>
      <c r="W33" s="198"/>
      <c r="X33" s="191"/>
      <c r="Y33" s="191"/>
      <c r="Z33" s="191"/>
      <c r="AA33" s="189"/>
      <c r="AB33" s="203">
        <f t="shared" si="12"/>
        <v>0.747</v>
      </c>
      <c r="AC33" s="204">
        <f t="shared" si="13"/>
        <v>0</v>
      </c>
      <c r="AD33" s="205">
        <f t="shared" si="14"/>
        <v>0.747</v>
      </c>
      <c r="AF33" s="156"/>
    </row>
    <row r="34" spans="1:30" ht="16.5" thickBot="1">
      <c r="A34" s="138"/>
      <c r="B34" s="139" t="s">
        <v>80</v>
      </c>
      <c r="C34" s="140"/>
      <c r="D34" s="141">
        <f aca="true" t="shared" si="15" ref="D34:AD34">SUM(D22:D33)</f>
        <v>78.699</v>
      </c>
      <c r="E34" s="141">
        <f t="shared" si="15"/>
        <v>78.699</v>
      </c>
      <c r="F34" s="141">
        <f t="shared" si="15"/>
        <v>78.699</v>
      </c>
      <c r="G34" s="151">
        <f t="shared" si="15"/>
        <v>0</v>
      </c>
      <c r="H34" s="145">
        <f t="shared" si="15"/>
        <v>0.852</v>
      </c>
      <c r="I34" s="146">
        <f t="shared" si="15"/>
        <v>64.847</v>
      </c>
      <c r="J34" s="206">
        <f t="shared" si="15"/>
        <v>13</v>
      </c>
      <c r="K34" s="148">
        <f t="shared" si="15"/>
        <v>0</v>
      </c>
      <c r="L34" s="207">
        <f t="shared" si="15"/>
        <v>0</v>
      </c>
      <c r="M34" s="141">
        <f t="shared" si="15"/>
        <v>0</v>
      </c>
      <c r="N34" s="141">
        <f t="shared" si="15"/>
        <v>0</v>
      </c>
      <c r="O34" s="141">
        <f t="shared" si="15"/>
        <v>0</v>
      </c>
      <c r="P34" s="141">
        <f t="shared" si="15"/>
        <v>0</v>
      </c>
      <c r="Q34" s="141">
        <f t="shared" si="15"/>
        <v>0</v>
      </c>
      <c r="R34" s="151">
        <f t="shared" si="15"/>
        <v>0</v>
      </c>
      <c r="S34" s="145">
        <f t="shared" si="15"/>
        <v>0</v>
      </c>
      <c r="T34" s="146">
        <f t="shared" si="15"/>
        <v>0</v>
      </c>
      <c r="U34" s="207">
        <f t="shared" si="15"/>
        <v>0</v>
      </c>
      <c r="V34" s="141">
        <f t="shared" si="15"/>
        <v>0</v>
      </c>
      <c r="W34" s="141">
        <f t="shared" si="15"/>
        <v>0</v>
      </c>
      <c r="X34" s="141">
        <f t="shared" si="15"/>
        <v>0</v>
      </c>
      <c r="Y34" s="141">
        <f t="shared" si="15"/>
        <v>0</v>
      </c>
      <c r="Z34" s="141">
        <f t="shared" si="15"/>
        <v>0</v>
      </c>
      <c r="AA34" s="141">
        <f t="shared" si="15"/>
        <v>0</v>
      </c>
      <c r="AB34" s="152">
        <f t="shared" si="15"/>
        <v>64.847</v>
      </c>
      <c r="AC34" s="153">
        <f t="shared" si="15"/>
        <v>0.852</v>
      </c>
      <c r="AD34" s="154">
        <f t="shared" si="15"/>
        <v>65.699</v>
      </c>
    </row>
    <row r="35" spans="1:30" ht="16.5" thickBot="1">
      <c r="A35" s="138"/>
      <c r="B35" s="139" t="s">
        <v>81</v>
      </c>
      <c r="C35" s="140"/>
      <c r="D35" s="141">
        <f aca="true" t="shared" si="16" ref="D35:AD35">D19+D34</f>
        <v>2930.644</v>
      </c>
      <c r="E35" s="151">
        <f t="shared" si="16"/>
        <v>2797.342</v>
      </c>
      <c r="F35" s="149">
        <f t="shared" si="16"/>
        <v>2797.342</v>
      </c>
      <c r="G35" s="208">
        <f t="shared" si="16"/>
        <v>591.9159999999999</v>
      </c>
      <c r="H35" s="145">
        <f t="shared" si="16"/>
        <v>1.846</v>
      </c>
      <c r="I35" s="146">
        <f t="shared" si="16"/>
        <v>366.40199999999993</v>
      </c>
      <c r="J35" s="147">
        <f t="shared" si="16"/>
        <v>391.06</v>
      </c>
      <c r="K35" s="148">
        <f t="shared" si="16"/>
        <v>1446.118</v>
      </c>
      <c r="L35" s="149">
        <f t="shared" si="16"/>
        <v>0</v>
      </c>
      <c r="M35" s="150">
        <f t="shared" si="16"/>
        <v>0</v>
      </c>
      <c r="N35" s="150">
        <f t="shared" si="16"/>
        <v>0</v>
      </c>
      <c r="O35" s="150">
        <f t="shared" si="16"/>
        <v>0</v>
      </c>
      <c r="P35" s="151">
        <f t="shared" si="16"/>
        <v>133.30200000000002</v>
      </c>
      <c r="Q35" s="149">
        <f t="shared" si="16"/>
        <v>133.252</v>
      </c>
      <c r="R35" s="208">
        <f t="shared" si="16"/>
        <v>1.31</v>
      </c>
      <c r="S35" s="145">
        <f t="shared" si="16"/>
        <v>0.24</v>
      </c>
      <c r="T35" s="146">
        <f t="shared" si="16"/>
        <v>111.702</v>
      </c>
      <c r="U35" s="147">
        <f t="shared" si="16"/>
        <v>20</v>
      </c>
      <c r="V35" s="148">
        <f t="shared" si="16"/>
        <v>0</v>
      </c>
      <c r="W35" s="149">
        <f t="shared" si="16"/>
        <v>0.05</v>
      </c>
      <c r="X35" s="150">
        <f t="shared" si="16"/>
        <v>0</v>
      </c>
      <c r="Y35" s="150">
        <f t="shared" si="16"/>
        <v>0.04</v>
      </c>
      <c r="Z35" s="150">
        <f t="shared" si="16"/>
        <v>0.01</v>
      </c>
      <c r="AA35" s="148">
        <f t="shared" si="16"/>
        <v>0</v>
      </c>
      <c r="AB35" s="152">
        <f t="shared" si="16"/>
        <v>478.104</v>
      </c>
      <c r="AC35" s="153">
        <f t="shared" si="16"/>
        <v>2.086</v>
      </c>
      <c r="AD35" s="154">
        <f t="shared" si="16"/>
        <v>480.19000000000005</v>
      </c>
    </row>
    <row r="36" spans="1:31" ht="12.75">
      <c r="A36" s="40"/>
      <c r="B36" s="40"/>
      <c r="C36" s="40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</row>
    <row r="37" spans="1:31" ht="12.75">
      <c r="A37" s="40"/>
      <c r="B37" s="40"/>
      <c r="C37" s="40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</row>
    <row r="38" spans="1:31" ht="15">
      <c r="A38" s="210" t="s">
        <v>82</v>
      </c>
      <c r="B38" s="210" t="s">
        <v>83</v>
      </c>
      <c r="C38" s="40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</row>
    <row r="39" spans="1:31" ht="15">
      <c r="A39" s="210"/>
      <c r="B39" s="210" t="s">
        <v>84</v>
      </c>
      <c r="C39" s="40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</row>
    <row r="40" spans="1:31" ht="15">
      <c r="A40" s="210"/>
      <c r="B40" s="210" t="s">
        <v>85</v>
      </c>
      <c r="C40" s="40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</row>
    <row r="41" spans="3:31" ht="12.75">
      <c r="C41" s="40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</row>
    <row r="42" spans="1:31" ht="15">
      <c r="A42" s="40"/>
      <c r="C42" s="40"/>
      <c r="F42" s="210" t="s">
        <v>86</v>
      </c>
      <c r="G42" s="211"/>
      <c r="H42" s="211"/>
      <c r="I42" s="211"/>
      <c r="J42" s="641">
        <f>H35+I35</f>
        <v>368.24799999999993</v>
      </c>
      <c r="K42" s="641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</row>
    <row r="43" spans="3:31" ht="16.5" thickBot="1">
      <c r="C43" s="40"/>
      <c r="F43" s="210" t="s">
        <v>87</v>
      </c>
      <c r="G43" s="211"/>
      <c r="H43" s="211"/>
      <c r="I43" s="212"/>
      <c r="J43" s="641">
        <f>S35+T35</f>
        <v>111.942</v>
      </c>
      <c r="K43" s="64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</row>
    <row r="44" spans="3:31" ht="16.5" thickBot="1">
      <c r="C44" s="40"/>
      <c r="F44" s="213" t="s">
        <v>88</v>
      </c>
      <c r="G44" s="209"/>
      <c r="H44" s="209"/>
      <c r="I44" s="214"/>
      <c r="J44" s="642">
        <f>SUM(J42:K43)</f>
        <v>480.18999999999994</v>
      </c>
      <c r="K44" s="643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</row>
    <row r="45" spans="1:31" ht="15">
      <c r="A45" s="40"/>
      <c r="B45" s="40"/>
      <c r="C45" s="40"/>
      <c r="G45" s="209"/>
      <c r="H45" s="209"/>
      <c r="I45" s="214"/>
      <c r="J45" s="215"/>
      <c r="K45" s="216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</row>
    <row r="46" spans="1:31" ht="15.75">
      <c r="A46" s="40"/>
      <c r="B46" s="40"/>
      <c r="C46" s="40"/>
      <c r="F46" s="213" t="s">
        <v>89</v>
      </c>
      <c r="G46" s="211"/>
      <c r="H46" s="211"/>
      <c r="I46" s="217"/>
      <c r="J46" s="644">
        <v>478.104</v>
      </c>
      <c r="K46" s="644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</row>
    <row r="47" spans="6:31" ht="16.5" thickBot="1">
      <c r="F47" s="210" t="s">
        <v>90</v>
      </c>
      <c r="G47" s="211"/>
      <c r="H47" s="211"/>
      <c r="I47" s="217"/>
      <c r="J47" s="644">
        <v>2.086</v>
      </c>
      <c r="K47" s="644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</row>
    <row r="48" spans="6:31" ht="16.5" thickBot="1">
      <c r="F48" s="213" t="s">
        <v>91</v>
      </c>
      <c r="G48" s="209"/>
      <c r="H48" s="209"/>
      <c r="I48" s="209"/>
      <c r="J48" s="642">
        <f>J46+J47</f>
        <v>480.19</v>
      </c>
      <c r="K48" s="643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</row>
    <row r="49" spans="7:31" ht="13.5" thickBot="1">
      <c r="G49" s="209"/>
      <c r="H49" s="209"/>
      <c r="I49" s="209"/>
      <c r="J49" s="209"/>
      <c r="K49" s="218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</row>
    <row r="50" spans="6:31" ht="16.5" thickBot="1">
      <c r="F50" s="213" t="s">
        <v>92</v>
      </c>
      <c r="G50" s="209"/>
      <c r="H50" s="209"/>
      <c r="I50" s="40"/>
      <c r="J50" s="645">
        <f>J48-J44</f>
        <v>0</v>
      </c>
      <c r="K50" s="646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</row>
    <row r="51" spans="4:31" ht="12.75">
      <c r="D51" s="209"/>
      <c r="E51" s="209"/>
      <c r="F51" s="40"/>
      <c r="G51" s="40"/>
      <c r="H51" s="40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1:32" s="213" customFormat="1" ht="22.5" customHeight="1">
      <c r="A52" s="213" t="s">
        <v>93</v>
      </c>
      <c r="D52" s="219"/>
      <c r="E52" s="219"/>
      <c r="F52" s="220"/>
      <c r="G52" s="220"/>
      <c r="H52" s="220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20"/>
    </row>
    <row r="53" spans="2:31" ht="15.75" thickBot="1">
      <c r="B53" s="210"/>
      <c r="D53" s="209"/>
      <c r="E53" s="209"/>
      <c r="F53" s="40"/>
      <c r="G53" s="40"/>
      <c r="H53" s="4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</row>
    <row r="54" spans="1:32" s="170" customFormat="1" ht="12.75">
      <c r="A54" s="221">
        <v>2330120012</v>
      </c>
      <c r="B54" s="222" t="s">
        <v>94</v>
      </c>
      <c r="C54" s="160" t="s">
        <v>69</v>
      </c>
      <c r="D54" s="223">
        <f>E54+P54</f>
        <v>61.669</v>
      </c>
      <c r="E54" s="223">
        <f>F54+L54</f>
        <v>61.669</v>
      </c>
      <c r="F54" s="224">
        <f>G54+H54+I54+J54+K54</f>
        <v>61.669</v>
      </c>
      <c r="G54" s="160"/>
      <c r="H54" s="99"/>
      <c r="I54" s="225">
        <v>61.669</v>
      </c>
      <c r="J54" s="226"/>
      <c r="K54" s="160"/>
      <c r="L54" s="158"/>
      <c r="M54" s="159"/>
      <c r="N54" s="159"/>
      <c r="O54" s="164"/>
      <c r="P54" s="161"/>
      <c r="Q54" s="224"/>
      <c r="R54" s="160"/>
      <c r="S54" s="99"/>
      <c r="T54" s="100"/>
      <c r="U54" s="165"/>
      <c r="V54" s="164"/>
      <c r="W54" s="158"/>
      <c r="X54" s="159"/>
      <c r="Y54" s="159"/>
      <c r="Z54" s="159"/>
      <c r="AA54" s="164"/>
      <c r="AB54" s="227">
        <f>I54+T54</f>
        <v>61.669</v>
      </c>
      <c r="AC54" s="228">
        <f>H54+S54</f>
        <v>0</v>
      </c>
      <c r="AD54" s="229">
        <f>AB54+AC54</f>
        <v>61.669</v>
      </c>
      <c r="AF54" s="156"/>
    </row>
    <row r="55" spans="1:30" ht="12.75">
      <c r="A55" s="108" t="s">
        <v>62</v>
      </c>
      <c r="B55" s="109" t="s">
        <v>95</v>
      </c>
      <c r="C55" s="110" t="s">
        <v>55</v>
      </c>
      <c r="D55" s="111">
        <f>E55+P55</f>
        <v>7</v>
      </c>
      <c r="E55" s="111">
        <f>F55+L55</f>
        <v>7</v>
      </c>
      <c r="F55" s="118">
        <f>G55+H55+I55+J55+K55</f>
        <v>7</v>
      </c>
      <c r="G55" s="110"/>
      <c r="H55" s="114"/>
      <c r="I55" s="115">
        <v>7</v>
      </c>
      <c r="J55" s="123"/>
      <c r="K55" s="110"/>
      <c r="L55" s="108"/>
      <c r="M55" s="109"/>
      <c r="N55" s="109"/>
      <c r="O55" s="113"/>
      <c r="P55" s="230"/>
      <c r="Q55" s="118"/>
      <c r="R55" s="110"/>
      <c r="S55" s="114"/>
      <c r="T55" s="115"/>
      <c r="U55" s="116"/>
      <c r="V55" s="113"/>
      <c r="W55" s="108"/>
      <c r="X55" s="109"/>
      <c r="Y55" s="109"/>
      <c r="Z55" s="109"/>
      <c r="AA55" s="113"/>
      <c r="AB55" s="120">
        <f>I55+T55</f>
        <v>7</v>
      </c>
      <c r="AC55" s="121">
        <f>H55+S55</f>
        <v>0</v>
      </c>
      <c r="AD55" s="122">
        <f>AB55+AC55</f>
        <v>7</v>
      </c>
    </row>
    <row r="56" spans="1:30" ht="12.75">
      <c r="A56" s="108" t="s">
        <v>53</v>
      </c>
      <c r="B56" s="109" t="s">
        <v>54</v>
      </c>
      <c r="C56" s="110"/>
      <c r="D56" s="111">
        <f>E56+P56</f>
        <v>4</v>
      </c>
      <c r="E56" s="111">
        <f>F56+L56</f>
        <v>4</v>
      </c>
      <c r="F56" s="118">
        <f>G56+H56+I56+J56+K56</f>
        <v>4</v>
      </c>
      <c r="G56" s="110"/>
      <c r="H56" s="114"/>
      <c r="I56" s="115">
        <v>4</v>
      </c>
      <c r="J56" s="123"/>
      <c r="K56" s="110"/>
      <c r="L56" s="108"/>
      <c r="M56" s="109"/>
      <c r="N56" s="109"/>
      <c r="O56" s="113"/>
      <c r="P56" s="230"/>
      <c r="Q56" s="118"/>
      <c r="R56" s="110"/>
      <c r="S56" s="114"/>
      <c r="T56" s="115"/>
      <c r="U56" s="116"/>
      <c r="V56" s="113"/>
      <c r="W56" s="108"/>
      <c r="X56" s="109"/>
      <c r="Y56" s="109"/>
      <c r="Z56" s="109"/>
      <c r="AA56" s="113"/>
      <c r="AB56" s="120">
        <f>I56+T56</f>
        <v>4</v>
      </c>
      <c r="AC56" s="121">
        <f>H56+S56</f>
        <v>0</v>
      </c>
      <c r="AD56" s="122">
        <f>AB56+AC56</f>
        <v>4</v>
      </c>
    </row>
    <row r="57" spans="1:30" ht="13.5" thickBot="1">
      <c r="A57" s="231"/>
      <c r="B57" s="232" t="s">
        <v>96</v>
      </c>
      <c r="C57" s="233"/>
      <c r="D57" s="111">
        <f>E57+P57</f>
        <v>1.331</v>
      </c>
      <c r="E57" s="111">
        <f>F57+L57</f>
        <v>1.331</v>
      </c>
      <c r="F57" s="118">
        <f>G57+H57+I57+J57+K57</f>
        <v>1.331</v>
      </c>
      <c r="G57" s="233"/>
      <c r="H57" s="195"/>
      <c r="I57" s="196">
        <v>1.331</v>
      </c>
      <c r="J57" s="234"/>
      <c r="K57" s="233"/>
      <c r="L57" s="231"/>
      <c r="M57" s="232"/>
      <c r="N57" s="232"/>
      <c r="O57" s="235"/>
      <c r="P57" s="236"/>
      <c r="Q57" s="237"/>
      <c r="R57" s="233"/>
      <c r="S57" s="133"/>
      <c r="T57" s="134"/>
      <c r="U57" s="238"/>
      <c r="V57" s="235"/>
      <c r="W57" s="231"/>
      <c r="X57" s="232"/>
      <c r="Y57" s="232"/>
      <c r="Z57" s="232"/>
      <c r="AA57" s="235"/>
      <c r="AB57" s="120">
        <f>I57+T57</f>
        <v>1.331</v>
      </c>
      <c r="AC57" s="121">
        <f>H57+S57</f>
        <v>0</v>
      </c>
      <c r="AD57" s="122">
        <f>AB57+AC57</f>
        <v>1.331</v>
      </c>
    </row>
    <row r="58" spans="1:32" s="243" customFormat="1" ht="15.75" thickBot="1">
      <c r="A58" s="138"/>
      <c r="B58" s="239" t="s">
        <v>3</v>
      </c>
      <c r="C58" s="140"/>
      <c r="D58" s="141">
        <f aca="true" t="shared" si="17" ref="D58:I58">SUM(D54:D57)</f>
        <v>74</v>
      </c>
      <c r="E58" s="141">
        <f t="shared" si="17"/>
        <v>74</v>
      </c>
      <c r="F58" s="149">
        <f t="shared" si="17"/>
        <v>74</v>
      </c>
      <c r="G58" s="208">
        <f t="shared" si="17"/>
        <v>0</v>
      </c>
      <c r="H58" s="149">
        <f t="shared" si="17"/>
        <v>0</v>
      </c>
      <c r="I58" s="148">
        <f t="shared" si="17"/>
        <v>74</v>
      </c>
      <c r="J58" s="147"/>
      <c r="K58" s="208"/>
      <c r="L58" s="149"/>
      <c r="M58" s="150"/>
      <c r="N58" s="150"/>
      <c r="O58" s="148"/>
      <c r="P58" s="141"/>
      <c r="Q58" s="149"/>
      <c r="R58" s="208"/>
      <c r="S58" s="149">
        <f>SUM(S54:S57)</f>
        <v>0</v>
      </c>
      <c r="T58" s="148">
        <f>SUM(T54:T57)</f>
        <v>0</v>
      </c>
      <c r="U58" s="147"/>
      <c r="V58" s="148"/>
      <c r="W58" s="149"/>
      <c r="X58" s="150"/>
      <c r="Y58" s="150"/>
      <c r="Z58" s="150"/>
      <c r="AA58" s="148"/>
      <c r="AB58" s="240">
        <f>SUM(AB54:AB57)</f>
        <v>74</v>
      </c>
      <c r="AC58" s="153">
        <f>SUM(AC54:AC57)</f>
        <v>0</v>
      </c>
      <c r="AD58" s="154">
        <f>SUM(AD54:AD57)</f>
        <v>74</v>
      </c>
      <c r="AE58" s="241"/>
      <c r="AF58" s="242"/>
    </row>
    <row r="59" spans="4:31" ht="12.75">
      <c r="D59" s="209"/>
      <c r="E59" s="209"/>
      <c r="F59" s="40"/>
      <c r="G59" s="40"/>
      <c r="H59" s="40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</row>
    <row r="60" spans="4:31" ht="13.5" thickBot="1">
      <c r="D60" s="209"/>
      <c r="E60" s="209"/>
      <c r="F60" s="40"/>
      <c r="G60" s="40"/>
      <c r="H60" s="40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</row>
    <row r="61" spans="1:32" s="210" customFormat="1" ht="16.5" thickBot="1">
      <c r="A61" s="244"/>
      <c r="B61" s="139" t="s">
        <v>97</v>
      </c>
      <c r="C61" s="245"/>
      <c r="D61" s="246"/>
      <c r="E61" s="247"/>
      <c r="F61" s="248"/>
      <c r="G61" s="249"/>
      <c r="H61" s="250">
        <f>H58+H35</f>
        <v>1.846</v>
      </c>
      <c r="I61" s="251">
        <f>I58+I35</f>
        <v>440.40199999999993</v>
      </c>
      <c r="J61" s="252"/>
      <c r="K61" s="253"/>
      <c r="L61" s="248"/>
      <c r="M61" s="254"/>
      <c r="N61" s="254"/>
      <c r="O61" s="254"/>
      <c r="P61" s="247"/>
      <c r="Q61" s="248"/>
      <c r="R61" s="249"/>
      <c r="S61" s="250">
        <f>S58+S35</f>
        <v>0.24</v>
      </c>
      <c r="T61" s="251">
        <f>T58+T35</f>
        <v>111.702</v>
      </c>
      <c r="U61" s="252"/>
      <c r="V61" s="253"/>
      <c r="W61" s="248"/>
      <c r="X61" s="254"/>
      <c r="Y61" s="254"/>
      <c r="Z61" s="254"/>
      <c r="AA61" s="253"/>
      <c r="AB61" s="255">
        <f>AB58+AB35</f>
        <v>552.104</v>
      </c>
      <c r="AC61" s="256">
        <f>AC58+AC35</f>
        <v>2.086</v>
      </c>
      <c r="AD61" s="257">
        <f>AD58+AD35</f>
        <v>554.19</v>
      </c>
      <c r="AF61" s="258"/>
    </row>
    <row r="62" spans="4:31" ht="12.75"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</row>
    <row r="63" spans="4:31" ht="12.75"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</row>
    <row r="64" spans="4:31" ht="12.75"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</row>
    <row r="65" spans="4:31" ht="12.75"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</row>
    <row r="66" spans="4:31" ht="12.75"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</row>
    <row r="67" spans="4:31" ht="12.75"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</row>
    <row r="68" spans="4:31" ht="12.75"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</row>
    <row r="69" spans="4:31" ht="12.75"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</row>
    <row r="70" spans="4:31" ht="12.75"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</row>
    <row r="71" spans="4:31" ht="12.75"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</row>
    <row r="72" spans="4:31" ht="12.75"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</row>
    <row r="73" spans="4:31" ht="12.75"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</row>
    <row r="74" spans="4:31" ht="12.75"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</row>
    <row r="75" spans="4:31" ht="12.75"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</row>
    <row r="76" spans="4:31" ht="12.75"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</row>
    <row r="77" spans="4:31" ht="12.75"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</row>
    <row r="78" spans="4:31" ht="12.75"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</row>
    <row r="79" spans="4:31" ht="12.75"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</row>
    <row r="80" spans="4:31" ht="12.75"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</row>
    <row r="81" spans="4:31" ht="12.75"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</row>
    <row r="82" spans="4:31" ht="12.75"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</row>
    <row r="83" spans="4:31" ht="12.75"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</row>
    <row r="84" spans="4:31" ht="12.75"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</row>
    <row r="85" spans="4:31" ht="12.75"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</row>
    <row r="86" spans="4:31" ht="12.75"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</row>
    <row r="87" spans="4:31" ht="12.75"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</row>
    <row r="88" spans="4:31" ht="12.75"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</row>
    <row r="89" spans="4:31" ht="12.75"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</row>
    <row r="90" spans="4:31" ht="12.75"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</row>
    <row r="91" spans="4:31" ht="12.75"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</row>
    <row r="92" spans="4:31" ht="12.75"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</row>
    <row r="93" spans="4:31" ht="12.75"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</row>
    <row r="94" spans="4:31" ht="12.75"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</row>
    <row r="95" spans="4:31" ht="12.75"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</row>
    <row r="96" spans="4:31" ht="12.75"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</row>
    <row r="97" spans="4:31" ht="12.75"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</row>
    <row r="98" spans="4:31" ht="12.75"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</row>
    <row r="99" spans="4:31" ht="12.75"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</row>
    <row r="100" spans="4:31" ht="12.75"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</row>
    <row r="101" spans="4:31" ht="12.75"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</row>
    <row r="102" spans="4:31" ht="12.75"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</row>
    <row r="103" spans="4:31" ht="12.75"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</row>
    <row r="104" spans="4:31" ht="12.75"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</row>
    <row r="105" spans="4:31" ht="12.75"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</row>
    <row r="106" spans="4:31" ht="12.75"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</row>
    <row r="107" spans="4:31" ht="12.75"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</row>
    <row r="108" spans="4:31" ht="12.75"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</row>
    <row r="109" spans="4:31" ht="12.75"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</row>
    <row r="110" spans="4:31" ht="12.75"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</row>
    <row r="111" spans="4:31" ht="12.75"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</row>
    <row r="112" spans="4:31" ht="12.75"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</row>
    <row r="113" spans="4:31" ht="12.75"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</row>
    <row r="114" spans="4:31" ht="12.75"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</row>
    <row r="115" spans="4:31" ht="12.75"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</row>
    <row r="116" spans="4:31" ht="12.75"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</row>
    <row r="117" spans="4:31" ht="12.75"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</row>
    <row r="118" spans="4:31" ht="12.75"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4:31" ht="12.75"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pans="4:31" ht="12.75"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4:31" ht="12.75"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</row>
    <row r="122" spans="4:31" ht="12.75"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4:31" ht="12.75"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</row>
    <row r="124" spans="4:31" ht="12.75"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pans="4:31" ht="12.75"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</row>
    <row r="126" spans="4:31" ht="12.75"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</row>
    <row r="127" spans="4:31" ht="12.75"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</row>
    <row r="128" spans="4:31" ht="12.75"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</row>
    <row r="129" spans="4:31" ht="12.75"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</row>
    <row r="130" spans="4:31" ht="12.75"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</row>
    <row r="131" spans="4:31" ht="12.75"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</row>
    <row r="132" spans="4:31" ht="12.75"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</row>
    <row r="133" spans="4:31" ht="12.75"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</row>
    <row r="134" spans="4:31" ht="12.75"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</row>
    <row r="135" spans="4:31" ht="12.75"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</row>
    <row r="136" spans="4:31" ht="12.75"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</row>
    <row r="137" spans="4:31" ht="12.75"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</row>
    <row r="138" spans="4:31" ht="12.75"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</row>
    <row r="139" spans="4:31" ht="12.75"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</row>
    <row r="140" spans="4:31" ht="12.75"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</row>
    <row r="141" spans="4:31" ht="12.75"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</row>
    <row r="142" spans="4:31" ht="12.75"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</row>
    <row r="143" spans="4:31" ht="12.75"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</row>
    <row r="144" spans="4:31" ht="12.75"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</row>
    <row r="145" spans="4:31" ht="12.75"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</row>
    <row r="146" spans="4:31" ht="12.75"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</row>
    <row r="147" spans="4:31" ht="12.75"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</row>
    <row r="148" spans="4:31" ht="12.75"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</row>
    <row r="149" spans="4:31" ht="12.75"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</row>
    <row r="150" spans="4:31" ht="12.75"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</row>
    <row r="151" spans="4:31" ht="12.75"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</row>
    <row r="152" spans="4:31" ht="12.75"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</row>
    <row r="153" spans="4:31" ht="12.75"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</row>
    <row r="154" spans="4:31" ht="12.75"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</row>
    <row r="155" spans="4:31" ht="12.75"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</row>
    <row r="156" spans="4:31" ht="12.75"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</row>
    <row r="157" spans="4:31" ht="12.75"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</row>
    <row r="158" spans="4:31" ht="12.75"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</row>
    <row r="159" spans="4:31" ht="12.75"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</row>
    <row r="160" spans="4:31" ht="12.75"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</row>
    <row r="161" spans="4:31" ht="12.75"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</row>
    <row r="162" spans="4:31" ht="12.75"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</row>
    <row r="163" spans="4:31" ht="12.75"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</row>
    <row r="164" spans="4:31" ht="12.75"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</row>
    <row r="165" spans="4:31" ht="12.75"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</row>
    <row r="166" spans="4:31" ht="12.75"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</row>
    <row r="167" spans="4:31" ht="12.75"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</row>
    <row r="168" spans="4:31" ht="12.75"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</row>
    <row r="169" spans="4:31" ht="12.75"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</row>
    <row r="170" spans="4:31" ht="12.75"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</row>
    <row r="171" spans="4:31" ht="12.75"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</row>
    <row r="172" spans="4:31" ht="12.75"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</row>
    <row r="173" spans="4:31" ht="12.75"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</row>
    <row r="174" spans="4:31" ht="12.75"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</row>
    <row r="175" spans="4:31" ht="12.75"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</row>
    <row r="176" spans="4:31" ht="12.75"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</row>
    <row r="177" spans="4:31" ht="12.75"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</row>
    <row r="178" spans="4:31" ht="12.75"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</row>
    <row r="179" spans="4:31" ht="12.75"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</row>
    <row r="180" spans="4:31" ht="12.75"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</row>
    <row r="181" spans="4:31" ht="12.75"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</row>
    <row r="182" spans="4:31" ht="12.75"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</row>
    <row r="183" spans="4:31" ht="12.75"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</row>
    <row r="184" spans="4:31" ht="12.75"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</row>
    <row r="185" spans="4:31" ht="12.75"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</row>
    <row r="186" spans="4:31" ht="12.75"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</row>
    <row r="187" spans="4:31" ht="12.75"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</row>
    <row r="188" spans="4:31" ht="12.75"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</row>
    <row r="189" spans="4:31" ht="12.75"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</row>
    <row r="190" spans="4:31" ht="12.75"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</row>
    <row r="191" spans="4:31" ht="12.75"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</row>
    <row r="192" spans="4:31" ht="12.75"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</row>
    <row r="193" spans="4:31" ht="12.75"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</row>
    <row r="194" spans="4:31" ht="12.75"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</row>
    <row r="195" spans="4:31" ht="12.75"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</row>
    <row r="196" spans="4:31" ht="12.75"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</row>
    <row r="197" spans="4:31" ht="12.75"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</row>
    <row r="198" spans="4:31" ht="12.75"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</row>
    <row r="199" spans="4:31" ht="12.75"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</row>
    <row r="200" spans="4:31" ht="12.75"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</row>
    <row r="201" spans="4:31" ht="12.75"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</row>
    <row r="202" spans="4:31" ht="12.75"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</row>
    <row r="203" spans="4:31" ht="12.75"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</row>
    <row r="204" spans="4:31" ht="12.75"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</row>
    <row r="205" spans="4:31" ht="12.75"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</row>
    <row r="206" spans="4:31" ht="12.75"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</row>
    <row r="207" spans="4:31" ht="12.75"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</row>
    <row r="208" spans="4:31" ht="12.75"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</row>
    <row r="209" spans="4:31" ht="12.75"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</row>
    <row r="210" spans="4:31" ht="12.75"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ht="12.75"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</row>
    <row r="212" spans="4:31" ht="12.75"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</row>
    <row r="213" spans="4:31" ht="12.75"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</row>
    <row r="214" spans="4:31" ht="12.75"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</row>
    <row r="215" spans="4:31" ht="12.75"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</row>
    <row r="216" spans="4:31" ht="12.75"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</row>
    <row r="217" spans="4:31" ht="12.75"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</row>
    <row r="218" spans="4:31" ht="12.75"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</row>
    <row r="219" spans="4:31" ht="12.75"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</row>
    <row r="220" spans="4:31" ht="12.75"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</row>
    <row r="221" spans="4:31" ht="12.75"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</row>
    <row r="222" spans="4:31" ht="12.75"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</row>
    <row r="223" spans="4:31" ht="12.75"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</row>
    <row r="224" spans="4:31" ht="12.75"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</row>
    <row r="225" spans="4:31" ht="12.75"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</row>
    <row r="226" spans="4:31" ht="12.75"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</row>
    <row r="227" spans="4:31" ht="12.75"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</row>
    <row r="228" spans="4:31" ht="12.75"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</row>
    <row r="229" spans="4:31" ht="12.75"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</row>
    <row r="230" spans="4:31" ht="12.75"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</row>
    <row r="231" spans="4:31" ht="12.75"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</row>
    <row r="232" spans="4:31" ht="12.75"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</row>
    <row r="233" spans="4:31" ht="12.75"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</row>
    <row r="234" spans="4:31" ht="12.75"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</row>
    <row r="235" spans="4:31" ht="12.75"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</row>
    <row r="236" spans="4:31" ht="12.75"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</row>
    <row r="237" spans="4:31" ht="12.75"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</row>
    <row r="238" spans="4:31" ht="12.75"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</row>
    <row r="239" spans="4:31" ht="12.75"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</row>
    <row r="240" spans="4:31" ht="12.75"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</row>
    <row r="241" spans="4:31" ht="12.75"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</row>
    <row r="242" spans="4:31" ht="12.75"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</row>
    <row r="243" spans="4:31" ht="12.75"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</row>
    <row r="244" spans="4:31" ht="12.75"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</row>
    <row r="245" spans="4:31" ht="12.75"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</row>
    <row r="246" spans="4:31" ht="12.75"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</row>
    <row r="247" spans="4:31" ht="12.75"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</row>
    <row r="248" spans="4:31" ht="12.75"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</row>
    <row r="249" spans="4:31" ht="12.75"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</row>
    <row r="250" spans="4:31" ht="12.75"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</row>
    <row r="251" spans="4:31" ht="12.75"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</row>
    <row r="252" spans="4:31" ht="12.75"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</row>
    <row r="253" spans="4:31" ht="12.75"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</row>
    <row r="254" spans="4:31" ht="12.75"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</row>
    <row r="255" spans="4:31" ht="12.75"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</row>
    <row r="256" spans="4:31" ht="12.75"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</row>
    <row r="257" spans="4:31" ht="12.75"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</row>
    <row r="258" spans="4:31" ht="12.75"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</row>
    <row r="259" spans="4:31" ht="12.75"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</row>
    <row r="260" spans="4:31" ht="12.75"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</row>
    <row r="261" spans="4:31" ht="12.75"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</row>
    <row r="262" spans="4:31" ht="12.75"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</row>
    <row r="263" spans="4:31" ht="12.75"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</row>
    <row r="264" spans="4:31" ht="12.75"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</row>
    <row r="265" spans="4:31" ht="12.75"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</row>
    <row r="266" spans="4:31" ht="12.75"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  <c r="AA266" s="209"/>
      <c r="AB266" s="209"/>
      <c r="AC266" s="209"/>
      <c r="AD266" s="209"/>
      <c r="AE266" s="209"/>
    </row>
    <row r="267" spans="4:31" ht="12.75"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  <c r="AA267" s="209"/>
      <c r="AB267" s="209"/>
      <c r="AC267" s="209"/>
      <c r="AD267" s="209"/>
      <c r="AE267" s="209"/>
    </row>
    <row r="268" spans="4:31" ht="12.75"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</row>
    <row r="269" spans="4:31" ht="12.75"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  <c r="AA269" s="209"/>
      <c r="AB269" s="209"/>
      <c r="AC269" s="209"/>
      <c r="AD269" s="209"/>
      <c r="AE269" s="209"/>
    </row>
    <row r="270" spans="4:31" ht="12.75"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  <c r="AA270" s="209"/>
      <c r="AB270" s="209"/>
      <c r="AC270" s="209"/>
      <c r="AD270" s="209"/>
      <c r="AE270" s="209"/>
    </row>
    <row r="271" spans="4:31" ht="12.75"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  <c r="AA271" s="209"/>
      <c r="AB271" s="209"/>
      <c r="AC271" s="209"/>
      <c r="AD271" s="209"/>
      <c r="AE271" s="209"/>
    </row>
    <row r="272" spans="4:31" ht="12.75"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</row>
    <row r="273" spans="4:31" ht="12.75"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</row>
    <row r="274" spans="4:31" ht="12.75"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</row>
    <row r="275" spans="4:31" ht="12.75"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</row>
    <row r="276" spans="4:31" ht="12.75"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</row>
    <row r="277" spans="4:31" ht="12.75"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</row>
    <row r="278" spans="4:31" ht="12.75"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  <c r="AA278" s="209"/>
      <c r="AB278" s="209"/>
      <c r="AC278" s="209"/>
      <c r="AD278" s="209"/>
      <c r="AE278" s="209"/>
    </row>
    <row r="279" spans="4:31" ht="12.75"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</row>
    <row r="280" spans="4:31" ht="12.75"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  <c r="AA280" s="209"/>
      <c r="AB280" s="209"/>
      <c r="AC280" s="209"/>
      <c r="AD280" s="209"/>
      <c r="AE280" s="209"/>
    </row>
    <row r="281" spans="4:31" ht="12.75"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</row>
    <row r="282" spans="4:31" ht="12.75"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</row>
    <row r="283" spans="4:31" ht="12.75"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</row>
    <row r="284" spans="4:31" ht="12.75"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</row>
    <row r="285" spans="4:31" ht="12.75"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</row>
    <row r="286" spans="4:31" ht="12.75"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</row>
    <row r="287" spans="4:31" ht="12.75"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</row>
    <row r="288" spans="4:31" ht="12.75"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</row>
    <row r="289" spans="4:31" ht="12.75"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</row>
    <row r="290" spans="4:31" ht="12.75"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</row>
    <row r="291" spans="4:31" ht="12.75"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</row>
    <row r="292" spans="4:31" ht="12.75"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</row>
    <row r="293" spans="4:31" ht="12.75"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</row>
    <row r="294" spans="4:31" ht="12.75"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</row>
    <row r="295" spans="4:31" ht="12.75"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</row>
    <row r="296" spans="4:31" ht="12.75"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</row>
    <row r="297" spans="4:31" ht="12.75"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</row>
    <row r="298" spans="4:31" ht="12.75"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</row>
    <row r="299" spans="4:31" ht="12.75"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</row>
    <row r="300" spans="4:31" ht="12.75"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</row>
    <row r="301" spans="4:31" ht="12.75"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</row>
    <row r="302" spans="4:31" ht="12.75"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</row>
    <row r="303" spans="4:31" ht="12.75"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</row>
    <row r="304" spans="4:31" ht="12.75"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</row>
    <row r="305" spans="4:31" ht="12.75"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</row>
    <row r="306" spans="4:31" ht="12.75"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  <c r="AA306" s="209"/>
      <c r="AB306" s="209"/>
      <c r="AC306" s="209"/>
      <c r="AD306" s="209"/>
      <c r="AE306" s="209"/>
    </row>
    <row r="307" spans="4:31" ht="12.75"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</row>
    <row r="308" spans="4:31" ht="12.75"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</row>
    <row r="309" spans="4:31" ht="12.75"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</row>
    <row r="310" spans="4:31" ht="12.75"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</row>
    <row r="311" spans="4:31" ht="12.75"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</row>
    <row r="312" spans="4:31" ht="12.75"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</row>
    <row r="313" spans="4:31" ht="12.75"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</row>
    <row r="314" spans="4:31" ht="12.75"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</row>
    <row r="315" spans="4:31" ht="12.75"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</row>
    <row r="316" spans="4:31" ht="12.75"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</row>
    <row r="317" spans="4:31" ht="12.75"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</row>
    <row r="318" spans="4:31" ht="12.75"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</row>
    <row r="319" spans="4:31" ht="12.75"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  <c r="AA319" s="209"/>
      <c r="AB319" s="209"/>
      <c r="AC319" s="209"/>
      <c r="AD319" s="209"/>
      <c r="AE319" s="209"/>
    </row>
    <row r="320" spans="4:31" ht="12.75"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</row>
    <row r="321" spans="4:31" ht="12.75"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  <c r="AA321" s="209"/>
      <c r="AB321" s="209"/>
      <c r="AC321" s="209"/>
      <c r="AD321" s="209"/>
      <c r="AE321" s="209"/>
    </row>
    <row r="322" spans="4:31" ht="12.75"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  <c r="AA322" s="209"/>
      <c r="AB322" s="209"/>
      <c r="AC322" s="209"/>
      <c r="AD322" s="209"/>
      <c r="AE322" s="209"/>
    </row>
    <row r="323" spans="4:31" ht="12.75"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</row>
    <row r="324" spans="4:31" ht="12.75"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  <c r="AA324" s="209"/>
      <c r="AB324" s="209"/>
      <c r="AC324" s="209"/>
      <c r="AD324" s="209"/>
      <c r="AE324" s="209"/>
    </row>
    <row r="325" spans="4:31" ht="12.75"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  <c r="AA325" s="209"/>
      <c r="AB325" s="209"/>
      <c r="AC325" s="209"/>
      <c r="AD325" s="209"/>
      <c r="AE325" s="209"/>
    </row>
    <row r="326" spans="4:31" ht="12.75"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  <c r="AA326" s="209"/>
      <c r="AB326" s="209"/>
      <c r="AC326" s="209"/>
      <c r="AD326" s="209"/>
      <c r="AE326" s="209"/>
    </row>
    <row r="327" spans="4:31" ht="12.75"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09"/>
      <c r="AB327" s="209"/>
      <c r="AC327" s="209"/>
      <c r="AD327" s="209"/>
      <c r="AE327" s="209"/>
    </row>
    <row r="328" spans="4:31" ht="12.75"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</row>
    <row r="329" spans="4:31" ht="12.75"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</row>
    <row r="330" spans="4:31" ht="12.75"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</row>
    <row r="331" spans="4:31" ht="12.75"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</row>
    <row r="332" spans="4:31" ht="12.75"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</row>
    <row r="333" spans="4:31" ht="12.75"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</row>
    <row r="334" spans="4:31" ht="12.75"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</row>
    <row r="335" spans="4:31" ht="12.75"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</row>
    <row r="336" spans="4:31" ht="12.75"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</row>
    <row r="337" spans="4:31" ht="12.75"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</row>
    <row r="338" spans="4:31" ht="12.75"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</row>
    <row r="339" spans="4:31" ht="12.75"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  <c r="AA339" s="209"/>
      <c r="AB339" s="209"/>
      <c r="AC339" s="209"/>
      <c r="AD339" s="209"/>
      <c r="AE339" s="209"/>
    </row>
    <row r="340" spans="4:31" ht="12.75"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  <c r="AA340" s="209"/>
      <c r="AB340" s="209"/>
      <c r="AC340" s="209"/>
      <c r="AD340" s="209"/>
      <c r="AE340" s="209"/>
    </row>
    <row r="341" spans="4:31" ht="12.75"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  <c r="AA341" s="209"/>
      <c r="AB341" s="209"/>
      <c r="AC341" s="209"/>
      <c r="AD341" s="209"/>
      <c r="AE341" s="209"/>
    </row>
    <row r="342" spans="4:31" ht="12.75"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</row>
    <row r="343" spans="4:31" ht="12.75"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</row>
    <row r="344" spans="4:31" ht="12.75"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</row>
    <row r="345" spans="4:31" ht="12.75"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</row>
    <row r="346" spans="4:31" ht="12.75"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</row>
    <row r="347" spans="4:31" ht="12.75"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  <c r="AA347" s="209"/>
      <c r="AB347" s="209"/>
      <c r="AC347" s="209"/>
      <c r="AD347" s="209"/>
      <c r="AE347" s="209"/>
    </row>
    <row r="348" spans="4:31" ht="12.75"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  <c r="AA348" s="209"/>
      <c r="AB348" s="209"/>
      <c r="AC348" s="209"/>
      <c r="AD348" s="209"/>
      <c r="AE348" s="209"/>
    </row>
    <row r="349" spans="4:31" ht="12.75"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  <c r="AA349" s="209"/>
      <c r="AB349" s="209"/>
      <c r="AC349" s="209"/>
      <c r="AD349" s="209"/>
      <c r="AE349" s="209"/>
    </row>
    <row r="350" spans="4:31" ht="12.75"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  <c r="AA350" s="209"/>
      <c r="AB350" s="209"/>
      <c r="AC350" s="209"/>
      <c r="AD350" s="209"/>
      <c r="AE350" s="209"/>
    </row>
    <row r="351" spans="4:31" ht="12.75"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  <c r="AA351" s="209"/>
      <c r="AB351" s="209"/>
      <c r="AC351" s="209"/>
      <c r="AD351" s="209"/>
      <c r="AE351" s="209"/>
    </row>
    <row r="352" spans="4:31" ht="12.75"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  <c r="AA352" s="209"/>
      <c r="AB352" s="209"/>
      <c r="AC352" s="209"/>
      <c r="AD352" s="209"/>
      <c r="AE352" s="209"/>
    </row>
    <row r="353" spans="4:31" ht="12.75"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  <c r="AA353" s="209"/>
      <c r="AB353" s="209"/>
      <c r="AC353" s="209"/>
      <c r="AD353" s="209"/>
      <c r="AE353" s="209"/>
    </row>
    <row r="354" spans="4:31" ht="12.75"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09"/>
      <c r="AB354" s="209"/>
      <c r="AC354" s="209"/>
      <c r="AD354" s="209"/>
      <c r="AE354" s="209"/>
    </row>
    <row r="355" spans="4:31" ht="12.75"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  <c r="AA355" s="209"/>
      <c r="AB355" s="209"/>
      <c r="AC355" s="209"/>
      <c r="AD355" s="209"/>
      <c r="AE355" s="209"/>
    </row>
    <row r="356" spans="4:31" ht="12.75"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</row>
    <row r="357" spans="4:31" ht="12.75"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</row>
    <row r="358" spans="4:31" ht="12.75"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</row>
    <row r="359" spans="4:31" ht="12.75"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</row>
    <row r="360" spans="4:31" ht="12.75"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</row>
    <row r="361" spans="4:31" ht="12.75"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09"/>
      <c r="AC361" s="209"/>
      <c r="AD361" s="209"/>
      <c r="AE361" s="209"/>
    </row>
    <row r="362" spans="4:31" ht="12.75"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  <c r="AA362" s="209"/>
      <c r="AB362" s="209"/>
      <c r="AC362" s="209"/>
      <c r="AD362" s="209"/>
      <c r="AE362" s="209"/>
    </row>
    <row r="363" spans="4:31" ht="12.75"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  <c r="AA363" s="209"/>
      <c r="AB363" s="209"/>
      <c r="AC363" s="209"/>
      <c r="AD363" s="209"/>
      <c r="AE363" s="209"/>
    </row>
    <row r="364" spans="4:31" ht="12.75"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  <c r="AA364" s="209"/>
      <c r="AB364" s="209"/>
      <c r="AC364" s="209"/>
      <c r="AD364" s="209"/>
      <c r="AE364" s="209"/>
    </row>
    <row r="365" spans="4:31" ht="12.75"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  <c r="AA365" s="209"/>
      <c r="AB365" s="209"/>
      <c r="AC365" s="209"/>
      <c r="AD365" s="209"/>
      <c r="AE365" s="209"/>
    </row>
    <row r="366" spans="4:31" ht="12.75"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</row>
    <row r="367" spans="4:31" ht="12.75"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  <c r="AA367" s="209"/>
      <c r="AB367" s="209"/>
      <c r="AC367" s="209"/>
      <c r="AD367" s="209"/>
      <c r="AE367" s="209"/>
    </row>
    <row r="368" spans="4:31" ht="12.75"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  <c r="AA368" s="209"/>
      <c r="AB368" s="209"/>
      <c r="AC368" s="209"/>
      <c r="AD368" s="209"/>
      <c r="AE368" s="209"/>
    </row>
    <row r="369" spans="4:31" ht="12.75"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</row>
    <row r="370" spans="4:31" ht="12.75"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</row>
    <row r="371" spans="4:31" ht="12.75"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</row>
    <row r="372" spans="4:31" ht="12.75"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</row>
    <row r="373" spans="4:31" ht="12.75"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</row>
    <row r="374" spans="4:31" ht="12.75"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</row>
    <row r="375" spans="4:31" ht="12.75"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  <c r="AA375" s="209"/>
      <c r="AB375" s="209"/>
      <c r="AC375" s="209"/>
      <c r="AD375" s="209"/>
      <c r="AE375" s="209"/>
    </row>
    <row r="376" spans="4:31" ht="12.75"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  <c r="AA376" s="209"/>
      <c r="AB376" s="209"/>
      <c r="AC376" s="209"/>
      <c r="AD376" s="209"/>
      <c r="AE376" s="209"/>
    </row>
    <row r="377" spans="4:31" ht="12.75"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  <c r="AA377" s="209"/>
      <c r="AB377" s="209"/>
      <c r="AC377" s="209"/>
      <c r="AD377" s="209"/>
      <c r="AE377" s="209"/>
    </row>
    <row r="378" spans="4:31" ht="12.75"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09"/>
      <c r="AC378" s="209"/>
      <c r="AD378" s="209"/>
      <c r="AE378" s="209"/>
    </row>
    <row r="379" spans="4:31" ht="12.75"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  <c r="AA379" s="209"/>
      <c r="AB379" s="209"/>
      <c r="AC379" s="209"/>
      <c r="AD379" s="209"/>
      <c r="AE379" s="209"/>
    </row>
    <row r="380" spans="4:31" ht="12.75"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  <c r="AA380" s="209"/>
      <c r="AB380" s="209"/>
      <c r="AC380" s="209"/>
      <c r="AD380" s="209"/>
      <c r="AE380" s="209"/>
    </row>
    <row r="381" spans="4:31" ht="12.75"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09"/>
      <c r="AB381" s="209"/>
      <c r="AC381" s="209"/>
      <c r="AD381" s="209"/>
      <c r="AE381" s="209"/>
    </row>
    <row r="382" spans="4:31" ht="12.75"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</row>
    <row r="383" spans="4:31" ht="12.75"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  <c r="AA383" s="209"/>
      <c r="AB383" s="209"/>
      <c r="AC383" s="209"/>
      <c r="AD383" s="209"/>
      <c r="AE383" s="209"/>
    </row>
    <row r="384" spans="4:31" ht="12.75"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</row>
    <row r="385" spans="4:31" ht="12.75"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</row>
    <row r="386" spans="4:31" ht="12.75"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</row>
    <row r="387" spans="4:31" ht="12.75"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</row>
    <row r="388" spans="4:31" ht="12.75"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</row>
    <row r="389" spans="4:31" ht="12.75"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</row>
    <row r="390" spans="4:31" ht="12.75"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</row>
    <row r="391" spans="4:31" ht="12.75"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</row>
    <row r="392" spans="4:31" ht="12.75"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</row>
    <row r="393" spans="4:31" ht="12.75"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</row>
    <row r="394" spans="4:31" ht="12.75"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209"/>
      <c r="AE394" s="209"/>
    </row>
    <row r="395" spans="4:31" ht="12.75"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209"/>
      <c r="AE395" s="209"/>
    </row>
    <row r="396" spans="4:31" ht="12.75"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209"/>
      <c r="AD396" s="209"/>
      <c r="AE396" s="209"/>
    </row>
    <row r="397" spans="4:31" ht="12.75"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  <c r="AA397" s="209"/>
      <c r="AB397" s="209"/>
      <c r="AC397" s="209"/>
      <c r="AD397" s="209"/>
      <c r="AE397" s="209"/>
    </row>
    <row r="398" spans="4:31" ht="12.75"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  <c r="AA398" s="209"/>
      <c r="AB398" s="209"/>
      <c r="AC398" s="209"/>
      <c r="AD398" s="209"/>
      <c r="AE398" s="209"/>
    </row>
    <row r="399" spans="4:31" ht="12.75"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  <c r="AA399" s="209"/>
      <c r="AB399" s="209"/>
      <c r="AC399" s="209"/>
      <c r="AD399" s="209"/>
      <c r="AE399" s="209"/>
    </row>
    <row r="400" spans="4:31" ht="12.75"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  <c r="AA400" s="209"/>
      <c r="AB400" s="209"/>
      <c r="AC400" s="209"/>
      <c r="AD400" s="209"/>
      <c r="AE400" s="209"/>
    </row>
    <row r="401" spans="4:31" ht="12.75"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  <c r="AA401" s="209"/>
      <c r="AB401" s="209"/>
      <c r="AC401" s="209"/>
      <c r="AD401" s="209"/>
      <c r="AE401" s="209"/>
    </row>
    <row r="402" spans="4:31" ht="12.75"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</row>
    <row r="403" spans="4:31" ht="12.75"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</row>
    <row r="404" spans="4:31" ht="12.75"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</row>
    <row r="405" spans="4:31" ht="12.75"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</row>
    <row r="406" spans="4:31" ht="12.75"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</row>
    <row r="407" spans="4:31" ht="12.75"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</row>
    <row r="408" spans="4:31" ht="12.75"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</row>
    <row r="409" spans="4:31" ht="12.75"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</row>
    <row r="410" spans="4:31" ht="12.75"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</row>
    <row r="411" spans="4:31" ht="12.75"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</row>
    <row r="412" spans="4:31" ht="12.75"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</row>
    <row r="413" spans="4:31" ht="12.75"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</row>
    <row r="414" spans="4:31" ht="12.75"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</row>
    <row r="415" spans="4:31" ht="12.75"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</row>
    <row r="416" spans="4:31" ht="12.75"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</row>
    <row r="417" spans="4:31" ht="12.75"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  <c r="AA417" s="209"/>
      <c r="AB417" s="209"/>
      <c r="AC417" s="209"/>
      <c r="AD417" s="209"/>
      <c r="AE417" s="209"/>
    </row>
    <row r="418" spans="4:31" ht="12.75"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  <c r="AA418" s="209"/>
      <c r="AB418" s="209"/>
      <c r="AC418" s="209"/>
      <c r="AD418" s="209"/>
      <c r="AE418" s="209"/>
    </row>
    <row r="419" spans="4:31" ht="12.75"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  <c r="AA419" s="209"/>
      <c r="AB419" s="209"/>
      <c r="AC419" s="209"/>
      <c r="AD419" s="209"/>
      <c r="AE419" s="209"/>
    </row>
    <row r="420" spans="4:31" ht="12.75"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  <c r="AA420" s="209"/>
      <c r="AB420" s="209"/>
      <c r="AC420" s="209"/>
      <c r="AD420" s="209"/>
      <c r="AE420" s="209"/>
    </row>
    <row r="421" spans="4:31" ht="12.75"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09"/>
    </row>
    <row r="422" spans="4:31" ht="12.75"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  <c r="AA422" s="209"/>
      <c r="AB422" s="209"/>
      <c r="AC422" s="209"/>
      <c r="AD422" s="209"/>
      <c r="AE422" s="209"/>
    </row>
    <row r="423" spans="4:31" ht="12.75"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  <c r="AA423" s="209"/>
      <c r="AB423" s="209"/>
      <c r="AC423" s="209"/>
      <c r="AD423" s="209"/>
      <c r="AE423" s="209"/>
    </row>
    <row r="424" spans="4:31" ht="12.75"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  <c r="AA424" s="209"/>
      <c r="AB424" s="209"/>
      <c r="AC424" s="209"/>
      <c r="AD424" s="209"/>
      <c r="AE424" s="209"/>
    </row>
    <row r="425" spans="4:31" ht="12.75"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09"/>
      <c r="AC425" s="209"/>
      <c r="AD425" s="209"/>
      <c r="AE425" s="209"/>
    </row>
    <row r="426" spans="4:31" ht="12.75"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</row>
    <row r="427" spans="4:31" ht="12.75"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</row>
    <row r="428" spans="4:31" ht="12.75"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</row>
    <row r="429" spans="4:31" ht="12.75"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</row>
    <row r="430" spans="4:31" ht="12.75"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</row>
    <row r="431" spans="4:31" ht="12.75"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  <c r="AA431" s="209"/>
      <c r="AB431" s="209"/>
      <c r="AC431" s="209"/>
      <c r="AD431" s="209"/>
      <c r="AE431" s="209"/>
    </row>
    <row r="432" spans="4:31" ht="12.75"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  <c r="AA432" s="209"/>
      <c r="AB432" s="209"/>
      <c r="AC432" s="209"/>
      <c r="AD432" s="209"/>
      <c r="AE432" s="209"/>
    </row>
    <row r="433" spans="4:31" ht="12.75"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</row>
    <row r="434" spans="4:31" ht="12.75"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</row>
    <row r="435" spans="4:31" ht="12.75"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</row>
    <row r="436" spans="4:31" ht="12.75"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</row>
    <row r="437" spans="4:31" ht="12.75"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</row>
    <row r="438" spans="4:31" ht="12.75"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</row>
    <row r="439" spans="4:31" ht="12.75"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</row>
    <row r="440" spans="4:31" ht="12.75"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</row>
    <row r="441" spans="4:31" ht="12.75"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</row>
    <row r="442" spans="4:31" ht="12.75"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</row>
    <row r="443" spans="4:31" ht="12.75"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</row>
    <row r="444" spans="4:31" ht="12.75"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</row>
    <row r="445" spans="4:31" ht="12.75"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</row>
    <row r="446" spans="4:31" ht="12.75"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</row>
    <row r="447" spans="4:31" ht="12.75"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</row>
    <row r="448" spans="4:31" ht="12.75"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</row>
    <row r="449" spans="4:31" ht="12.75"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</row>
    <row r="450" spans="4:31" ht="12.75"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</row>
    <row r="451" spans="4:31" ht="12.75"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</row>
  </sheetData>
  <sheetProtection/>
  <mergeCells count="22">
    <mergeCell ref="J43:K43"/>
    <mergeCell ref="J44:K44"/>
    <mergeCell ref="J46:K46"/>
    <mergeCell ref="J47:K47"/>
    <mergeCell ref="J48:K48"/>
    <mergeCell ref="J50:K50"/>
    <mergeCell ref="L5:O5"/>
    <mergeCell ref="P5:P6"/>
    <mergeCell ref="Q5:V5"/>
    <mergeCell ref="W5:AA5"/>
    <mergeCell ref="A8:B8"/>
    <mergeCell ref="J42:K42"/>
    <mergeCell ref="A1:AE1"/>
    <mergeCell ref="A4:A6"/>
    <mergeCell ref="B4:B6"/>
    <mergeCell ref="C4:C6"/>
    <mergeCell ref="D4:D6"/>
    <mergeCell ref="E4:O4"/>
    <mergeCell ref="P4:AA4"/>
    <mergeCell ref="AB4:AD5"/>
    <mergeCell ref="E5:E6"/>
    <mergeCell ref="F5:K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66" r:id="rId1"/>
  <headerFooter alignWithMargins="0">
    <oddHeader>&amp;R&amp;"Arial CE,Kurzíva"Kapitola D.&amp;"Arial CE,Obyčejné"
&amp;"Arial CE,Tučné"Tabulka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zoomScale="75" zoomScaleNormal="75" zoomScalePageLayoutView="0" workbookViewId="0" topLeftCell="A1">
      <pane xSplit="2" ySplit="1" topLeftCell="C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" sqref="A1:AC1"/>
    </sheetView>
  </sheetViews>
  <sheetFormatPr defaultColWidth="9.00390625" defaultRowHeight="12.75"/>
  <cols>
    <col min="1" max="1" width="12.625" style="170" customWidth="1"/>
    <col min="2" max="2" width="52.625" style="170" customWidth="1"/>
    <col min="3" max="3" width="5.00390625" style="170" customWidth="1"/>
    <col min="4" max="4" width="11.00390625" style="170" customWidth="1"/>
    <col min="5" max="5" width="10.375" style="170" customWidth="1"/>
    <col min="6" max="6" width="10.625" style="170" customWidth="1"/>
    <col min="7" max="7" width="8.875" style="170" customWidth="1"/>
    <col min="8" max="8" width="7.625" style="170" customWidth="1"/>
    <col min="9" max="9" width="9.375" style="170" customWidth="1"/>
    <col min="10" max="10" width="9.875" style="170" customWidth="1"/>
    <col min="11" max="11" width="9.125" style="170" customWidth="1"/>
    <col min="12" max="13" width="7.375" style="170" customWidth="1"/>
    <col min="14" max="14" width="7.25390625" style="170" customWidth="1"/>
    <col min="15" max="16" width="7.125" style="170" customWidth="1"/>
    <col min="17" max="17" width="8.875" style="170" customWidth="1"/>
    <col min="18" max="18" width="8.625" style="170" customWidth="1"/>
    <col min="19" max="19" width="9.125" style="170" customWidth="1"/>
    <col min="20" max="20" width="8.875" style="170" customWidth="1"/>
    <col min="21" max="21" width="8.625" style="170" customWidth="1"/>
    <col min="22" max="22" width="7.75390625" style="170" customWidth="1"/>
    <col min="23" max="23" width="7.375" style="170" customWidth="1"/>
    <col min="24" max="24" width="7.625" style="170" customWidth="1"/>
    <col min="25" max="25" width="8.00390625" style="170" customWidth="1"/>
    <col min="26" max="26" width="7.125" style="170" customWidth="1"/>
    <col min="27" max="27" width="6.25390625" style="170" customWidth="1"/>
    <col min="28" max="28" width="10.00390625" style="170" customWidth="1"/>
    <col min="29" max="29" width="10.125" style="170" customWidth="1"/>
    <col min="30" max="30" width="10.25390625" style="170" customWidth="1"/>
    <col min="31" max="16384" width="9.125" style="170" customWidth="1"/>
  </cols>
  <sheetData>
    <row r="1" spans="1:30" s="260" customFormat="1" ht="23.25" customHeight="1">
      <c r="A1" s="606" t="s">
        <v>365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259"/>
    </row>
    <row r="2" spans="1:30" ht="18" customHeight="1" thickBot="1">
      <c r="A2" s="260"/>
      <c r="B2" s="260"/>
      <c r="C2" s="260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D2" s="261" t="s">
        <v>98</v>
      </c>
    </row>
    <row r="3" spans="1:30" ht="15.75" thickBot="1">
      <c r="A3" s="607" t="s">
        <v>24</v>
      </c>
      <c r="B3" s="610" t="s">
        <v>25</v>
      </c>
      <c r="C3" s="613" t="s">
        <v>26</v>
      </c>
      <c r="D3" s="616" t="s">
        <v>27</v>
      </c>
      <c r="E3" s="619" t="s">
        <v>28</v>
      </c>
      <c r="F3" s="620"/>
      <c r="G3" s="620"/>
      <c r="H3" s="620"/>
      <c r="I3" s="620"/>
      <c r="J3" s="620"/>
      <c r="K3" s="620"/>
      <c r="L3" s="647"/>
      <c r="M3" s="647"/>
      <c r="N3" s="647"/>
      <c r="O3" s="647"/>
      <c r="P3" s="648"/>
      <c r="Q3" s="649" t="s">
        <v>29</v>
      </c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1" t="s">
        <v>30</v>
      </c>
      <c r="AC3" s="625"/>
      <c r="AD3" s="626"/>
    </row>
    <row r="4" spans="1:30" ht="15.75" thickBot="1">
      <c r="A4" s="608"/>
      <c r="B4" s="611"/>
      <c r="C4" s="614"/>
      <c r="D4" s="617"/>
      <c r="E4" s="630" t="s">
        <v>31</v>
      </c>
      <c r="F4" s="632" t="s">
        <v>32</v>
      </c>
      <c r="G4" s="633"/>
      <c r="H4" s="634"/>
      <c r="I4" s="634"/>
      <c r="J4" s="633"/>
      <c r="K4" s="653"/>
      <c r="L4" s="656" t="s">
        <v>33</v>
      </c>
      <c r="M4" s="665"/>
      <c r="N4" s="665"/>
      <c r="O4" s="665"/>
      <c r="P4" s="666"/>
      <c r="Q4" s="654" t="s">
        <v>34</v>
      </c>
      <c r="R4" s="656" t="s">
        <v>32</v>
      </c>
      <c r="S4" s="657"/>
      <c r="T4" s="658"/>
      <c r="U4" s="658"/>
      <c r="V4" s="657"/>
      <c r="W4" s="659"/>
      <c r="X4" s="660" t="s">
        <v>33</v>
      </c>
      <c r="Y4" s="661"/>
      <c r="Z4" s="661"/>
      <c r="AA4" s="662"/>
      <c r="AB4" s="652"/>
      <c r="AC4" s="628"/>
      <c r="AD4" s="629"/>
    </row>
    <row r="5" spans="1:30" ht="54" customHeight="1" thickBot="1">
      <c r="A5" s="609"/>
      <c r="B5" s="612"/>
      <c r="C5" s="615"/>
      <c r="D5" s="618"/>
      <c r="E5" s="631"/>
      <c r="F5" s="60" t="s">
        <v>35</v>
      </c>
      <c r="G5" s="61" t="s">
        <v>36</v>
      </c>
      <c r="H5" s="62" t="s">
        <v>37</v>
      </c>
      <c r="I5" s="63">
        <v>2008</v>
      </c>
      <c r="J5" s="64">
        <v>2009</v>
      </c>
      <c r="K5" s="61" t="s">
        <v>38</v>
      </c>
      <c r="L5" s="60" t="s">
        <v>39</v>
      </c>
      <c r="M5" s="66" t="s">
        <v>36</v>
      </c>
      <c r="N5" s="67" t="s">
        <v>99</v>
      </c>
      <c r="O5" s="67">
        <v>2008</v>
      </c>
      <c r="P5" s="65" t="s">
        <v>100</v>
      </c>
      <c r="Q5" s="655"/>
      <c r="R5" s="60" t="s">
        <v>35</v>
      </c>
      <c r="S5" s="61" t="s">
        <v>36</v>
      </c>
      <c r="T5" s="62" t="s">
        <v>37</v>
      </c>
      <c r="U5" s="63">
        <v>2008</v>
      </c>
      <c r="V5" s="64">
        <v>2009</v>
      </c>
      <c r="W5" s="61" t="s">
        <v>38</v>
      </c>
      <c r="X5" s="60" t="s">
        <v>39</v>
      </c>
      <c r="Y5" s="66" t="s">
        <v>36</v>
      </c>
      <c r="Z5" s="67">
        <v>2008</v>
      </c>
      <c r="AA5" s="65" t="s">
        <v>100</v>
      </c>
      <c r="AB5" s="262" t="s">
        <v>40</v>
      </c>
      <c r="AC5" s="69" t="s">
        <v>41</v>
      </c>
      <c r="AD5" s="70" t="s">
        <v>42</v>
      </c>
    </row>
    <row r="6" spans="1:30" ht="15.75" thickBot="1">
      <c r="A6" s="71">
        <v>1</v>
      </c>
      <c r="B6" s="72">
        <v>2</v>
      </c>
      <c r="C6" s="73"/>
      <c r="D6" s="74">
        <v>3</v>
      </c>
      <c r="E6" s="75">
        <v>4</v>
      </c>
      <c r="F6" s="76">
        <v>5</v>
      </c>
      <c r="G6" s="77">
        <v>6</v>
      </c>
      <c r="H6" s="78">
        <v>7</v>
      </c>
      <c r="I6" s="79">
        <v>8</v>
      </c>
      <c r="J6" s="80">
        <v>9</v>
      </c>
      <c r="K6" s="77">
        <v>10</v>
      </c>
      <c r="L6" s="76">
        <v>11</v>
      </c>
      <c r="M6" s="82">
        <v>12</v>
      </c>
      <c r="N6" s="82">
        <v>13</v>
      </c>
      <c r="O6" s="82">
        <v>14</v>
      </c>
      <c r="P6" s="81">
        <v>15</v>
      </c>
      <c r="Q6" s="263">
        <v>16</v>
      </c>
      <c r="R6" s="76">
        <v>17</v>
      </c>
      <c r="S6" s="77">
        <v>18</v>
      </c>
      <c r="T6" s="78">
        <v>19</v>
      </c>
      <c r="U6" s="79">
        <v>20</v>
      </c>
      <c r="V6" s="80">
        <v>21</v>
      </c>
      <c r="W6" s="77">
        <v>22</v>
      </c>
      <c r="X6" s="76">
        <v>23</v>
      </c>
      <c r="Y6" s="82">
        <v>24</v>
      </c>
      <c r="Z6" s="82">
        <v>25</v>
      </c>
      <c r="AA6" s="81">
        <v>26</v>
      </c>
      <c r="AB6" s="264">
        <v>28</v>
      </c>
      <c r="AC6" s="265">
        <v>29</v>
      </c>
      <c r="AD6" s="266">
        <v>30</v>
      </c>
    </row>
    <row r="7" spans="1:30" ht="15.75" thickBot="1">
      <c r="A7" s="267"/>
      <c r="B7" s="268" t="s">
        <v>101</v>
      </c>
      <c r="C7" s="83"/>
      <c r="D7" s="269"/>
      <c r="E7" s="74"/>
      <c r="F7" s="92"/>
      <c r="G7" s="86"/>
      <c r="H7" s="87"/>
      <c r="I7" s="88"/>
      <c r="J7" s="89"/>
      <c r="K7" s="86"/>
      <c r="L7" s="270"/>
      <c r="M7" s="92"/>
      <c r="N7" s="92"/>
      <c r="O7" s="92"/>
      <c r="P7" s="90"/>
      <c r="Q7" s="57"/>
      <c r="R7" s="270"/>
      <c r="S7" s="86"/>
      <c r="T7" s="87"/>
      <c r="U7" s="88"/>
      <c r="V7" s="89"/>
      <c r="W7" s="86"/>
      <c r="X7" s="270"/>
      <c r="Y7" s="92"/>
      <c r="Z7" s="92"/>
      <c r="AA7" s="90"/>
      <c r="AB7" s="271"/>
      <c r="AC7" s="272"/>
      <c r="AD7" s="273"/>
    </row>
    <row r="8" spans="1:30" ht="12.75">
      <c r="A8" s="93" t="s">
        <v>102</v>
      </c>
      <c r="B8" s="94" t="s">
        <v>103</v>
      </c>
      <c r="C8" s="95" t="s">
        <v>46</v>
      </c>
      <c r="D8" s="223">
        <f aca="true" t="shared" si="0" ref="D8:D36">E8+Q8</f>
        <v>69.667</v>
      </c>
      <c r="E8" s="274">
        <f aca="true" t="shared" si="1" ref="E8:E36">SUM(L8+F8)</f>
        <v>65.112</v>
      </c>
      <c r="F8" s="176">
        <f aca="true" t="shared" si="2" ref="F8:F13">G8+H8+I8+J8+K8</f>
        <v>65.112</v>
      </c>
      <c r="G8" s="95">
        <v>2.417</v>
      </c>
      <c r="H8" s="275"/>
      <c r="I8" s="276">
        <v>15</v>
      </c>
      <c r="J8" s="104">
        <v>37.695</v>
      </c>
      <c r="K8" s="277">
        <v>10</v>
      </c>
      <c r="L8" s="278">
        <f aca="true" t="shared" si="3" ref="L8:L36">M8+N8+O8+P8</f>
        <v>0</v>
      </c>
      <c r="M8" s="94"/>
      <c r="N8" s="94"/>
      <c r="O8" s="94"/>
      <c r="P8" s="98"/>
      <c r="Q8" s="279">
        <f aca="true" t="shared" si="4" ref="Q8:Q36">R8+X8</f>
        <v>4.555</v>
      </c>
      <c r="R8" s="278">
        <f aca="true" t="shared" si="5" ref="R8:R36">S8+T8+U8+V8+W8</f>
        <v>4.555</v>
      </c>
      <c r="S8" s="94"/>
      <c r="T8" s="275"/>
      <c r="U8" s="276"/>
      <c r="V8" s="94">
        <v>4.555</v>
      </c>
      <c r="W8" s="95"/>
      <c r="X8" s="93"/>
      <c r="Y8" s="94"/>
      <c r="Z8" s="94"/>
      <c r="AA8" s="98"/>
      <c r="AB8" s="280">
        <f aca="true" t="shared" si="6" ref="AB8:AB36">I8+U8</f>
        <v>15</v>
      </c>
      <c r="AC8" s="106">
        <f aca="true" t="shared" si="7" ref="AC8:AC36">H8+T8</f>
        <v>0</v>
      </c>
      <c r="AD8" s="107">
        <f aca="true" t="shared" si="8" ref="AD8:AD36">AB8+AC8</f>
        <v>15</v>
      </c>
    </row>
    <row r="9" spans="1:30" ht="12.75">
      <c r="A9" s="108" t="s">
        <v>104</v>
      </c>
      <c r="B9" s="109" t="s">
        <v>105</v>
      </c>
      <c r="C9" s="110" t="s">
        <v>46</v>
      </c>
      <c r="D9" s="174">
        <f t="shared" si="0"/>
        <v>21.223</v>
      </c>
      <c r="E9" s="281">
        <f t="shared" si="1"/>
        <v>19.823</v>
      </c>
      <c r="F9" s="176">
        <f t="shared" si="2"/>
        <v>19.823</v>
      </c>
      <c r="G9" s="110">
        <v>14.869</v>
      </c>
      <c r="H9" s="282"/>
      <c r="I9" s="283">
        <v>4.954</v>
      </c>
      <c r="J9" s="123"/>
      <c r="K9" s="284"/>
      <c r="L9" s="125">
        <f t="shared" si="3"/>
        <v>0</v>
      </c>
      <c r="M9" s="109"/>
      <c r="N9" s="109"/>
      <c r="O9" s="109"/>
      <c r="P9" s="113"/>
      <c r="Q9" s="175">
        <f t="shared" si="4"/>
        <v>1.4</v>
      </c>
      <c r="R9" s="125">
        <f t="shared" si="5"/>
        <v>1.4</v>
      </c>
      <c r="S9" s="109"/>
      <c r="T9" s="282"/>
      <c r="U9" s="283">
        <v>1.4</v>
      </c>
      <c r="V9" s="109"/>
      <c r="W9" s="110"/>
      <c r="X9" s="108"/>
      <c r="Y9" s="109"/>
      <c r="Z9" s="109"/>
      <c r="AA9" s="113"/>
      <c r="AB9" s="285">
        <f t="shared" si="6"/>
        <v>6.353999999999999</v>
      </c>
      <c r="AC9" s="121">
        <f t="shared" si="7"/>
        <v>0</v>
      </c>
      <c r="AD9" s="122">
        <f t="shared" si="8"/>
        <v>6.353999999999999</v>
      </c>
    </row>
    <row r="10" spans="1:30" ht="12.75">
      <c r="A10" s="108" t="s">
        <v>106</v>
      </c>
      <c r="B10" s="109" t="s">
        <v>107</v>
      </c>
      <c r="C10" s="110" t="s">
        <v>46</v>
      </c>
      <c r="D10" s="174">
        <f t="shared" si="0"/>
        <v>154.08499999999998</v>
      </c>
      <c r="E10" s="281">
        <f t="shared" si="1"/>
        <v>154.08499999999998</v>
      </c>
      <c r="F10" s="176">
        <f t="shared" si="2"/>
        <v>154.08499999999998</v>
      </c>
      <c r="G10" s="110">
        <v>1.5530000000000002</v>
      </c>
      <c r="H10" s="282"/>
      <c r="I10" s="283">
        <v>10</v>
      </c>
      <c r="J10" s="123">
        <v>42.532</v>
      </c>
      <c r="K10" s="284">
        <v>100</v>
      </c>
      <c r="L10" s="125">
        <f t="shared" si="3"/>
        <v>0</v>
      </c>
      <c r="M10" s="109"/>
      <c r="N10" s="109"/>
      <c r="O10" s="109"/>
      <c r="P10" s="113"/>
      <c r="Q10" s="175">
        <f t="shared" si="4"/>
        <v>0</v>
      </c>
      <c r="R10" s="125">
        <f t="shared" si="5"/>
        <v>0</v>
      </c>
      <c r="S10" s="109"/>
      <c r="T10" s="282"/>
      <c r="U10" s="283"/>
      <c r="V10" s="109"/>
      <c r="W10" s="110"/>
      <c r="X10" s="108"/>
      <c r="Y10" s="109"/>
      <c r="Z10" s="109"/>
      <c r="AA10" s="113"/>
      <c r="AB10" s="285">
        <f t="shared" si="6"/>
        <v>10</v>
      </c>
      <c r="AC10" s="121">
        <f t="shared" si="7"/>
        <v>0</v>
      </c>
      <c r="AD10" s="122">
        <f t="shared" si="8"/>
        <v>10</v>
      </c>
    </row>
    <row r="11" spans="1:30" ht="12.75">
      <c r="A11" s="108" t="s">
        <v>108</v>
      </c>
      <c r="B11" s="109" t="s">
        <v>109</v>
      </c>
      <c r="C11" s="110" t="s">
        <v>46</v>
      </c>
      <c r="D11" s="174">
        <f t="shared" si="0"/>
        <v>23</v>
      </c>
      <c r="E11" s="281">
        <f t="shared" si="1"/>
        <v>22.89</v>
      </c>
      <c r="F11" s="176">
        <f t="shared" si="2"/>
        <v>22.89</v>
      </c>
      <c r="G11" s="110">
        <v>12.51</v>
      </c>
      <c r="H11" s="282"/>
      <c r="I11" s="283">
        <v>10.38</v>
      </c>
      <c r="J11" s="123"/>
      <c r="K11" s="284"/>
      <c r="L11" s="125">
        <f t="shared" si="3"/>
        <v>0</v>
      </c>
      <c r="M11" s="109"/>
      <c r="N11" s="109"/>
      <c r="O11" s="109"/>
      <c r="P11" s="113"/>
      <c r="Q11" s="175">
        <f t="shared" si="4"/>
        <v>0.11</v>
      </c>
      <c r="R11" s="125">
        <f t="shared" si="5"/>
        <v>0.11</v>
      </c>
      <c r="S11" s="109"/>
      <c r="T11" s="282"/>
      <c r="U11" s="283">
        <v>0.11</v>
      </c>
      <c r="V11" s="109"/>
      <c r="W11" s="110"/>
      <c r="X11" s="108"/>
      <c r="Y11" s="109"/>
      <c r="Z11" s="109"/>
      <c r="AA11" s="113"/>
      <c r="AB11" s="285">
        <f t="shared" si="6"/>
        <v>10.49</v>
      </c>
      <c r="AC11" s="121">
        <f t="shared" si="7"/>
        <v>0</v>
      </c>
      <c r="AD11" s="122">
        <f t="shared" si="8"/>
        <v>10.49</v>
      </c>
    </row>
    <row r="12" spans="1:30" ht="12.75">
      <c r="A12" s="108" t="s">
        <v>110</v>
      </c>
      <c r="B12" s="109" t="s">
        <v>111</v>
      </c>
      <c r="C12" s="110" t="s">
        <v>46</v>
      </c>
      <c r="D12" s="174">
        <f t="shared" si="0"/>
        <v>91.67800000000001</v>
      </c>
      <c r="E12" s="281">
        <f t="shared" si="1"/>
        <v>91.67800000000001</v>
      </c>
      <c r="F12" s="176">
        <f t="shared" si="2"/>
        <v>90.47800000000001</v>
      </c>
      <c r="G12" s="110">
        <v>89.778</v>
      </c>
      <c r="H12" s="282"/>
      <c r="I12" s="283">
        <v>0.7</v>
      </c>
      <c r="J12" s="123"/>
      <c r="K12" s="284"/>
      <c r="L12" s="125">
        <f t="shared" si="3"/>
        <v>1.2</v>
      </c>
      <c r="M12" s="109"/>
      <c r="N12" s="109"/>
      <c r="O12" s="126">
        <v>1.2</v>
      </c>
      <c r="P12" s="113"/>
      <c r="Q12" s="175">
        <f t="shared" si="4"/>
        <v>0</v>
      </c>
      <c r="R12" s="125">
        <f t="shared" si="5"/>
        <v>0</v>
      </c>
      <c r="S12" s="109"/>
      <c r="T12" s="282"/>
      <c r="U12" s="283"/>
      <c r="V12" s="109"/>
      <c r="W12" s="110"/>
      <c r="X12" s="108"/>
      <c r="Y12" s="109"/>
      <c r="Z12" s="109"/>
      <c r="AA12" s="113"/>
      <c r="AB12" s="285">
        <f t="shared" si="6"/>
        <v>0.7</v>
      </c>
      <c r="AC12" s="121">
        <f t="shared" si="7"/>
        <v>0</v>
      </c>
      <c r="AD12" s="122">
        <f t="shared" si="8"/>
        <v>0.7</v>
      </c>
    </row>
    <row r="13" spans="1:30" ht="12.75">
      <c r="A13" s="108" t="s">
        <v>112</v>
      </c>
      <c r="B13" s="109" t="s">
        <v>113</v>
      </c>
      <c r="C13" s="110" t="s">
        <v>46</v>
      </c>
      <c r="D13" s="174">
        <f t="shared" si="0"/>
        <v>27.439999999999998</v>
      </c>
      <c r="E13" s="281">
        <f t="shared" si="1"/>
        <v>24.939999999999998</v>
      </c>
      <c r="F13" s="176">
        <f t="shared" si="2"/>
        <v>24.939999999999998</v>
      </c>
      <c r="G13" s="110">
        <v>0.493</v>
      </c>
      <c r="H13" s="282">
        <v>0.1</v>
      </c>
      <c r="I13" s="283">
        <v>14.347</v>
      </c>
      <c r="J13" s="123">
        <v>10</v>
      </c>
      <c r="K13" s="284"/>
      <c r="L13" s="125">
        <f t="shared" si="3"/>
        <v>0</v>
      </c>
      <c r="M13" s="109"/>
      <c r="N13" s="109"/>
      <c r="O13" s="109"/>
      <c r="P13" s="113"/>
      <c r="Q13" s="175">
        <f t="shared" si="4"/>
        <v>2.5</v>
      </c>
      <c r="R13" s="125">
        <f t="shared" si="5"/>
        <v>2.5</v>
      </c>
      <c r="S13" s="109"/>
      <c r="T13" s="282"/>
      <c r="U13" s="283"/>
      <c r="V13" s="126">
        <v>2.5</v>
      </c>
      <c r="W13" s="110"/>
      <c r="X13" s="108"/>
      <c r="Y13" s="109"/>
      <c r="Z13" s="109"/>
      <c r="AA13" s="113"/>
      <c r="AB13" s="285">
        <f t="shared" si="6"/>
        <v>14.347</v>
      </c>
      <c r="AC13" s="121">
        <f t="shared" si="7"/>
        <v>0.1</v>
      </c>
      <c r="AD13" s="122">
        <f t="shared" si="8"/>
        <v>14.447</v>
      </c>
    </row>
    <row r="14" spans="1:30" ht="12.75">
      <c r="A14" s="108" t="s">
        <v>114</v>
      </c>
      <c r="B14" s="109" t="s">
        <v>115</v>
      </c>
      <c r="C14" s="110" t="s">
        <v>46</v>
      </c>
      <c r="D14" s="174">
        <f t="shared" si="0"/>
        <v>75.992</v>
      </c>
      <c r="E14" s="281">
        <f t="shared" si="1"/>
        <v>72.81700000000001</v>
      </c>
      <c r="F14" s="176">
        <f>G14+H14+I14+J14+K14</f>
        <v>72.81700000000001</v>
      </c>
      <c r="G14" s="110">
        <v>5.1259999999999994</v>
      </c>
      <c r="H14" s="282"/>
      <c r="I14" s="283">
        <v>57.319</v>
      </c>
      <c r="J14" s="123">
        <v>10.372</v>
      </c>
      <c r="K14" s="284"/>
      <c r="L14" s="125">
        <f t="shared" si="3"/>
        <v>0</v>
      </c>
      <c r="M14" s="109"/>
      <c r="N14" s="109"/>
      <c r="O14" s="109"/>
      <c r="P14" s="113"/>
      <c r="Q14" s="175">
        <f t="shared" si="4"/>
        <v>3.175</v>
      </c>
      <c r="R14" s="125">
        <f t="shared" si="5"/>
        <v>3.175</v>
      </c>
      <c r="S14" s="109"/>
      <c r="T14" s="282"/>
      <c r="U14" s="283"/>
      <c r="V14" s="109">
        <v>3.175</v>
      </c>
      <c r="W14" s="110"/>
      <c r="X14" s="108"/>
      <c r="Y14" s="109"/>
      <c r="Z14" s="109"/>
      <c r="AA14" s="113"/>
      <c r="AB14" s="285">
        <f t="shared" si="6"/>
        <v>57.319</v>
      </c>
      <c r="AC14" s="121">
        <f t="shared" si="7"/>
        <v>0</v>
      </c>
      <c r="AD14" s="122">
        <f t="shared" si="8"/>
        <v>57.319</v>
      </c>
    </row>
    <row r="15" spans="1:30" ht="12.75">
      <c r="A15" s="108" t="s">
        <v>116</v>
      </c>
      <c r="B15" s="109" t="s">
        <v>117</v>
      </c>
      <c r="C15" s="110" t="s">
        <v>46</v>
      </c>
      <c r="D15" s="174">
        <f t="shared" si="0"/>
        <v>73.917</v>
      </c>
      <c r="E15" s="281">
        <f t="shared" si="1"/>
        <v>66.384</v>
      </c>
      <c r="F15" s="176">
        <f aca="true" t="shared" si="9" ref="F15:F36">G15+H15+I15+J15+K15</f>
        <v>66.384</v>
      </c>
      <c r="G15" s="110">
        <v>39.111000000000004</v>
      </c>
      <c r="H15" s="282"/>
      <c r="I15" s="283">
        <v>27.273</v>
      </c>
      <c r="J15" s="123"/>
      <c r="K15" s="284"/>
      <c r="L15" s="125">
        <f t="shared" si="3"/>
        <v>0</v>
      </c>
      <c r="M15" s="109"/>
      <c r="N15" s="109"/>
      <c r="O15" s="109"/>
      <c r="P15" s="113"/>
      <c r="Q15" s="175">
        <f t="shared" si="4"/>
        <v>7.533</v>
      </c>
      <c r="R15" s="125">
        <f t="shared" si="5"/>
        <v>7.533</v>
      </c>
      <c r="S15" s="109">
        <v>5.687</v>
      </c>
      <c r="T15" s="282"/>
      <c r="U15" s="283">
        <v>1.846</v>
      </c>
      <c r="V15" s="109"/>
      <c r="W15" s="110"/>
      <c r="X15" s="108"/>
      <c r="Y15" s="109"/>
      <c r="Z15" s="109"/>
      <c r="AA15" s="113"/>
      <c r="AB15" s="285">
        <f t="shared" si="6"/>
        <v>29.119</v>
      </c>
      <c r="AC15" s="121">
        <f t="shared" si="7"/>
        <v>0</v>
      </c>
      <c r="AD15" s="122">
        <f t="shared" si="8"/>
        <v>29.119</v>
      </c>
    </row>
    <row r="16" spans="1:30" ht="12.75">
      <c r="A16" s="108" t="s">
        <v>118</v>
      </c>
      <c r="B16" s="109" t="s">
        <v>119</v>
      </c>
      <c r="C16" s="110" t="s">
        <v>46</v>
      </c>
      <c r="D16" s="174">
        <f t="shared" si="0"/>
        <v>24.195000000000004</v>
      </c>
      <c r="E16" s="281">
        <f t="shared" si="1"/>
        <v>23.968000000000004</v>
      </c>
      <c r="F16" s="176">
        <f t="shared" si="9"/>
        <v>23.968000000000004</v>
      </c>
      <c r="G16" s="110">
        <v>10.604000000000001</v>
      </c>
      <c r="H16" s="282"/>
      <c r="I16" s="283">
        <v>13.364</v>
      </c>
      <c r="J16" s="123"/>
      <c r="K16" s="284"/>
      <c r="L16" s="125">
        <f t="shared" si="3"/>
        <v>0</v>
      </c>
      <c r="M16" s="109"/>
      <c r="N16" s="109"/>
      <c r="O16" s="109"/>
      <c r="P16" s="113"/>
      <c r="Q16" s="175">
        <f t="shared" si="4"/>
        <v>0.227</v>
      </c>
      <c r="R16" s="125">
        <f t="shared" si="5"/>
        <v>0.227</v>
      </c>
      <c r="S16" s="109"/>
      <c r="T16" s="282"/>
      <c r="U16" s="283">
        <v>0.227</v>
      </c>
      <c r="V16" s="109"/>
      <c r="W16" s="110"/>
      <c r="X16" s="108"/>
      <c r="Y16" s="109"/>
      <c r="Z16" s="109"/>
      <c r="AA16" s="113"/>
      <c r="AB16" s="285">
        <f t="shared" si="6"/>
        <v>13.591000000000001</v>
      </c>
      <c r="AC16" s="121">
        <f t="shared" si="7"/>
        <v>0</v>
      </c>
      <c r="AD16" s="122">
        <f t="shared" si="8"/>
        <v>13.591000000000001</v>
      </c>
    </row>
    <row r="17" spans="1:30" ht="12.75">
      <c r="A17" s="108" t="s">
        <v>120</v>
      </c>
      <c r="B17" s="109" t="s">
        <v>121</v>
      </c>
      <c r="C17" s="110" t="s">
        <v>46</v>
      </c>
      <c r="D17" s="174">
        <f t="shared" si="0"/>
        <v>24.597</v>
      </c>
      <c r="E17" s="281">
        <f t="shared" si="1"/>
        <v>24.597</v>
      </c>
      <c r="F17" s="176">
        <f t="shared" si="9"/>
        <v>24.597</v>
      </c>
      <c r="G17" s="110">
        <v>22.605</v>
      </c>
      <c r="H17" s="282"/>
      <c r="I17" s="283">
        <v>1.992</v>
      </c>
      <c r="J17" s="123"/>
      <c r="K17" s="284"/>
      <c r="L17" s="125">
        <f t="shared" si="3"/>
        <v>0</v>
      </c>
      <c r="M17" s="109"/>
      <c r="N17" s="109"/>
      <c r="O17" s="109"/>
      <c r="P17" s="113"/>
      <c r="Q17" s="175">
        <f t="shared" si="4"/>
        <v>0</v>
      </c>
      <c r="R17" s="125">
        <f t="shared" si="5"/>
        <v>0</v>
      </c>
      <c r="S17" s="109"/>
      <c r="T17" s="282"/>
      <c r="U17" s="283"/>
      <c r="V17" s="109"/>
      <c r="W17" s="110"/>
      <c r="X17" s="108"/>
      <c r="Y17" s="109"/>
      <c r="Z17" s="109"/>
      <c r="AA17" s="113"/>
      <c r="AB17" s="285">
        <f t="shared" si="6"/>
        <v>1.992</v>
      </c>
      <c r="AC17" s="121">
        <f t="shared" si="7"/>
        <v>0</v>
      </c>
      <c r="AD17" s="122">
        <f t="shared" si="8"/>
        <v>1.992</v>
      </c>
    </row>
    <row r="18" spans="1:30" ht="12.75">
      <c r="A18" s="108" t="s">
        <v>122</v>
      </c>
      <c r="B18" s="109" t="s">
        <v>123</v>
      </c>
      <c r="C18" s="110" t="s">
        <v>55</v>
      </c>
      <c r="D18" s="174">
        <f t="shared" si="0"/>
        <v>79.291</v>
      </c>
      <c r="E18" s="281">
        <f t="shared" si="1"/>
        <v>79.291</v>
      </c>
      <c r="F18" s="176">
        <f t="shared" si="9"/>
        <v>79.291</v>
      </c>
      <c r="G18" s="110"/>
      <c r="H18" s="282">
        <v>1.291</v>
      </c>
      <c r="I18" s="283">
        <v>5</v>
      </c>
      <c r="J18" s="123">
        <v>25.027</v>
      </c>
      <c r="K18" s="284">
        <v>47.973</v>
      </c>
      <c r="L18" s="125">
        <f t="shared" si="3"/>
        <v>0</v>
      </c>
      <c r="M18" s="109"/>
      <c r="N18" s="109"/>
      <c r="O18" s="109"/>
      <c r="P18" s="113"/>
      <c r="Q18" s="175">
        <f t="shared" si="4"/>
        <v>0</v>
      </c>
      <c r="R18" s="125">
        <f t="shared" si="5"/>
        <v>0</v>
      </c>
      <c r="S18" s="109"/>
      <c r="T18" s="282"/>
      <c r="U18" s="283"/>
      <c r="V18" s="109"/>
      <c r="W18" s="110"/>
      <c r="X18" s="108"/>
      <c r="Y18" s="109"/>
      <c r="Z18" s="109"/>
      <c r="AA18" s="113"/>
      <c r="AB18" s="285">
        <f t="shared" si="6"/>
        <v>5</v>
      </c>
      <c r="AC18" s="121">
        <f t="shared" si="7"/>
        <v>1.291</v>
      </c>
      <c r="AD18" s="122">
        <f t="shared" si="8"/>
        <v>6.291</v>
      </c>
    </row>
    <row r="19" spans="1:30" ht="12.75">
      <c r="A19" s="108" t="s">
        <v>124</v>
      </c>
      <c r="B19" s="109" t="s">
        <v>125</v>
      </c>
      <c r="C19" s="110" t="s">
        <v>46</v>
      </c>
      <c r="D19" s="174">
        <f t="shared" si="0"/>
        <v>11.34</v>
      </c>
      <c r="E19" s="281">
        <f t="shared" si="1"/>
        <v>10.54</v>
      </c>
      <c r="F19" s="176">
        <f t="shared" si="9"/>
        <v>10.54</v>
      </c>
      <c r="G19" s="119">
        <v>0.02</v>
      </c>
      <c r="H19" s="282"/>
      <c r="I19" s="283">
        <v>10.52</v>
      </c>
      <c r="J19" s="123"/>
      <c r="K19" s="284"/>
      <c r="L19" s="125">
        <f t="shared" si="3"/>
        <v>0</v>
      </c>
      <c r="M19" s="109"/>
      <c r="N19" s="109"/>
      <c r="O19" s="109"/>
      <c r="P19" s="113"/>
      <c r="Q19" s="175">
        <f t="shared" si="4"/>
        <v>0.8</v>
      </c>
      <c r="R19" s="125">
        <f t="shared" si="5"/>
        <v>0.8</v>
      </c>
      <c r="S19" s="109"/>
      <c r="T19" s="282"/>
      <c r="U19" s="283">
        <v>0.8</v>
      </c>
      <c r="V19" s="109"/>
      <c r="W19" s="110"/>
      <c r="X19" s="108"/>
      <c r="Y19" s="109"/>
      <c r="Z19" s="109"/>
      <c r="AA19" s="113"/>
      <c r="AB19" s="285">
        <f t="shared" si="6"/>
        <v>11.32</v>
      </c>
      <c r="AC19" s="121">
        <f t="shared" si="7"/>
        <v>0</v>
      </c>
      <c r="AD19" s="122">
        <f t="shared" si="8"/>
        <v>11.32</v>
      </c>
    </row>
    <row r="20" spans="1:30" ht="12.75">
      <c r="A20" s="108" t="s">
        <v>126</v>
      </c>
      <c r="B20" s="109" t="s">
        <v>127</v>
      </c>
      <c r="C20" s="110" t="s">
        <v>46</v>
      </c>
      <c r="D20" s="174">
        <f t="shared" si="0"/>
        <v>36.852</v>
      </c>
      <c r="E20" s="281">
        <f t="shared" si="1"/>
        <v>35.05</v>
      </c>
      <c r="F20" s="176">
        <f t="shared" si="9"/>
        <v>35.05</v>
      </c>
      <c r="G20" s="110">
        <v>35.05</v>
      </c>
      <c r="H20" s="282"/>
      <c r="I20" s="283"/>
      <c r="J20" s="123"/>
      <c r="K20" s="284"/>
      <c r="L20" s="125">
        <f t="shared" si="3"/>
        <v>0</v>
      </c>
      <c r="M20" s="109"/>
      <c r="N20" s="109"/>
      <c r="O20" s="109"/>
      <c r="P20" s="113"/>
      <c r="Q20" s="175">
        <f t="shared" si="4"/>
        <v>1.802</v>
      </c>
      <c r="R20" s="125">
        <f t="shared" si="5"/>
        <v>1.802</v>
      </c>
      <c r="S20" s="109"/>
      <c r="T20" s="282"/>
      <c r="U20" s="283">
        <v>1.802</v>
      </c>
      <c r="V20" s="109"/>
      <c r="W20" s="110"/>
      <c r="X20" s="108"/>
      <c r="Y20" s="109"/>
      <c r="Z20" s="109"/>
      <c r="AA20" s="113"/>
      <c r="AB20" s="285">
        <f t="shared" si="6"/>
        <v>1.802</v>
      </c>
      <c r="AC20" s="121">
        <f t="shared" si="7"/>
        <v>0</v>
      </c>
      <c r="AD20" s="122">
        <f t="shared" si="8"/>
        <v>1.802</v>
      </c>
    </row>
    <row r="21" spans="1:30" ht="12.75">
      <c r="A21" s="108" t="s">
        <v>128</v>
      </c>
      <c r="B21" s="109" t="s">
        <v>129</v>
      </c>
      <c r="C21" s="110" t="s">
        <v>46</v>
      </c>
      <c r="D21" s="174">
        <f t="shared" si="0"/>
        <v>12.026</v>
      </c>
      <c r="E21" s="281">
        <f t="shared" si="1"/>
        <v>12.026</v>
      </c>
      <c r="F21" s="176">
        <f t="shared" si="9"/>
        <v>12.026</v>
      </c>
      <c r="G21" s="110">
        <v>2.217</v>
      </c>
      <c r="H21" s="282"/>
      <c r="I21" s="283">
        <v>9.809</v>
      </c>
      <c r="J21" s="123"/>
      <c r="K21" s="284"/>
      <c r="L21" s="125">
        <f t="shared" si="3"/>
        <v>0</v>
      </c>
      <c r="M21" s="109"/>
      <c r="N21" s="109"/>
      <c r="O21" s="109"/>
      <c r="P21" s="113"/>
      <c r="Q21" s="175">
        <f t="shared" si="4"/>
        <v>0</v>
      </c>
      <c r="R21" s="125">
        <f t="shared" si="5"/>
        <v>0</v>
      </c>
      <c r="S21" s="109"/>
      <c r="T21" s="282"/>
      <c r="U21" s="283"/>
      <c r="V21" s="109"/>
      <c r="W21" s="110"/>
      <c r="X21" s="108"/>
      <c r="Y21" s="109"/>
      <c r="Z21" s="109"/>
      <c r="AA21" s="113"/>
      <c r="AB21" s="285">
        <f t="shared" si="6"/>
        <v>9.809</v>
      </c>
      <c r="AC21" s="121">
        <f t="shared" si="7"/>
        <v>0</v>
      </c>
      <c r="AD21" s="122">
        <f t="shared" si="8"/>
        <v>9.809</v>
      </c>
    </row>
    <row r="22" spans="1:30" ht="12.75">
      <c r="A22" s="108" t="s">
        <v>130</v>
      </c>
      <c r="B22" s="109" t="s">
        <v>131</v>
      </c>
      <c r="C22" s="110" t="s">
        <v>55</v>
      </c>
      <c r="D22" s="174">
        <f t="shared" si="0"/>
        <v>4.973</v>
      </c>
      <c r="E22" s="281">
        <f t="shared" si="1"/>
        <v>4.973</v>
      </c>
      <c r="F22" s="176">
        <f t="shared" si="9"/>
        <v>4.973</v>
      </c>
      <c r="G22" s="110"/>
      <c r="H22" s="282">
        <v>1</v>
      </c>
      <c r="I22" s="283">
        <v>3.973</v>
      </c>
      <c r="J22" s="123"/>
      <c r="K22" s="284"/>
      <c r="L22" s="125">
        <f t="shared" si="3"/>
        <v>0</v>
      </c>
      <c r="M22" s="109"/>
      <c r="N22" s="109"/>
      <c r="O22" s="109"/>
      <c r="P22" s="113"/>
      <c r="Q22" s="175">
        <f t="shared" si="4"/>
        <v>0</v>
      </c>
      <c r="R22" s="125">
        <f t="shared" si="5"/>
        <v>0</v>
      </c>
      <c r="S22" s="109"/>
      <c r="T22" s="282"/>
      <c r="U22" s="283"/>
      <c r="V22" s="109"/>
      <c r="W22" s="110"/>
      <c r="X22" s="108"/>
      <c r="Y22" s="109"/>
      <c r="Z22" s="109"/>
      <c r="AA22" s="113"/>
      <c r="AB22" s="285">
        <f t="shared" si="6"/>
        <v>3.973</v>
      </c>
      <c r="AC22" s="121">
        <f t="shared" si="7"/>
        <v>1</v>
      </c>
      <c r="AD22" s="122">
        <f t="shared" si="8"/>
        <v>4.973</v>
      </c>
    </row>
    <row r="23" spans="1:30" ht="12.75">
      <c r="A23" s="108" t="s">
        <v>132</v>
      </c>
      <c r="B23" s="109" t="s">
        <v>133</v>
      </c>
      <c r="C23" s="110" t="s">
        <v>46</v>
      </c>
      <c r="D23" s="174">
        <f t="shared" si="0"/>
        <v>3.1</v>
      </c>
      <c r="E23" s="281">
        <f t="shared" si="1"/>
        <v>3.1</v>
      </c>
      <c r="F23" s="176">
        <f t="shared" si="9"/>
        <v>3.1</v>
      </c>
      <c r="G23" s="119">
        <v>2.5</v>
      </c>
      <c r="H23" s="282"/>
      <c r="I23" s="283">
        <v>0.6</v>
      </c>
      <c r="J23" s="123"/>
      <c r="K23" s="284"/>
      <c r="L23" s="125">
        <f t="shared" si="3"/>
        <v>0</v>
      </c>
      <c r="M23" s="109"/>
      <c r="N23" s="109"/>
      <c r="O23" s="109"/>
      <c r="P23" s="113"/>
      <c r="Q23" s="175">
        <f t="shared" si="4"/>
        <v>0</v>
      </c>
      <c r="R23" s="125">
        <f t="shared" si="5"/>
        <v>0</v>
      </c>
      <c r="S23" s="109"/>
      <c r="T23" s="282"/>
      <c r="U23" s="283"/>
      <c r="V23" s="109"/>
      <c r="W23" s="110"/>
      <c r="X23" s="108"/>
      <c r="Y23" s="109"/>
      <c r="Z23" s="109"/>
      <c r="AA23" s="113"/>
      <c r="AB23" s="285">
        <f t="shared" si="6"/>
        <v>0.6</v>
      </c>
      <c r="AC23" s="121">
        <f t="shared" si="7"/>
        <v>0</v>
      </c>
      <c r="AD23" s="122">
        <f t="shared" si="8"/>
        <v>0.6</v>
      </c>
    </row>
    <row r="24" spans="1:30" ht="12.75">
      <c r="A24" s="108" t="s">
        <v>134</v>
      </c>
      <c r="B24" s="109" t="s">
        <v>135</v>
      </c>
      <c r="C24" s="110" t="s">
        <v>46</v>
      </c>
      <c r="D24" s="174">
        <f t="shared" si="0"/>
        <v>2.532</v>
      </c>
      <c r="E24" s="281">
        <f t="shared" si="1"/>
        <v>2.532</v>
      </c>
      <c r="F24" s="176">
        <f t="shared" si="9"/>
        <v>1.499</v>
      </c>
      <c r="G24" s="110">
        <v>0.756</v>
      </c>
      <c r="H24" s="282">
        <v>0.003</v>
      </c>
      <c r="I24" s="283">
        <v>0.74</v>
      </c>
      <c r="J24" s="123"/>
      <c r="K24" s="284"/>
      <c r="L24" s="125">
        <f t="shared" si="3"/>
        <v>1.033</v>
      </c>
      <c r="M24" s="109"/>
      <c r="N24" s="109"/>
      <c r="O24" s="109">
        <v>1.033</v>
      </c>
      <c r="P24" s="113"/>
      <c r="Q24" s="175">
        <f t="shared" si="4"/>
        <v>0</v>
      </c>
      <c r="R24" s="125">
        <f t="shared" si="5"/>
        <v>0</v>
      </c>
      <c r="S24" s="109"/>
      <c r="T24" s="282"/>
      <c r="U24" s="283"/>
      <c r="V24" s="109"/>
      <c r="W24" s="110"/>
      <c r="X24" s="108"/>
      <c r="Y24" s="109"/>
      <c r="Z24" s="109"/>
      <c r="AA24" s="113"/>
      <c r="AB24" s="285">
        <f t="shared" si="6"/>
        <v>0.74</v>
      </c>
      <c r="AC24" s="121">
        <f t="shared" si="7"/>
        <v>0.003</v>
      </c>
      <c r="AD24" s="122">
        <f t="shared" si="8"/>
        <v>0.743</v>
      </c>
    </row>
    <row r="25" spans="1:30" ht="12.75">
      <c r="A25" s="108" t="s">
        <v>136</v>
      </c>
      <c r="B25" s="109" t="s">
        <v>137</v>
      </c>
      <c r="C25" s="110" t="s">
        <v>46</v>
      </c>
      <c r="D25" s="174">
        <f t="shared" si="0"/>
        <v>137.682</v>
      </c>
      <c r="E25" s="281">
        <f t="shared" si="1"/>
        <v>137.682</v>
      </c>
      <c r="F25" s="176">
        <f t="shared" si="9"/>
        <v>137.682</v>
      </c>
      <c r="G25" s="110">
        <v>0.035</v>
      </c>
      <c r="H25" s="282"/>
      <c r="I25" s="283">
        <v>25</v>
      </c>
      <c r="J25" s="123">
        <v>70</v>
      </c>
      <c r="K25" s="284">
        <v>42.647</v>
      </c>
      <c r="L25" s="125">
        <f t="shared" si="3"/>
        <v>0</v>
      </c>
      <c r="M25" s="109"/>
      <c r="N25" s="109"/>
      <c r="O25" s="109"/>
      <c r="P25" s="113"/>
      <c r="Q25" s="175">
        <f t="shared" si="4"/>
        <v>0</v>
      </c>
      <c r="R25" s="125">
        <f t="shared" si="5"/>
        <v>0</v>
      </c>
      <c r="S25" s="109"/>
      <c r="T25" s="282"/>
      <c r="U25" s="283"/>
      <c r="V25" s="109"/>
      <c r="W25" s="110"/>
      <c r="X25" s="108"/>
      <c r="Y25" s="109"/>
      <c r="Z25" s="109"/>
      <c r="AA25" s="113"/>
      <c r="AB25" s="285">
        <f t="shared" si="6"/>
        <v>25</v>
      </c>
      <c r="AC25" s="121">
        <f t="shared" si="7"/>
        <v>0</v>
      </c>
      <c r="AD25" s="122">
        <f t="shared" si="8"/>
        <v>25</v>
      </c>
    </row>
    <row r="26" spans="1:30" ht="12.75">
      <c r="A26" s="108" t="s">
        <v>138</v>
      </c>
      <c r="B26" s="109" t="s">
        <v>139</v>
      </c>
      <c r="C26" s="110" t="s">
        <v>46</v>
      </c>
      <c r="D26" s="174">
        <f t="shared" si="0"/>
        <v>5.299</v>
      </c>
      <c r="E26" s="281">
        <f t="shared" si="1"/>
        <v>5.299</v>
      </c>
      <c r="F26" s="176">
        <f t="shared" si="9"/>
        <v>5.299</v>
      </c>
      <c r="G26" s="110">
        <v>0.299</v>
      </c>
      <c r="H26" s="282"/>
      <c r="I26" s="283">
        <v>5</v>
      </c>
      <c r="J26" s="123"/>
      <c r="K26" s="284"/>
      <c r="L26" s="125">
        <f t="shared" si="3"/>
        <v>0</v>
      </c>
      <c r="M26" s="109"/>
      <c r="N26" s="109"/>
      <c r="O26" s="109"/>
      <c r="P26" s="113"/>
      <c r="Q26" s="175">
        <f t="shared" si="4"/>
        <v>0</v>
      </c>
      <c r="R26" s="125">
        <f t="shared" si="5"/>
        <v>0</v>
      </c>
      <c r="S26" s="109"/>
      <c r="T26" s="282"/>
      <c r="U26" s="283"/>
      <c r="V26" s="109"/>
      <c r="W26" s="110"/>
      <c r="X26" s="108"/>
      <c r="Y26" s="109"/>
      <c r="Z26" s="109"/>
      <c r="AA26" s="113"/>
      <c r="AB26" s="285">
        <f t="shared" si="6"/>
        <v>5</v>
      </c>
      <c r="AC26" s="121">
        <f t="shared" si="7"/>
        <v>0</v>
      </c>
      <c r="AD26" s="122">
        <f t="shared" si="8"/>
        <v>5</v>
      </c>
    </row>
    <row r="27" spans="1:30" ht="12.75">
      <c r="A27" s="108" t="s">
        <v>140</v>
      </c>
      <c r="B27" s="109" t="s">
        <v>141</v>
      </c>
      <c r="C27" s="110" t="s">
        <v>46</v>
      </c>
      <c r="D27" s="174">
        <f t="shared" si="0"/>
        <v>54.001000000000005</v>
      </c>
      <c r="E27" s="281">
        <f t="shared" si="1"/>
        <v>54.001000000000005</v>
      </c>
      <c r="F27" s="176">
        <f t="shared" si="9"/>
        <v>53.251000000000005</v>
      </c>
      <c r="G27" s="110">
        <v>1.241</v>
      </c>
      <c r="H27" s="282">
        <v>1.609</v>
      </c>
      <c r="I27" s="283">
        <v>25</v>
      </c>
      <c r="J27" s="123">
        <v>25.401</v>
      </c>
      <c r="K27" s="284"/>
      <c r="L27" s="125">
        <f t="shared" si="3"/>
        <v>0.75</v>
      </c>
      <c r="M27" s="126">
        <v>0.25</v>
      </c>
      <c r="N27" s="109"/>
      <c r="O27" s="126">
        <v>0.25</v>
      </c>
      <c r="P27" s="284">
        <v>0.25</v>
      </c>
      <c r="Q27" s="175">
        <f t="shared" si="4"/>
        <v>0</v>
      </c>
      <c r="R27" s="125">
        <f t="shared" si="5"/>
        <v>0</v>
      </c>
      <c r="S27" s="109"/>
      <c r="T27" s="282"/>
      <c r="U27" s="283"/>
      <c r="V27" s="109"/>
      <c r="W27" s="110"/>
      <c r="X27" s="108"/>
      <c r="Y27" s="109"/>
      <c r="Z27" s="109"/>
      <c r="AA27" s="113"/>
      <c r="AB27" s="285">
        <f t="shared" si="6"/>
        <v>25</v>
      </c>
      <c r="AC27" s="121">
        <f t="shared" si="7"/>
        <v>1.609</v>
      </c>
      <c r="AD27" s="122">
        <f t="shared" si="8"/>
        <v>26.609</v>
      </c>
    </row>
    <row r="28" spans="1:30" ht="12.75">
      <c r="A28" s="108" t="s">
        <v>142</v>
      </c>
      <c r="B28" s="109" t="s">
        <v>143</v>
      </c>
      <c r="C28" s="110" t="s">
        <v>46</v>
      </c>
      <c r="D28" s="174">
        <f t="shared" si="0"/>
        <v>32.963</v>
      </c>
      <c r="E28" s="281">
        <f t="shared" si="1"/>
        <v>32.963</v>
      </c>
      <c r="F28" s="176">
        <f t="shared" si="9"/>
        <v>32.963</v>
      </c>
      <c r="G28" s="110"/>
      <c r="H28" s="282">
        <v>0.35</v>
      </c>
      <c r="I28" s="283">
        <v>22</v>
      </c>
      <c r="J28" s="123">
        <v>10.613</v>
      </c>
      <c r="K28" s="284"/>
      <c r="L28" s="125">
        <f t="shared" si="3"/>
        <v>0</v>
      </c>
      <c r="M28" s="109"/>
      <c r="N28" s="109"/>
      <c r="O28" s="109"/>
      <c r="P28" s="113"/>
      <c r="Q28" s="175">
        <f t="shared" si="4"/>
        <v>0</v>
      </c>
      <c r="R28" s="125">
        <f t="shared" si="5"/>
        <v>0</v>
      </c>
      <c r="S28" s="109"/>
      <c r="T28" s="282"/>
      <c r="U28" s="283"/>
      <c r="V28" s="109"/>
      <c r="W28" s="110"/>
      <c r="X28" s="108"/>
      <c r="Y28" s="109"/>
      <c r="Z28" s="109"/>
      <c r="AA28" s="113"/>
      <c r="AB28" s="285">
        <f t="shared" si="6"/>
        <v>22</v>
      </c>
      <c r="AC28" s="121">
        <f t="shared" si="7"/>
        <v>0.35</v>
      </c>
      <c r="AD28" s="122">
        <f t="shared" si="8"/>
        <v>22.35</v>
      </c>
    </row>
    <row r="29" spans="1:30" ht="12.75">
      <c r="A29" s="108" t="s">
        <v>144</v>
      </c>
      <c r="B29" s="109" t="s">
        <v>145</v>
      </c>
      <c r="C29" s="110" t="s">
        <v>46</v>
      </c>
      <c r="D29" s="174">
        <f t="shared" si="0"/>
        <v>0.55</v>
      </c>
      <c r="E29" s="281">
        <f t="shared" si="1"/>
        <v>0.55</v>
      </c>
      <c r="F29" s="176">
        <f t="shared" si="9"/>
        <v>0.4</v>
      </c>
      <c r="G29" s="110"/>
      <c r="H29" s="282"/>
      <c r="I29" s="283">
        <v>0.4</v>
      </c>
      <c r="J29" s="123"/>
      <c r="K29" s="284"/>
      <c r="L29" s="125">
        <f t="shared" si="3"/>
        <v>0.15000000000000002</v>
      </c>
      <c r="M29" s="109"/>
      <c r="N29" s="126">
        <v>0.01</v>
      </c>
      <c r="O29" s="126">
        <v>0.14</v>
      </c>
      <c r="P29" s="113"/>
      <c r="Q29" s="175">
        <f t="shared" si="4"/>
        <v>0</v>
      </c>
      <c r="R29" s="125">
        <f t="shared" si="5"/>
        <v>0</v>
      </c>
      <c r="S29" s="109"/>
      <c r="T29" s="282"/>
      <c r="U29" s="283"/>
      <c r="V29" s="109"/>
      <c r="W29" s="110"/>
      <c r="X29" s="108"/>
      <c r="Y29" s="109"/>
      <c r="Z29" s="109"/>
      <c r="AA29" s="113"/>
      <c r="AB29" s="285">
        <f t="shared" si="6"/>
        <v>0.4</v>
      </c>
      <c r="AC29" s="121">
        <f t="shared" si="7"/>
        <v>0</v>
      </c>
      <c r="AD29" s="122">
        <f t="shared" si="8"/>
        <v>0.4</v>
      </c>
    </row>
    <row r="30" spans="1:30" ht="12.75">
      <c r="A30" s="108" t="s">
        <v>146</v>
      </c>
      <c r="B30" s="109" t="s">
        <v>147</v>
      </c>
      <c r="C30" s="110" t="s">
        <v>46</v>
      </c>
      <c r="D30" s="174">
        <f t="shared" si="0"/>
        <v>5.8</v>
      </c>
      <c r="E30" s="281">
        <f t="shared" si="1"/>
        <v>5.8</v>
      </c>
      <c r="F30" s="176">
        <f t="shared" si="9"/>
        <v>5.8</v>
      </c>
      <c r="G30" s="119">
        <v>2.8</v>
      </c>
      <c r="H30" s="282"/>
      <c r="I30" s="283">
        <v>3</v>
      </c>
      <c r="J30" s="123"/>
      <c r="K30" s="284"/>
      <c r="L30" s="125">
        <f t="shared" si="3"/>
        <v>0</v>
      </c>
      <c r="M30" s="109"/>
      <c r="N30" s="109"/>
      <c r="O30" s="109"/>
      <c r="P30" s="113"/>
      <c r="Q30" s="175">
        <f t="shared" si="4"/>
        <v>0</v>
      </c>
      <c r="R30" s="125">
        <f t="shared" si="5"/>
        <v>0</v>
      </c>
      <c r="S30" s="109"/>
      <c r="T30" s="282"/>
      <c r="U30" s="283"/>
      <c r="V30" s="109"/>
      <c r="W30" s="110"/>
      <c r="X30" s="108"/>
      <c r="Y30" s="109"/>
      <c r="Z30" s="109"/>
      <c r="AA30" s="113"/>
      <c r="AB30" s="285">
        <f t="shared" si="6"/>
        <v>3</v>
      </c>
      <c r="AC30" s="121">
        <f t="shared" si="7"/>
        <v>0</v>
      </c>
      <c r="AD30" s="122">
        <f t="shared" si="8"/>
        <v>3</v>
      </c>
    </row>
    <row r="31" spans="1:30" ht="12.75">
      <c r="A31" s="108" t="s">
        <v>148</v>
      </c>
      <c r="B31" s="109" t="s">
        <v>149</v>
      </c>
      <c r="C31" s="110" t="s">
        <v>46</v>
      </c>
      <c r="D31" s="174">
        <f t="shared" si="0"/>
        <v>13.498999999999999</v>
      </c>
      <c r="E31" s="281">
        <f t="shared" si="1"/>
        <v>12.998999999999999</v>
      </c>
      <c r="F31" s="176">
        <f t="shared" si="9"/>
        <v>12.998999999999999</v>
      </c>
      <c r="G31" s="110">
        <v>0.142</v>
      </c>
      <c r="H31" s="282">
        <v>0.057</v>
      </c>
      <c r="I31" s="283">
        <v>8</v>
      </c>
      <c r="J31" s="123">
        <v>4.8</v>
      </c>
      <c r="K31" s="284"/>
      <c r="L31" s="125">
        <f t="shared" si="3"/>
        <v>0</v>
      </c>
      <c r="M31" s="109"/>
      <c r="N31" s="109"/>
      <c r="O31" s="109"/>
      <c r="P31" s="113"/>
      <c r="Q31" s="175">
        <f t="shared" si="4"/>
        <v>0.5</v>
      </c>
      <c r="R31" s="125">
        <f t="shared" si="5"/>
        <v>0.5</v>
      </c>
      <c r="S31" s="109"/>
      <c r="T31" s="282"/>
      <c r="U31" s="283"/>
      <c r="V31" s="126">
        <v>0.5</v>
      </c>
      <c r="W31" s="110"/>
      <c r="X31" s="108"/>
      <c r="Y31" s="109"/>
      <c r="Z31" s="109"/>
      <c r="AA31" s="113"/>
      <c r="AB31" s="285">
        <f t="shared" si="6"/>
        <v>8</v>
      </c>
      <c r="AC31" s="121">
        <f t="shared" si="7"/>
        <v>0.057</v>
      </c>
      <c r="AD31" s="122">
        <f t="shared" si="8"/>
        <v>8.057</v>
      </c>
    </row>
    <row r="32" spans="1:30" ht="12.75">
      <c r="A32" s="108" t="s">
        <v>150</v>
      </c>
      <c r="B32" s="109" t="s">
        <v>151</v>
      </c>
      <c r="C32" s="110" t="s">
        <v>46</v>
      </c>
      <c r="D32" s="174">
        <f t="shared" si="0"/>
        <v>8.331</v>
      </c>
      <c r="E32" s="281">
        <f t="shared" si="1"/>
        <v>8.331</v>
      </c>
      <c r="F32" s="176">
        <f t="shared" si="9"/>
        <v>8.331</v>
      </c>
      <c r="G32" s="119">
        <v>3</v>
      </c>
      <c r="H32" s="282"/>
      <c r="I32" s="283">
        <v>5.331</v>
      </c>
      <c r="J32" s="123"/>
      <c r="K32" s="284"/>
      <c r="L32" s="125">
        <f t="shared" si="3"/>
        <v>0</v>
      </c>
      <c r="M32" s="109"/>
      <c r="N32" s="109"/>
      <c r="O32" s="109"/>
      <c r="P32" s="113"/>
      <c r="Q32" s="175">
        <f t="shared" si="4"/>
        <v>0</v>
      </c>
      <c r="R32" s="125">
        <f t="shared" si="5"/>
        <v>0</v>
      </c>
      <c r="S32" s="109"/>
      <c r="T32" s="282"/>
      <c r="U32" s="283"/>
      <c r="V32" s="109"/>
      <c r="W32" s="110"/>
      <c r="X32" s="108"/>
      <c r="Y32" s="109"/>
      <c r="Z32" s="109"/>
      <c r="AA32" s="113"/>
      <c r="AB32" s="285">
        <f t="shared" si="6"/>
        <v>5.331</v>
      </c>
      <c r="AC32" s="121">
        <f t="shared" si="7"/>
        <v>0</v>
      </c>
      <c r="AD32" s="122">
        <f t="shared" si="8"/>
        <v>5.331</v>
      </c>
    </row>
    <row r="33" spans="1:30" ht="12.75">
      <c r="A33" s="108" t="s">
        <v>152</v>
      </c>
      <c r="B33" s="109" t="s">
        <v>153</v>
      </c>
      <c r="C33" s="110" t="s">
        <v>55</v>
      </c>
      <c r="D33" s="174">
        <f t="shared" si="0"/>
        <v>0.5</v>
      </c>
      <c r="E33" s="281">
        <f t="shared" si="1"/>
        <v>0</v>
      </c>
      <c r="F33" s="176">
        <f t="shared" si="9"/>
        <v>0</v>
      </c>
      <c r="G33" s="110"/>
      <c r="H33" s="282"/>
      <c r="I33" s="283"/>
      <c r="J33" s="123"/>
      <c r="K33" s="284"/>
      <c r="L33" s="125">
        <f t="shared" si="3"/>
        <v>0</v>
      </c>
      <c r="M33" s="109"/>
      <c r="N33" s="109"/>
      <c r="O33" s="109"/>
      <c r="P33" s="113"/>
      <c r="Q33" s="175">
        <f t="shared" si="4"/>
        <v>0.5</v>
      </c>
      <c r="R33" s="125">
        <f t="shared" si="5"/>
        <v>0.5</v>
      </c>
      <c r="S33" s="109"/>
      <c r="T33" s="282"/>
      <c r="U33" s="283">
        <v>0.5</v>
      </c>
      <c r="V33" s="109"/>
      <c r="W33" s="110"/>
      <c r="X33" s="108"/>
      <c r="Y33" s="109"/>
      <c r="Z33" s="109"/>
      <c r="AA33" s="113"/>
      <c r="AB33" s="285">
        <f t="shared" si="6"/>
        <v>0.5</v>
      </c>
      <c r="AC33" s="121">
        <f t="shared" si="7"/>
        <v>0</v>
      </c>
      <c r="AD33" s="122">
        <f t="shared" si="8"/>
        <v>0.5</v>
      </c>
    </row>
    <row r="34" spans="1:30" ht="12.75">
      <c r="A34" s="108" t="s">
        <v>154</v>
      </c>
      <c r="B34" s="109" t="s">
        <v>155</v>
      </c>
      <c r="C34" s="110" t="s">
        <v>46</v>
      </c>
      <c r="D34" s="174">
        <f t="shared" si="0"/>
        <v>16</v>
      </c>
      <c r="E34" s="281">
        <f t="shared" si="1"/>
        <v>16</v>
      </c>
      <c r="F34" s="176">
        <f t="shared" si="9"/>
        <v>15</v>
      </c>
      <c r="G34" s="110"/>
      <c r="H34" s="282">
        <v>5.254</v>
      </c>
      <c r="I34" s="283">
        <v>4.746</v>
      </c>
      <c r="J34" s="123">
        <v>5</v>
      </c>
      <c r="K34" s="284"/>
      <c r="L34" s="125">
        <f t="shared" si="3"/>
        <v>1</v>
      </c>
      <c r="M34" s="109"/>
      <c r="N34" s="109"/>
      <c r="O34" s="126">
        <v>1</v>
      </c>
      <c r="P34" s="113"/>
      <c r="Q34" s="175">
        <f t="shared" si="4"/>
        <v>0</v>
      </c>
      <c r="R34" s="125">
        <f t="shared" si="5"/>
        <v>0</v>
      </c>
      <c r="S34" s="109"/>
      <c r="T34" s="282"/>
      <c r="U34" s="283"/>
      <c r="V34" s="109"/>
      <c r="W34" s="110"/>
      <c r="X34" s="108"/>
      <c r="Y34" s="109"/>
      <c r="Z34" s="109"/>
      <c r="AA34" s="113"/>
      <c r="AB34" s="285">
        <f t="shared" si="6"/>
        <v>4.746</v>
      </c>
      <c r="AC34" s="121">
        <f t="shared" si="7"/>
        <v>5.254</v>
      </c>
      <c r="AD34" s="122">
        <f t="shared" si="8"/>
        <v>10</v>
      </c>
    </row>
    <row r="35" spans="1:30" ht="12.75">
      <c r="A35" s="108" t="s">
        <v>156</v>
      </c>
      <c r="B35" s="109" t="s">
        <v>157</v>
      </c>
      <c r="C35" s="110" t="s">
        <v>46</v>
      </c>
      <c r="D35" s="174">
        <f t="shared" si="0"/>
        <v>9</v>
      </c>
      <c r="E35" s="281">
        <f t="shared" si="1"/>
        <v>9</v>
      </c>
      <c r="F35" s="176">
        <f t="shared" si="9"/>
        <v>9</v>
      </c>
      <c r="G35" s="119">
        <v>0.1</v>
      </c>
      <c r="H35" s="282"/>
      <c r="I35" s="283">
        <v>8.9</v>
      </c>
      <c r="J35" s="123"/>
      <c r="K35" s="284"/>
      <c r="L35" s="125">
        <f t="shared" si="3"/>
        <v>0</v>
      </c>
      <c r="M35" s="109"/>
      <c r="N35" s="109"/>
      <c r="O35" s="109"/>
      <c r="P35" s="113"/>
      <c r="Q35" s="175">
        <f t="shared" si="4"/>
        <v>0</v>
      </c>
      <c r="R35" s="125">
        <f t="shared" si="5"/>
        <v>0</v>
      </c>
      <c r="S35" s="109"/>
      <c r="T35" s="282"/>
      <c r="U35" s="283"/>
      <c r="V35" s="109"/>
      <c r="W35" s="110"/>
      <c r="X35" s="108"/>
      <c r="Y35" s="109"/>
      <c r="Z35" s="109"/>
      <c r="AA35" s="113"/>
      <c r="AB35" s="285">
        <f t="shared" si="6"/>
        <v>8.9</v>
      </c>
      <c r="AC35" s="121">
        <f t="shared" si="7"/>
        <v>0</v>
      </c>
      <c r="AD35" s="122">
        <f t="shared" si="8"/>
        <v>8.9</v>
      </c>
    </row>
    <row r="36" spans="1:30" ht="12.75">
      <c r="A36" s="108" t="s">
        <v>158</v>
      </c>
      <c r="B36" s="109" t="s">
        <v>159</v>
      </c>
      <c r="C36" s="110" t="s">
        <v>46</v>
      </c>
      <c r="D36" s="174">
        <f t="shared" si="0"/>
        <v>1.56</v>
      </c>
      <c r="E36" s="281">
        <f t="shared" si="1"/>
        <v>0</v>
      </c>
      <c r="F36" s="176">
        <f t="shared" si="9"/>
        <v>0</v>
      </c>
      <c r="G36" s="110"/>
      <c r="H36" s="282"/>
      <c r="I36" s="283"/>
      <c r="J36" s="123"/>
      <c r="K36" s="284"/>
      <c r="L36" s="125">
        <f t="shared" si="3"/>
        <v>0</v>
      </c>
      <c r="M36" s="109"/>
      <c r="N36" s="109"/>
      <c r="O36" s="109"/>
      <c r="P36" s="113"/>
      <c r="Q36" s="175">
        <f t="shared" si="4"/>
        <v>1.56</v>
      </c>
      <c r="R36" s="125">
        <f t="shared" si="5"/>
        <v>1.56</v>
      </c>
      <c r="S36" s="109">
        <v>0.851</v>
      </c>
      <c r="T36" s="282"/>
      <c r="U36" s="283">
        <v>0.709</v>
      </c>
      <c r="V36" s="109"/>
      <c r="W36" s="110"/>
      <c r="X36" s="108"/>
      <c r="Y36" s="109"/>
      <c r="Z36" s="109"/>
      <c r="AA36" s="113"/>
      <c r="AB36" s="285">
        <f t="shared" si="6"/>
        <v>0.709</v>
      </c>
      <c r="AC36" s="121">
        <f t="shared" si="7"/>
        <v>0</v>
      </c>
      <c r="AD36" s="122">
        <f t="shared" si="8"/>
        <v>0.709</v>
      </c>
    </row>
    <row r="37" spans="1:30" ht="13.5" thickBot="1">
      <c r="A37" s="231"/>
      <c r="B37" s="232"/>
      <c r="C37" s="233"/>
      <c r="D37" s="200"/>
      <c r="E37" s="286"/>
      <c r="F37" s="287"/>
      <c r="G37" s="129"/>
      <c r="H37" s="288"/>
      <c r="I37" s="289"/>
      <c r="J37" s="290"/>
      <c r="K37" s="291"/>
      <c r="L37" s="125"/>
      <c r="M37" s="232"/>
      <c r="N37" s="232"/>
      <c r="O37" s="232"/>
      <c r="P37" s="235"/>
      <c r="Q37" s="201"/>
      <c r="R37" s="125"/>
      <c r="S37" s="232"/>
      <c r="T37" s="292"/>
      <c r="U37" s="293"/>
      <c r="V37" s="232"/>
      <c r="W37" s="233"/>
      <c r="X37" s="231"/>
      <c r="Y37" s="232"/>
      <c r="Z37" s="232"/>
      <c r="AA37" s="235"/>
      <c r="AB37" s="294"/>
      <c r="AC37" s="295"/>
      <c r="AD37" s="296"/>
    </row>
    <row r="38" spans="1:30" s="243" customFormat="1" ht="16.5" thickBot="1">
      <c r="A38" s="138"/>
      <c r="B38" s="268" t="s">
        <v>160</v>
      </c>
      <c r="C38" s="140"/>
      <c r="D38" s="297">
        <f aca="true" t="shared" si="10" ref="D38:AD38">SUBTOTAL(9,D8:D37)</f>
        <v>1021.0929999999998</v>
      </c>
      <c r="E38" s="298">
        <f t="shared" si="10"/>
        <v>996.4309999999996</v>
      </c>
      <c r="F38" s="138">
        <f t="shared" si="10"/>
        <v>992.2979999999998</v>
      </c>
      <c r="G38" s="140">
        <f t="shared" si="10"/>
        <v>247.22600000000006</v>
      </c>
      <c r="H38" s="299">
        <f t="shared" si="10"/>
        <v>9.664</v>
      </c>
      <c r="I38" s="300">
        <f t="shared" si="10"/>
        <v>293.34799999999996</v>
      </c>
      <c r="J38" s="301">
        <f t="shared" si="10"/>
        <v>241.44000000000003</v>
      </c>
      <c r="K38" s="302">
        <f t="shared" si="10"/>
        <v>200.62</v>
      </c>
      <c r="L38" s="138">
        <f t="shared" si="10"/>
        <v>4.132999999999999</v>
      </c>
      <c r="M38" s="303">
        <f t="shared" si="10"/>
        <v>0.25</v>
      </c>
      <c r="N38" s="303">
        <f t="shared" si="10"/>
        <v>0.01</v>
      </c>
      <c r="O38" s="239">
        <f t="shared" si="10"/>
        <v>3.6229999999999998</v>
      </c>
      <c r="P38" s="302">
        <f t="shared" si="10"/>
        <v>0.25</v>
      </c>
      <c r="Q38" s="304">
        <f t="shared" si="10"/>
        <v>24.662000000000003</v>
      </c>
      <c r="R38" s="138">
        <f t="shared" si="10"/>
        <v>24.662000000000003</v>
      </c>
      <c r="S38" s="239">
        <f t="shared" si="10"/>
        <v>6.538</v>
      </c>
      <c r="T38" s="303">
        <f t="shared" si="10"/>
        <v>0</v>
      </c>
      <c r="U38" s="303">
        <f t="shared" si="10"/>
        <v>7.394</v>
      </c>
      <c r="V38" s="303">
        <f t="shared" si="10"/>
        <v>10.73</v>
      </c>
      <c r="W38" s="305">
        <f t="shared" si="10"/>
        <v>0</v>
      </c>
      <c r="X38" s="299">
        <f t="shared" si="10"/>
        <v>0</v>
      </c>
      <c r="Y38" s="303">
        <f t="shared" si="10"/>
        <v>0</v>
      </c>
      <c r="Z38" s="303">
        <f t="shared" si="10"/>
        <v>0</v>
      </c>
      <c r="AA38" s="302">
        <f t="shared" si="10"/>
        <v>0</v>
      </c>
      <c r="AB38" s="306">
        <f t="shared" si="10"/>
        <v>300.74199999999996</v>
      </c>
      <c r="AC38" s="307">
        <f t="shared" si="10"/>
        <v>9.664</v>
      </c>
      <c r="AD38" s="308">
        <f t="shared" si="10"/>
        <v>310.406</v>
      </c>
    </row>
    <row r="39" spans="1:8" s="156" customFormat="1" ht="27.75" customHeight="1" thickBot="1">
      <c r="A39" s="309"/>
      <c r="B39" s="310" t="s">
        <v>161</v>
      </c>
      <c r="C39" s="311"/>
      <c r="H39" s="312"/>
    </row>
    <row r="40" spans="1:30" ht="12.75">
      <c r="A40" s="313"/>
      <c r="B40" s="160" t="s">
        <v>162</v>
      </c>
      <c r="C40" s="314"/>
      <c r="D40" s="223">
        <f aca="true" t="shared" si="11" ref="D40:D72">E40+Q40</f>
        <v>7</v>
      </c>
      <c r="E40" s="223">
        <f aca="true" t="shared" si="12" ref="E40:E72">SUM(L40+F40)</f>
        <v>7</v>
      </c>
      <c r="F40" s="224">
        <f aca="true" t="shared" si="13" ref="F40:F72">G40+H40+I40+J40+K40</f>
        <v>7</v>
      </c>
      <c r="G40" s="160"/>
      <c r="H40" s="315"/>
      <c r="I40" s="276">
        <v>7</v>
      </c>
      <c r="J40" s="316"/>
      <c r="K40" s="317"/>
      <c r="L40" s="316">
        <f aca="true" t="shared" si="14" ref="L40:L73">M40+N40+O40+P40</f>
        <v>0</v>
      </c>
      <c r="M40" s="159"/>
      <c r="N40" s="159"/>
      <c r="O40" s="159"/>
      <c r="P40" s="160"/>
      <c r="Q40" s="223">
        <f aca="true" t="shared" si="15" ref="Q40:Q70">R40+X40</f>
        <v>0</v>
      </c>
      <c r="R40" s="224">
        <f aca="true" t="shared" si="16" ref="R40:R72">S40+T40+U40+V40+W40</f>
        <v>0</v>
      </c>
      <c r="S40" s="160"/>
      <c r="T40" s="275"/>
      <c r="U40" s="276"/>
      <c r="V40" s="165"/>
      <c r="W40" s="164"/>
      <c r="X40" s="224">
        <f aca="true" t="shared" si="17" ref="X40:X59">Y40+Z40+AA40</f>
        <v>0</v>
      </c>
      <c r="Y40" s="159"/>
      <c r="Z40" s="159"/>
      <c r="AA40" s="160"/>
      <c r="AB40" s="318">
        <f aca="true" t="shared" si="18" ref="AB40:AB74">I40+U40</f>
        <v>7</v>
      </c>
      <c r="AC40" s="228">
        <f aca="true" t="shared" si="19" ref="AC40:AC74">H40+T40</f>
        <v>0</v>
      </c>
      <c r="AD40" s="229">
        <f aca="true" t="shared" si="20" ref="AD40:AD74">AB40+AC40</f>
        <v>7</v>
      </c>
    </row>
    <row r="41" spans="1:30" ht="12.75">
      <c r="A41" s="319"/>
      <c r="B41" s="320" t="s">
        <v>163</v>
      </c>
      <c r="C41" s="321"/>
      <c r="D41" s="174">
        <f t="shared" si="11"/>
        <v>28</v>
      </c>
      <c r="E41" s="174">
        <f t="shared" si="12"/>
        <v>28</v>
      </c>
      <c r="F41" s="176">
        <f t="shared" si="13"/>
        <v>28</v>
      </c>
      <c r="G41" s="173"/>
      <c r="H41" s="322"/>
      <c r="I41" s="283">
        <v>1.5</v>
      </c>
      <c r="J41" s="323">
        <v>15</v>
      </c>
      <c r="K41" s="324">
        <v>11.5</v>
      </c>
      <c r="L41" s="323">
        <f t="shared" si="14"/>
        <v>0</v>
      </c>
      <c r="M41" s="172"/>
      <c r="N41" s="172"/>
      <c r="O41" s="172"/>
      <c r="P41" s="173"/>
      <c r="Q41" s="174">
        <f t="shared" si="15"/>
        <v>0</v>
      </c>
      <c r="R41" s="176">
        <f t="shared" si="16"/>
        <v>0</v>
      </c>
      <c r="S41" s="173"/>
      <c r="T41" s="282"/>
      <c r="U41" s="283"/>
      <c r="V41" s="180"/>
      <c r="W41" s="179"/>
      <c r="X41" s="176">
        <f t="shared" si="17"/>
        <v>0</v>
      </c>
      <c r="Y41" s="172"/>
      <c r="Z41" s="172"/>
      <c r="AA41" s="173"/>
      <c r="AB41" s="325">
        <f t="shared" si="18"/>
        <v>1.5</v>
      </c>
      <c r="AC41" s="184">
        <f t="shared" si="19"/>
        <v>0</v>
      </c>
      <c r="AD41" s="185">
        <f t="shared" si="20"/>
        <v>1.5</v>
      </c>
    </row>
    <row r="42" spans="1:30" ht="12.75">
      <c r="A42" s="319"/>
      <c r="B42" s="173" t="s">
        <v>164</v>
      </c>
      <c r="C42" s="321"/>
      <c r="D42" s="174">
        <f t="shared" si="11"/>
        <v>45</v>
      </c>
      <c r="E42" s="174">
        <f t="shared" si="12"/>
        <v>45</v>
      </c>
      <c r="F42" s="176">
        <f t="shared" si="13"/>
        <v>45</v>
      </c>
      <c r="G42" s="173"/>
      <c r="H42" s="322"/>
      <c r="I42" s="283">
        <v>5</v>
      </c>
      <c r="J42" s="323">
        <v>10</v>
      </c>
      <c r="K42" s="324">
        <v>30</v>
      </c>
      <c r="L42" s="323">
        <f t="shared" si="14"/>
        <v>0</v>
      </c>
      <c r="M42" s="172"/>
      <c r="N42" s="172"/>
      <c r="O42" s="172"/>
      <c r="P42" s="173"/>
      <c r="Q42" s="174">
        <f t="shared" si="15"/>
        <v>0</v>
      </c>
      <c r="R42" s="176">
        <f t="shared" si="16"/>
        <v>0</v>
      </c>
      <c r="S42" s="173"/>
      <c r="T42" s="282"/>
      <c r="U42" s="283"/>
      <c r="V42" s="180"/>
      <c r="W42" s="179"/>
      <c r="X42" s="176">
        <f t="shared" si="17"/>
        <v>0</v>
      </c>
      <c r="Y42" s="172"/>
      <c r="Z42" s="172"/>
      <c r="AA42" s="173"/>
      <c r="AB42" s="325">
        <f t="shared" si="18"/>
        <v>5</v>
      </c>
      <c r="AC42" s="184">
        <f t="shared" si="19"/>
        <v>0</v>
      </c>
      <c r="AD42" s="185">
        <f t="shared" si="20"/>
        <v>5</v>
      </c>
    </row>
    <row r="43" spans="1:30" ht="12.75">
      <c r="A43" s="319"/>
      <c r="B43" s="173" t="s">
        <v>165</v>
      </c>
      <c r="C43" s="321"/>
      <c r="D43" s="174">
        <f t="shared" si="11"/>
        <v>32</v>
      </c>
      <c r="E43" s="174">
        <f t="shared" si="12"/>
        <v>32</v>
      </c>
      <c r="F43" s="176">
        <f t="shared" si="13"/>
        <v>32</v>
      </c>
      <c r="G43" s="173"/>
      <c r="H43" s="322"/>
      <c r="I43" s="283">
        <v>2</v>
      </c>
      <c r="J43" s="323">
        <v>15</v>
      </c>
      <c r="K43" s="324">
        <v>15</v>
      </c>
      <c r="L43" s="323">
        <f t="shared" si="14"/>
        <v>0</v>
      </c>
      <c r="M43" s="172"/>
      <c r="N43" s="172"/>
      <c r="O43" s="172"/>
      <c r="P43" s="173"/>
      <c r="Q43" s="174">
        <f t="shared" si="15"/>
        <v>0</v>
      </c>
      <c r="R43" s="176">
        <f t="shared" si="16"/>
        <v>0</v>
      </c>
      <c r="S43" s="173"/>
      <c r="T43" s="282"/>
      <c r="U43" s="283"/>
      <c r="V43" s="180"/>
      <c r="W43" s="179"/>
      <c r="X43" s="176">
        <f t="shared" si="17"/>
        <v>0</v>
      </c>
      <c r="Y43" s="172"/>
      <c r="Z43" s="172"/>
      <c r="AA43" s="173"/>
      <c r="AB43" s="325">
        <f t="shared" si="18"/>
        <v>2</v>
      </c>
      <c r="AC43" s="184">
        <f t="shared" si="19"/>
        <v>0</v>
      </c>
      <c r="AD43" s="185">
        <f t="shared" si="20"/>
        <v>2</v>
      </c>
    </row>
    <row r="44" spans="1:30" ht="12.75">
      <c r="A44" s="319"/>
      <c r="B44" s="173" t="s">
        <v>166</v>
      </c>
      <c r="C44" s="321"/>
      <c r="D44" s="174">
        <f t="shared" si="11"/>
        <v>13</v>
      </c>
      <c r="E44" s="174">
        <f t="shared" si="12"/>
        <v>13</v>
      </c>
      <c r="F44" s="176">
        <f t="shared" si="13"/>
        <v>13</v>
      </c>
      <c r="G44" s="173"/>
      <c r="H44" s="322"/>
      <c r="I44" s="283">
        <v>2</v>
      </c>
      <c r="J44" s="323">
        <v>11</v>
      </c>
      <c r="K44" s="324"/>
      <c r="L44" s="323">
        <f t="shared" si="14"/>
        <v>0</v>
      </c>
      <c r="M44" s="326"/>
      <c r="N44" s="326"/>
      <c r="O44" s="326"/>
      <c r="P44" s="327"/>
      <c r="Q44" s="174">
        <f t="shared" si="15"/>
        <v>0</v>
      </c>
      <c r="R44" s="176">
        <f t="shared" si="16"/>
        <v>0</v>
      </c>
      <c r="S44" s="327"/>
      <c r="T44" s="282"/>
      <c r="U44" s="283"/>
      <c r="V44" s="323"/>
      <c r="W44" s="324"/>
      <c r="X44" s="176">
        <f t="shared" si="17"/>
        <v>0</v>
      </c>
      <c r="Y44" s="172"/>
      <c r="Z44" s="172"/>
      <c r="AA44" s="173"/>
      <c r="AB44" s="325">
        <f t="shared" si="18"/>
        <v>2</v>
      </c>
      <c r="AC44" s="184">
        <f t="shared" si="19"/>
        <v>0</v>
      </c>
      <c r="AD44" s="185">
        <f t="shared" si="20"/>
        <v>2</v>
      </c>
    </row>
    <row r="45" spans="1:30" ht="12.75">
      <c r="A45" s="319"/>
      <c r="B45" s="173" t="s">
        <v>167</v>
      </c>
      <c r="C45" s="321"/>
      <c r="D45" s="174">
        <f t="shared" si="11"/>
        <v>37</v>
      </c>
      <c r="E45" s="174">
        <f t="shared" si="12"/>
        <v>37</v>
      </c>
      <c r="F45" s="176">
        <f t="shared" si="13"/>
        <v>37</v>
      </c>
      <c r="G45" s="173"/>
      <c r="H45" s="322"/>
      <c r="I45" s="283">
        <v>7</v>
      </c>
      <c r="J45" s="323">
        <v>30</v>
      </c>
      <c r="K45" s="324"/>
      <c r="L45" s="323">
        <f t="shared" si="14"/>
        <v>0</v>
      </c>
      <c r="M45" s="326"/>
      <c r="N45" s="326"/>
      <c r="O45" s="326"/>
      <c r="P45" s="327"/>
      <c r="Q45" s="174">
        <f t="shared" si="15"/>
        <v>0</v>
      </c>
      <c r="R45" s="176">
        <f t="shared" si="16"/>
        <v>0</v>
      </c>
      <c r="S45" s="327"/>
      <c r="T45" s="282"/>
      <c r="U45" s="283"/>
      <c r="V45" s="323"/>
      <c r="W45" s="324"/>
      <c r="X45" s="176">
        <f t="shared" si="17"/>
        <v>0</v>
      </c>
      <c r="Y45" s="172"/>
      <c r="Z45" s="172"/>
      <c r="AA45" s="173"/>
      <c r="AB45" s="325">
        <f t="shared" si="18"/>
        <v>7</v>
      </c>
      <c r="AC45" s="184">
        <f t="shared" si="19"/>
        <v>0</v>
      </c>
      <c r="AD45" s="185">
        <f t="shared" si="20"/>
        <v>7</v>
      </c>
    </row>
    <row r="46" spans="1:30" ht="12.75">
      <c r="A46" s="319"/>
      <c r="B46" s="173" t="s">
        <v>168</v>
      </c>
      <c r="C46" s="321"/>
      <c r="D46" s="174">
        <f t="shared" si="11"/>
        <v>16</v>
      </c>
      <c r="E46" s="174">
        <f t="shared" si="12"/>
        <v>16</v>
      </c>
      <c r="F46" s="176">
        <f t="shared" si="13"/>
        <v>16</v>
      </c>
      <c r="G46" s="173"/>
      <c r="H46" s="322"/>
      <c r="I46" s="283">
        <v>1</v>
      </c>
      <c r="J46" s="323">
        <v>10</v>
      </c>
      <c r="K46" s="324">
        <v>5</v>
      </c>
      <c r="L46" s="323">
        <f t="shared" si="14"/>
        <v>0</v>
      </c>
      <c r="M46" s="326"/>
      <c r="N46" s="326"/>
      <c r="O46" s="326"/>
      <c r="P46" s="327"/>
      <c r="Q46" s="174">
        <f t="shared" si="15"/>
        <v>0</v>
      </c>
      <c r="R46" s="176">
        <f t="shared" si="16"/>
        <v>0</v>
      </c>
      <c r="S46" s="327"/>
      <c r="T46" s="282"/>
      <c r="U46" s="283"/>
      <c r="V46" s="323"/>
      <c r="W46" s="324"/>
      <c r="X46" s="176">
        <f t="shared" si="17"/>
        <v>0</v>
      </c>
      <c r="Y46" s="172"/>
      <c r="Z46" s="172"/>
      <c r="AA46" s="173"/>
      <c r="AB46" s="325">
        <f t="shared" si="18"/>
        <v>1</v>
      </c>
      <c r="AC46" s="184">
        <f t="shared" si="19"/>
        <v>0</v>
      </c>
      <c r="AD46" s="185">
        <f t="shared" si="20"/>
        <v>1</v>
      </c>
    </row>
    <row r="47" spans="1:30" ht="12.75">
      <c r="A47" s="319"/>
      <c r="B47" s="173" t="s">
        <v>169</v>
      </c>
      <c r="C47" s="321"/>
      <c r="D47" s="174">
        <f t="shared" si="11"/>
        <v>9</v>
      </c>
      <c r="E47" s="174">
        <f t="shared" si="12"/>
        <v>9</v>
      </c>
      <c r="F47" s="176">
        <f t="shared" si="13"/>
        <v>9</v>
      </c>
      <c r="G47" s="173"/>
      <c r="H47" s="322"/>
      <c r="I47" s="283">
        <v>7</v>
      </c>
      <c r="J47" s="328">
        <v>2</v>
      </c>
      <c r="K47" s="324"/>
      <c r="L47" s="323">
        <f t="shared" si="14"/>
        <v>0</v>
      </c>
      <c r="M47" s="326"/>
      <c r="N47" s="326"/>
      <c r="O47" s="326"/>
      <c r="P47" s="327"/>
      <c r="Q47" s="174">
        <f t="shared" si="15"/>
        <v>0</v>
      </c>
      <c r="R47" s="176">
        <f t="shared" si="16"/>
        <v>0</v>
      </c>
      <c r="S47" s="327"/>
      <c r="T47" s="282"/>
      <c r="U47" s="283"/>
      <c r="V47" s="323"/>
      <c r="W47" s="324"/>
      <c r="X47" s="176">
        <f t="shared" si="17"/>
        <v>0</v>
      </c>
      <c r="Y47" s="172"/>
      <c r="Z47" s="172"/>
      <c r="AA47" s="173"/>
      <c r="AB47" s="325">
        <f t="shared" si="18"/>
        <v>7</v>
      </c>
      <c r="AC47" s="184">
        <f t="shared" si="19"/>
        <v>0</v>
      </c>
      <c r="AD47" s="185">
        <f t="shared" si="20"/>
        <v>7</v>
      </c>
    </row>
    <row r="48" spans="1:30" ht="12.75">
      <c r="A48" s="319"/>
      <c r="B48" s="173" t="s">
        <v>170</v>
      </c>
      <c r="C48" s="321"/>
      <c r="D48" s="174">
        <f t="shared" si="11"/>
        <v>2</v>
      </c>
      <c r="E48" s="174">
        <f t="shared" si="12"/>
        <v>2</v>
      </c>
      <c r="F48" s="176">
        <f t="shared" si="13"/>
        <v>2</v>
      </c>
      <c r="G48" s="173"/>
      <c r="H48" s="322"/>
      <c r="I48" s="283">
        <v>2</v>
      </c>
      <c r="J48" s="323"/>
      <c r="K48" s="324"/>
      <c r="L48" s="323">
        <f t="shared" si="14"/>
        <v>0</v>
      </c>
      <c r="M48" s="326"/>
      <c r="N48" s="326"/>
      <c r="O48" s="326"/>
      <c r="P48" s="327"/>
      <c r="Q48" s="174">
        <f t="shared" si="15"/>
        <v>0</v>
      </c>
      <c r="R48" s="176">
        <f t="shared" si="16"/>
        <v>0</v>
      </c>
      <c r="S48" s="327"/>
      <c r="T48" s="282"/>
      <c r="U48" s="283"/>
      <c r="V48" s="323"/>
      <c r="W48" s="324"/>
      <c r="X48" s="176">
        <f t="shared" si="17"/>
        <v>0</v>
      </c>
      <c r="Y48" s="172"/>
      <c r="Z48" s="172"/>
      <c r="AA48" s="173"/>
      <c r="AB48" s="325">
        <f t="shared" si="18"/>
        <v>2</v>
      </c>
      <c r="AC48" s="184">
        <f t="shared" si="19"/>
        <v>0</v>
      </c>
      <c r="AD48" s="185">
        <f t="shared" si="20"/>
        <v>2</v>
      </c>
    </row>
    <row r="49" spans="1:30" ht="12.75">
      <c r="A49" s="319"/>
      <c r="B49" s="173" t="s">
        <v>171</v>
      </c>
      <c r="C49" s="321"/>
      <c r="D49" s="174">
        <f t="shared" si="11"/>
        <v>35</v>
      </c>
      <c r="E49" s="174">
        <f t="shared" si="12"/>
        <v>35</v>
      </c>
      <c r="F49" s="176">
        <f t="shared" si="13"/>
        <v>35</v>
      </c>
      <c r="G49" s="173"/>
      <c r="H49" s="322"/>
      <c r="I49" s="283">
        <v>2</v>
      </c>
      <c r="J49" s="323">
        <v>10</v>
      </c>
      <c r="K49" s="324">
        <v>23</v>
      </c>
      <c r="L49" s="323">
        <f t="shared" si="14"/>
        <v>0</v>
      </c>
      <c r="M49" s="326"/>
      <c r="N49" s="326"/>
      <c r="O49" s="326"/>
      <c r="P49" s="327"/>
      <c r="Q49" s="174">
        <f t="shared" si="15"/>
        <v>0</v>
      </c>
      <c r="R49" s="176">
        <f t="shared" si="16"/>
        <v>0</v>
      </c>
      <c r="S49" s="327"/>
      <c r="T49" s="282"/>
      <c r="U49" s="283"/>
      <c r="V49" s="323"/>
      <c r="W49" s="324"/>
      <c r="X49" s="176">
        <f t="shared" si="17"/>
        <v>0</v>
      </c>
      <c r="Y49" s="172"/>
      <c r="Z49" s="172"/>
      <c r="AA49" s="173"/>
      <c r="AB49" s="325">
        <f t="shared" si="18"/>
        <v>2</v>
      </c>
      <c r="AC49" s="184">
        <f t="shared" si="19"/>
        <v>0</v>
      </c>
      <c r="AD49" s="185">
        <f t="shared" si="20"/>
        <v>2</v>
      </c>
    </row>
    <row r="50" spans="1:30" ht="12.75">
      <c r="A50" s="319"/>
      <c r="B50" s="173" t="s">
        <v>172</v>
      </c>
      <c r="C50" s="321"/>
      <c r="D50" s="174">
        <f t="shared" si="11"/>
        <v>1.24</v>
      </c>
      <c r="E50" s="174">
        <f t="shared" si="12"/>
        <v>1.24</v>
      </c>
      <c r="F50" s="176">
        <f t="shared" si="13"/>
        <v>1.24</v>
      </c>
      <c r="G50" s="173"/>
      <c r="H50" s="322"/>
      <c r="I50" s="283">
        <v>1.24</v>
      </c>
      <c r="J50" s="323"/>
      <c r="K50" s="324"/>
      <c r="L50" s="323">
        <f t="shared" si="14"/>
        <v>0</v>
      </c>
      <c r="M50" s="326"/>
      <c r="N50" s="326"/>
      <c r="O50" s="326"/>
      <c r="P50" s="327"/>
      <c r="Q50" s="174">
        <f t="shared" si="15"/>
        <v>0</v>
      </c>
      <c r="R50" s="176">
        <f t="shared" si="16"/>
        <v>0</v>
      </c>
      <c r="S50" s="327"/>
      <c r="T50" s="282"/>
      <c r="U50" s="283"/>
      <c r="V50" s="323"/>
      <c r="W50" s="324"/>
      <c r="X50" s="176">
        <f t="shared" si="17"/>
        <v>0</v>
      </c>
      <c r="Y50" s="172"/>
      <c r="Z50" s="172"/>
      <c r="AA50" s="173"/>
      <c r="AB50" s="325">
        <f t="shared" si="18"/>
        <v>1.24</v>
      </c>
      <c r="AC50" s="184">
        <f t="shared" si="19"/>
        <v>0</v>
      </c>
      <c r="AD50" s="185">
        <f t="shared" si="20"/>
        <v>1.24</v>
      </c>
    </row>
    <row r="51" spans="1:30" ht="12.75">
      <c r="A51" s="319"/>
      <c r="B51" s="173" t="s">
        <v>173</v>
      </c>
      <c r="C51" s="321"/>
      <c r="D51" s="174">
        <f t="shared" si="11"/>
        <v>9</v>
      </c>
      <c r="E51" s="174">
        <f t="shared" si="12"/>
        <v>9</v>
      </c>
      <c r="F51" s="176">
        <f t="shared" si="13"/>
        <v>9</v>
      </c>
      <c r="G51" s="173"/>
      <c r="H51" s="322"/>
      <c r="I51" s="283">
        <v>1</v>
      </c>
      <c r="J51" s="323">
        <v>8</v>
      </c>
      <c r="K51" s="324"/>
      <c r="L51" s="323">
        <f t="shared" si="14"/>
        <v>0</v>
      </c>
      <c r="M51" s="326"/>
      <c r="N51" s="326"/>
      <c r="O51" s="326"/>
      <c r="P51" s="327"/>
      <c r="Q51" s="174">
        <f t="shared" si="15"/>
        <v>0</v>
      </c>
      <c r="R51" s="176">
        <f t="shared" si="16"/>
        <v>0</v>
      </c>
      <c r="S51" s="327"/>
      <c r="T51" s="282"/>
      <c r="U51" s="283"/>
      <c r="V51" s="323"/>
      <c r="W51" s="324"/>
      <c r="X51" s="176">
        <f t="shared" si="17"/>
        <v>0</v>
      </c>
      <c r="Y51" s="172"/>
      <c r="Z51" s="172"/>
      <c r="AA51" s="173"/>
      <c r="AB51" s="325">
        <f t="shared" si="18"/>
        <v>1</v>
      </c>
      <c r="AC51" s="184">
        <f t="shared" si="19"/>
        <v>0</v>
      </c>
      <c r="AD51" s="185">
        <f t="shared" si="20"/>
        <v>1</v>
      </c>
    </row>
    <row r="52" spans="1:30" ht="12.75">
      <c r="A52" s="319"/>
      <c r="B52" s="173" t="s">
        <v>174</v>
      </c>
      <c r="C52" s="321"/>
      <c r="D52" s="174">
        <f t="shared" si="11"/>
        <v>6</v>
      </c>
      <c r="E52" s="174">
        <f t="shared" si="12"/>
        <v>6</v>
      </c>
      <c r="F52" s="176">
        <f t="shared" si="13"/>
        <v>6</v>
      </c>
      <c r="G52" s="173"/>
      <c r="H52" s="322"/>
      <c r="I52" s="283">
        <v>6</v>
      </c>
      <c r="J52" s="323"/>
      <c r="K52" s="324"/>
      <c r="L52" s="323">
        <f t="shared" si="14"/>
        <v>0</v>
      </c>
      <c r="M52" s="326"/>
      <c r="N52" s="326"/>
      <c r="O52" s="326"/>
      <c r="P52" s="327"/>
      <c r="Q52" s="174">
        <f t="shared" si="15"/>
        <v>0</v>
      </c>
      <c r="R52" s="176">
        <f t="shared" si="16"/>
        <v>0</v>
      </c>
      <c r="S52" s="327"/>
      <c r="T52" s="282"/>
      <c r="U52" s="283"/>
      <c r="V52" s="323"/>
      <c r="W52" s="324"/>
      <c r="X52" s="176">
        <f t="shared" si="17"/>
        <v>0</v>
      </c>
      <c r="Y52" s="172"/>
      <c r="Z52" s="172"/>
      <c r="AA52" s="173"/>
      <c r="AB52" s="325">
        <f t="shared" si="18"/>
        <v>6</v>
      </c>
      <c r="AC52" s="184">
        <f t="shared" si="19"/>
        <v>0</v>
      </c>
      <c r="AD52" s="185">
        <f t="shared" si="20"/>
        <v>6</v>
      </c>
    </row>
    <row r="53" spans="1:30" ht="12.75">
      <c r="A53" s="319"/>
      <c r="B53" s="173" t="s">
        <v>175</v>
      </c>
      <c r="C53" s="321"/>
      <c r="D53" s="174">
        <f t="shared" si="11"/>
        <v>15</v>
      </c>
      <c r="E53" s="174">
        <f t="shared" si="12"/>
        <v>15</v>
      </c>
      <c r="F53" s="176">
        <f t="shared" si="13"/>
        <v>15</v>
      </c>
      <c r="G53" s="173"/>
      <c r="H53" s="322"/>
      <c r="I53" s="283">
        <v>5</v>
      </c>
      <c r="J53" s="323">
        <v>10</v>
      </c>
      <c r="K53" s="324"/>
      <c r="L53" s="323">
        <f t="shared" si="14"/>
        <v>0</v>
      </c>
      <c r="M53" s="326"/>
      <c r="N53" s="326"/>
      <c r="O53" s="326"/>
      <c r="P53" s="327"/>
      <c r="Q53" s="174">
        <f t="shared" si="15"/>
        <v>0</v>
      </c>
      <c r="R53" s="176">
        <f t="shared" si="16"/>
        <v>0</v>
      </c>
      <c r="S53" s="327"/>
      <c r="T53" s="282"/>
      <c r="U53" s="283"/>
      <c r="V53" s="323"/>
      <c r="W53" s="324"/>
      <c r="X53" s="176">
        <f t="shared" si="17"/>
        <v>0</v>
      </c>
      <c r="Y53" s="172"/>
      <c r="Z53" s="172"/>
      <c r="AA53" s="173"/>
      <c r="AB53" s="325">
        <f t="shared" si="18"/>
        <v>5</v>
      </c>
      <c r="AC53" s="184">
        <f t="shared" si="19"/>
        <v>0</v>
      </c>
      <c r="AD53" s="185">
        <f t="shared" si="20"/>
        <v>5</v>
      </c>
    </row>
    <row r="54" spans="1:30" ht="12.75">
      <c r="A54" s="319"/>
      <c r="B54" s="173" t="s">
        <v>176</v>
      </c>
      <c r="C54" s="321" t="s">
        <v>69</v>
      </c>
      <c r="D54" s="174">
        <f t="shared" si="11"/>
        <v>5</v>
      </c>
      <c r="E54" s="174">
        <f t="shared" si="12"/>
        <v>5</v>
      </c>
      <c r="F54" s="176">
        <f t="shared" si="13"/>
        <v>5</v>
      </c>
      <c r="G54" s="173"/>
      <c r="H54" s="322"/>
      <c r="I54" s="283">
        <v>5</v>
      </c>
      <c r="J54" s="323"/>
      <c r="K54" s="324"/>
      <c r="L54" s="323">
        <f t="shared" si="14"/>
        <v>0</v>
      </c>
      <c r="M54" s="326"/>
      <c r="N54" s="326"/>
      <c r="O54" s="326"/>
      <c r="P54" s="327"/>
      <c r="Q54" s="174">
        <f t="shared" si="15"/>
        <v>0</v>
      </c>
      <c r="R54" s="176">
        <f t="shared" si="16"/>
        <v>0</v>
      </c>
      <c r="S54" s="327"/>
      <c r="T54" s="282"/>
      <c r="U54" s="283"/>
      <c r="V54" s="323"/>
      <c r="W54" s="324"/>
      <c r="X54" s="176">
        <f t="shared" si="17"/>
        <v>0</v>
      </c>
      <c r="Y54" s="172"/>
      <c r="Z54" s="172"/>
      <c r="AA54" s="173"/>
      <c r="AB54" s="325">
        <f t="shared" si="18"/>
        <v>5</v>
      </c>
      <c r="AC54" s="184">
        <f t="shared" si="19"/>
        <v>0</v>
      </c>
      <c r="AD54" s="185">
        <f t="shared" si="20"/>
        <v>5</v>
      </c>
    </row>
    <row r="55" spans="1:30" ht="12.75">
      <c r="A55" s="319"/>
      <c r="B55" s="173" t="s">
        <v>177</v>
      </c>
      <c r="C55" s="321" t="s">
        <v>69</v>
      </c>
      <c r="D55" s="174">
        <f t="shared" si="11"/>
        <v>4</v>
      </c>
      <c r="E55" s="174">
        <f t="shared" si="12"/>
        <v>4</v>
      </c>
      <c r="F55" s="176">
        <f t="shared" si="13"/>
        <v>4</v>
      </c>
      <c r="G55" s="173"/>
      <c r="H55" s="322"/>
      <c r="I55" s="283">
        <v>1</v>
      </c>
      <c r="J55" s="323">
        <v>3</v>
      </c>
      <c r="K55" s="324"/>
      <c r="L55" s="323">
        <f t="shared" si="14"/>
        <v>0</v>
      </c>
      <c r="M55" s="326"/>
      <c r="N55" s="326"/>
      <c r="O55" s="326"/>
      <c r="P55" s="327"/>
      <c r="Q55" s="174">
        <f t="shared" si="15"/>
        <v>0</v>
      </c>
      <c r="R55" s="176">
        <f t="shared" si="16"/>
        <v>0</v>
      </c>
      <c r="S55" s="327"/>
      <c r="T55" s="282"/>
      <c r="U55" s="283"/>
      <c r="V55" s="323"/>
      <c r="W55" s="324"/>
      <c r="X55" s="176">
        <f t="shared" si="17"/>
        <v>0</v>
      </c>
      <c r="Y55" s="172"/>
      <c r="Z55" s="172"/>
      <c r="AA55" s="173"/>
      <c r="AB55" s="325">
        <f t="shared" si="18"/>
        <v>1</v>
      </c>
      <c r="AC55" s="184">
        <f t="shared" si="19"/>
        <v>0</v>
      </c>
      <c r="AD55" s="185">
        <f t="shared" si="20"/>
        <v>1</v>
      </c>
    </row>
    <row r="56" spans="1:30" ht="12.75">
      <c r="A56" s="319"/>
      <c r="B56" s="173" t="s">
        <v>178</v>
      </c>
      <c r="C56" s="320"/>
      <c r="D56" s="174">
        <f t="shared" si="11"/>
        <v>5</v>
      </c>
      <c r="E56" s="174">
        <f t="shared" si="12"/>
        <v>5</v>
      </c>
      <c r="F56" s="176">
        <f t="shared" si="13"/>
        <v>5</v>
      </c>
      <c r="G56" s="173"/>
      <c r="H56" s="322"/>
      <c r="I56" s="283">
        <v>5</v>
      </c>
      <c r="J56" s="323"/>
      <c r="K56" s="324"/>
      <c r="L56" s="323">
        <f t="shared" si="14"/>
        <v>0</v>
      </c>
      <c r="M56" s="326"/>
      <c r="N56" s="326"/>
      <c r="O56" s="326"/>
      <c r="P56" s="327"/>
      <c r="Q56" s="174">
        <f t="shared" si="15"/>
        <v>0</v>
      </c>
      <c r="R56" s="176">
        <f t="shared" si="16"/>
        <v>0</v>
      </c>
      <c r="S56" s="327"/>
      <c r="T56" s="282"/>
      <c r="U56" s="283"/>
      <c r="V56" s="323"/>
      <c r="W56" s="324"/>
      <c r="X56" s="176">
        <f t="shared" si="17"/>
        <v>0</v>
      </c>
      <c r="Y56" s="172"/>
      <c r="Z56" s="172"/>
      <c r="AA56" s="173"/>
      <c r="AB56" s="325">
        <f t="shared" si="18"/>
        <v>5</v>
      </c>
      <c r="AC56" s="184">
        <f t="shared" si="19"/>
        <v>0</v>
      </c>
      <c r="AD56" s="185">
        <f t="shared" si="20"/>
        <v>5</v>
      </c>
    </row>
    <row r="57" spans="1:30" ht="12.75">
      <c r="A57" s="319"/>
      <c r="B57" s="320" t="s">
        <v>179</v>
      </c>
      <c r="C57" s="321" t="s">
        <v>69</v>
      </c>
      <c r="D57" s="174">
        <f t="shared" si="11"/>
        <v>9</v>
      </c>
      <c r="E57" s="174">
        <f t="shared" si="12"/>
        <v>9</v>
      </c>
      <c r="F57" s="176">
        <f t="shared" si="13"/>
        <v>9</v>
      </c>
      <c r="G57" s="173"/>
      <c r="H57" s="322"/>
      <c r="I57" s="283">
        <v>1</v>
      </c>
      <c r="J57" s="323">
        <v>8</v>
      </c>
      <c r="K57" s="324"/>
      <c r="L57" s="323">
        <f t="shared" si="14"/>
        <v>0</v>
      </c>
      <c r="M57" s="326"/>
      <c r="N57" s="326"/>
      <c r="O57" s="326"/>
      <c r="P57" s="327"/>
      <c r="Q57" s="174">
        <f t="shared" si="15"/>
        <v>0</v>
      </c>
      <c r="R57" s="176">
        <f t="shared" si="16"/>
        <v>0</v>
      </c>
      <c r="S57" s="327"/>
      <c r="T57" s="282"/>
      <c r="U57" s="283"/>
      <c r="V57" s="323"/>
      <c r="W57" s="324"/>
      <c r="X57" s="176">
        <f t="shared" si="17"/>
        <v>0</v>
      </c>
      <c r="Y57" s="172"/>
      <c r="Z57" s="172"/>
      <c r="AA57" s="173"/>
      <c r="AB57" s="325">
        <f t="shared" si="18"/>
        <v>1</v>
      </c>
      <c r="AC57" s="184">
        <f t="shared" si="19"/>
        <v>0</v>
      </c>
      <c r="AD57" s="185">
        <f t="shared" si="20"/>
        <v>1</v>
      </c>
    </row>
    <row r="58" spans="1:30" ht="12.75">
      <c r="A58" s="319"/>
      <c r="B58" s="320" t="s">
        <v>180</v>
      </c>
      <c r="C58" s="321" t="s">
        <v>69</v>
      </c>
      <c r="D58" s="174">
        <f t="shared" si="11"/>
        <v>1</v>
      </c>
      <c r="E58" s="174">
        <f t="shared" si="12"/>
        <v>1</v>
      </c>
      <c r="F58" s="176">
        <f t="shared" si="13"/>
        <v>1</v>
      </c>
      <c r="G58" s="173"/>
      <c r="H58" s="322"/>
      <c r="I58" s="283">
        <v>1</v>
      </c>
      <c r="J58" s="323"/>
      <c r="K58" s="324"/>
      <c r="L58" s="323">
        <f t="shared" si="14"/>
        <v>0</v>
      </c>
      <c r="M58" s="326"/>
      <c r="N58" s="326"/>
      <c r="O58" s="326"/>
      <c r="P58" s="327"/>
      <c r="Q58" s="174">
        <f t="shared" si="15"/>
        <v>0</v>
      </c>
      <c r="R58" s="176">
        <f t="shared" si="16"/>
        <v>0</v>
      </c>
      <c r="S58" s="327"/>
      <c r="T58" s="282"/>
      <c r="U58" s="283"/>
      <c r="V58" s="323"/>
      <c r="W58" s="324"/>
      <c r="X58" s="176">
        <f t="shared" si="17"/>
        <v>0</v>
      </c>
      <c r="Y58" s="172"/>
      <c r="Z58" s="172"/>
      <c r="AA58" s="173"/>
      <c r="AB58" s="325">
        <f t="shared" si="18"/>
        <v>1</v>
      </c>
      <c r="AC58" s="184">
        <f t="shared" si="19"/>
        <v>0</v>
      </c>
      <c r="AD58" s="185">
        <f t="shared" si="20"/>
        <v>1</v>
      </c>
    </row>
    <row r="59" spans="1:30" ht="12.75">
      <c r="A59" s="319"/>
      <c r="B59" s="173" t="s">
        <v>181</v>
      </c>
      <c r="C59" s="321" t="s">
        <v>69</v>
      </c>
      <c r="D59" s="174">
        <f t="shared" si="11"/>
        <v>9</v>
      </c>
      <c r="E59" s="174">
        <f t="shared" si="12"/>
        <v>9</v>
      </c>
      <c r="F59" s="176">
        <f t="shared" si="13"/>
        <v>9</v>
      </c>
      <c r="G59" s="173"/>
      <c r="H59" s="322"/>
      <c r="I59" s="283">
        <v>1</v>
      </c>
      <c r="J59" s="323">
        <v>8</v>
      </c>
      <c r="K59" s="324"/>
      <c r="L59" s="323">
        <f t="shared" si="14"/>
        <v>0</v>
      </c>
      <c r="M59" s="326"/>
      <c r="N59" s="326"/>
      <c r="O59" s="326"/>
      <c r="P59" s="327"/>
      <c r="Q59" s="174">
        <f t="shared" si="15"/>
        <v>0</v>
      </c>
      <c r="R59" s="176">
        <f t="shared" si="16"/>
        <v>0</v>
      </c>
      <c r="S59" s="327"/>
      <c r="T59" s="282"/>
      <c r="U59" s="283"/>
      <c r="V59" s="323"/>
      <c r="W59" s="324"/>
      <c r="X59" s="176">
        <f t="shared" si="17"/>
        <v>0</v>
      </c>
      <c r="Y59" s="172"/>
      <c r="Z59" s="172"/>
      <c r="AA59" s="173"/>
      <c r="AB59" s="325">
        <f t="shared" si="18"/>
        <v>1</v>
      </c>
      <c r="AC59" s="184">
        <f t="shared" si="19"/>
        <v>0</v>
      </c>
      <c r="AD59" s="185">
        <f t="shared" si="20"/>
        <v>1</v>
      </c>
    </row>
    <row r="60" spans="1:30" ht="12.75">
      <c r="A60" s="319"/>
      <c r="B60" s="173" t="s">
        <v>182</v>
      </c>
      <c r="C60" s="321" t="s">
        <v>69</v>
      </c>
      <c r="D60" s="174">
        <f t="shared" si="11"/>
        <v>0.8</v>
      </c>
      <c r="E60" s="174">
        <f t="shared" si="12"/>
        <v>0.8</v>
      </c>
      <c r="F60" s="176">
        <f t="shared" si="13"/>
        <v>0.8</v>
      </c>
      <c r="G60" s="173"/>
      <c r="H60" s="322"/>
      <c r="I60" s="283">
        <v>0.8</v>
      </c>
      <c r="J60" s="323"/>
      <c r="K60" s="324"/>
      <c r="L60" s="323">
        <f t="shared" si="14"/>
        <v>0</v>
      </c>
      <c r="M60" s="326"/>
      <c r="N60" s="326"/>
      <c r="O60" s="326"/>
      <c r="P60" s="327"/>
      <c r="Q60" s="174">
        <f t="shared" si="15"/>
        <v>0</v>
      </c>
      <c r="R60" s="176">
        <f t="shared" si="16"/>
        <v>0</v>
      </c>
      <c r="S60" s="327"/>
      <c r="T60" s="282"/>
      <c r="U60" s="283"/>
      <c r="V60" s="323"/>
      <c r="W60" s="324"/>
      <c r="X60" s="176">
        <f>Y60+Z60+AA60</f>
        <v>0</v>
      </c>
      <c r="Y60" s="172"/>
      <c r="Z60" s="172"/>
      <c r="AA60" s="173"/>
      <c r="AB60" s="325">
        <f t="shared" si="18"/>
        <v>0.8</v>
      </c>
      <c r="AC60" s="184">
        <f t="shared" si="19"/>
        <v>0</v>
      </c>
      <c r="AD60" s="185">
        <f t="shared" si="20"/>
        <v>0.8</v>
      </c>
    </row>
    <row r="61" spans="1:30" ht="12.75">
      <c r="A61" s="319"/>
      <c r="B61" s="173" t="s">
        <v>183</v>
      </c>
      <c r="C61" s="321" t="s">
        <v>69</v>
      </c>
      <c r="D61" s="174">
        <f t="shared" si="11"/>
        <v>8.2</v>
      </c>
      <c r="E61" s="174">
        <f t="shared" si="12"/>
        <v>8.2</v>
      </c>
      <c r="F61" s="176">
        <f t="shared" si="13"/>
        <v>8.2</v>
      </c>
      <c r="G61" s="173"/>
      <c r="H61" s="322"/>
      <c r="I61" s="283">
        <v>8.2</v>
      </c>
      <c r="J61" s="323"/>
      <c r="K61" s="324"/>
      <c r="L61" s="323">
        <f t="shared" si="14"/>
        <v>0</v>
      </c>
      <c r="M61" s="326"/>
      <c r="N61" s="326"/>
      <c r="O61" s="326"/>
      <c r="P61" s="327"/>
      <c r="Q61" s="174">
        <f t="shared" si="15"/>
        <v>0</v>
      </c>
      <c r="R61" s="176">
        <f t="shared" si="16"/>
        <v>0</v>
      </c>
      <c r="S61" s="327"/>
      <c r="T61" s="282"/>
      <c r="U61" s="283"/>
      <c r="V61" s="323"/>
      <c r="W61" s="324"/>
      <c r="X61" s="176">
        <f>Y61+Z61+AA61</f>
        <v>0</v>
      </c>
      <c r="Y61" s="172"/>
      <c r="Z61" s="172"/>
      <c r="AA61" s="173"/>
      <c r="AB61" s="325">
        <f t="shared" si="18"/>
        <v>8.2</v>
      </c>
      <c r="AC61" s="184">
        <f t="shared" si="19"/>
        <v>0</v>
      </c>
      <c r="AD61" s="185">
        <f t="shared" si="20"/>
        <v>8.2</v>
      </c>
    </row>
    <row r="62" spans="1:30" ht="12.75">
      <c r="A62" s="319"/>
      <c r="B62" s="173" t="s">
        <v>184</v>
      </c>
      <c r="C62" s="321"/>
      <c r="D62" s="174">
        <f t="shared" si="11"/>
        <v>4</v>
      </c>
      <c r="E62" s="174">
        <f t="shared" si="12"/>
        <v>4</v>
      </c>
      <c r="F62" s="176">
        <f t="shared" si="13"/>
        <v>4</v>
      </c>
      <c r="G62" s="173"/>
      <c r="H62" s="322"/>
      <c r="I62" s="283">
        <v>4</v>
      </c>
      <c r="J62" s="323"/>
      <c r="K62" s="324"/>
      <c r="L62" s="323">
        <f t="shared" si="14"/>
        <v>0</v>
      </c>
      <c r="M62" s="326"/>
      <c r="N62" s="326"/>
      <c r="O62" s="326"/>
      <c r="P62" s="327"/>
      <c r="Q62" s="174">
        <f t="shared" si="15"/>
        <v>0</v>
      </c>
      <c r="R62" s="176">
        <f t="shared" si="16"/>
        <v>0</v>
      </c>
      <c r="S62" s="327"/>
      <c r="T62" s="282"/>
      <c r="U62" s="283"/>
      <c r="V62" s="323"/>
      <c r="W62" s="324"/>
      <c r="X62" s="176">
        <f aca="true" t="shared" si="21" ref="X62:X74">Y62+Z62+AA62</f>
        <v>0</v>
      </c>
      <c r="Y62" s="172"/>
      <c r="Z62" s="172"/>
      <c r="AA62" s="173"/>
      <c r="AB62" s="325">
        <f t="shared" si="18"/>
        <v>4</v>
      </c>
      <c r="AC62" s="184">
        <f t="shared" si="19"/>
        <v>0</v>
      </c>
      <c r="AD62" s="185">
        <f t="shared" si="20"/>
        <v>4</v>
      </c>
    </row>
    <row r="63" spans="1:30" ht="12.75">
      <c r="A63" s="319"/>
      <c r="B63" s="173" t="s">
        <v>185</v>
      </c>
      <c r="C63" s="321" t="s">
        <v>69</v>
      </c>
      <c r="D63" s="174">
        <f t="shared" si="11"/>
        <v>1.5</v>
      </c>
      <c r="E63" s="174">
        <f t="shared" si="12"/>
        <v>1.5</v>
      </c>
      <c r="F63" s="176">
        <f t="shared" si="13"/>
        <v>1.5</v>
      </c>
      <c r="G63" s="173"/>
      <c r="H63" s="322"/>
      <c r="I63" s="283">
        <v>1.5</v>
      </c>
      <c r="J63" s="323"/>
      <c r="K63" s="324"/>
      <c r="L63" s="323">
        <f t="shared" si="14"/>
        <v>0</v>
      </c>
      <c r="M63" s="326"/>
      <c r="N63" s="326"/>
      <c r="O63" s="326"/>
      <c r="P63" s="327"/>
      <c r="Q63" s="174">
        <f t="shared" si="15"/>
        <v>0</v>
      </c>
      <c r="R63" s="176">
        <f t="shared" si="16"/>
        <v>0</v>
      </c>
      <c r="S63" s="327"/>
      <c r="T63" s="282"/>
      <c r="U63" s="283"/>
      <c r="V63" s="323"/>
      <c r="W63" s="324"/>
      <c r="X63" s="176">
        <f t="shared" si="21"/>
        <v>0</v>
      </c>
      <c r="Y63" s="172"/>
      <c r="Z63" s="172"/>
      <c r="AA63" s="173"/>
      <c r="AB63" s="325">
        <f t="shared" si="18"/>
        <v>1.5</v>
      </c>
      <c r="AC63" s="184">
        <f t="shared" si="19"/>
        <v>0</v>
      </c>
      <c r="AD63" s="185">
        <f t="shared" si="20"/>
        <v>1.5</v>
      </c>
    </row>
    <row r="64" spans="1:30" ht="12.75">
      <c r="A64" s="319"/>
      <c r="B64" s="173" t="s">
        <v>186</v>
      </c>
      <c r="C64" s="321"/>
      <c r="D64" s="174">
        <f t="shared" si="11"/>
        <v>8</v>
      </c>
      <c r="E64" s="174">
        <f t="shared" si="12"/>
        <v>8</v>
      </c>
      <c r="F64" s="176">
        <f t="shared" si="13"/>
        <v>8</v>
      </c>
      <c r="G64" s="173"/>
      <c r="H64" s="322"/>
      <c r="I64" s="283">
        <v>1</v>
      </c>
      <c r="J64" s="323">
        <v>7</v>
      </c>
      <c r="K64" s="324"/>
      <c r="L64" s="323">
        <f t="shared" si="14"/>
        <v>0</v>
      </c>
      <c r="M64" s="326"/>
      <c r="N64" s="326"/>
      <c r="O64" s="326"/>
      <c r="P64" s="327"/>
      <c r="Q64" s="174">
        <f t="shared" si="15"/>
        <v>0</v>
      </c>
      <c r="R64" s="176">
        <f t="shared" si="16"/>
        <v>0</v>
      </c>
      <c r="S64" s="327"/>
      <c r="T64" s="282"/>
      <c r="U64" s="283"/>
      <c r="V64" s="323"/>
      <c r="W64" s="324"/>
      <c r="X64" s="176">
        <f t="shared" si="21"/>
        <v>0</v>
      </c>
      <c r="Y64" s="172"/>
      <c r="Z64" s="172"/>
      <c r="AA64" s="173"/>
      <c r="AB64" s="325">
        <f t="shared" si="18"/>
        <v>1</v>
      </c>
      <c r="AC64" s="184">
        <f t="shared" si="19"/>
        <v>0</v>
      </c>
      <c r="AD64" s="185">
        <f t="shared" si="20"/>
        <v>1</v>
      </c>
    </row>
    <row r="65" spans="1:30" ht="12.75">
      <c r="A65" s="319"/>
      <c r="B65" s="187" t="s">
        <v>187</v>
      </c>
      <c r="C65" s="320"/>
      <c r="D65" s="174">
        <f t="shared" si="11"/>
        <v>4</v>
      </c>
      <c r="E65" s="174">
        <f t="shared" si="12"/>
        <v>4</v>
      </c>
      <c r="F65" s="176">
        <f t="shared" si="13"/>
        <v>4</v>
      </c>
      <c r="G65" s="173"/>
      <c r="H65" s="322"/>
      <c r="I65" s="283">
        <v>4</v>
      </c>
      <c r="J65" s="323"/>
      <c r="K65" s="324"/>
      <c r="L65" s="323">
        <f t="shared" si="14"/>
        <v>0</v>
      </c>
      <c r="M65" s="326"/>
      <c r="N65" s="326"/>
      <c r="O65" s="326"/>
      <c r="P65" s="327"/>
      <c r="Q65" s="174">
        <f t="shared" si="15"/>
        <v>0</v>
      </c>
      <c r="R65" s="176">
        <f t="shared" si="16"/>
        <v>0</v>
      </c>
      <c r="S65" s="327"/>
      <c r="T65" s="282"/>
      <c r="U65" s="283"/>
      <c r="V65" s="323"/>
      <c r="W65" s="324"/>
      <c r="X65" s="176">
        <f t="shared" si="21"/>
        <v>0</v>
      </c>
      <c r="Y65" s="172"/>
      <c r="Z65" s="172"/>
      <c r="AA65" s="173"/>
      <c r="AB65" s="325">
        <f t="shared" si="18"/>
        <v>4</v>
      </c>
      <c r="AC65" s="184">
        <f t="shared" si="19"/>
        <v>0</v>
      </c>
      <c r="AD65" s="185">
        <f t="shared" si="20"/>
        <v>4</v>
      </c>
    </row>
    <row r="66" spans="1:30" ht="12.75">
      <c r="A66" s="329"/>
      <c r="B66" s="187" t="s">
        <v>188</v>
      </c>
      <c r="C66" s="173"/>
      <c r="D66" s="174">
        <f t="shared" si="11"/>
        <v>7.325</v>
      </c>
      <c r="E66" s="174">
        <f t="shared" si="12"/>
        <v>7.325</v>
      </c>
      <c r="F66" s="176">
        <f t="shared" si="13"/>
        <v>7.325</v>
      </c>
      <c r="G66" s="173"/>
      <c r="H66" s="322"/>
      <c r="I66" s="283">
        <v>7.325</v>
      </c>
      <c r="J66" s="323"/>
      <c r="K66" s="324"/>
      <c r="L66" s="323">
        <f t="shared" si="14"/>
        <v>0</v>
      </c>
      <c r="M66" s="326"/>
      <c r="N66" s="326"/>
      <c r="O66" s="326"/>
      <c r="P66" s="327"/>
      <c r="Q66" s="174">
        <f t="shared" si="15"/>
        <v>0</v>
      </c>
      <c r="R66" s="176">
        <f t="shared" si="16"/>
        <v>0</v>
      </c>
      <c r="S66" s="327"/>
      <c r="T66" s="282"/>
      <c r="U66" s="283"/>
      <c r="V66" s="323"/>
      <c r="W66" s="324"/>
      <c r="X66" s="176">
        <f t="shared" si="21"/>
        <v>0</v>
      </c>
      <c r="Y66" s="172"/>
      <c r="Z66" s="172"/>
      <c r="AA66" s="173"/>
      <c r="AB66" s="325">
        <f t="shared" si="18"/>
        <v>7.325</v>
      </c>
      <c r="AC66" s="184">
        <f t="shared" si="19"/>
        <v>0</v>
      </c>
      <c r="AD66" s="185">
        <f t="shared" si="20"/>
        <v>7.325</v>
      </c>
    </row>
    <row r="67" spans="1:30" ht="12.75">
      <c r="A67" s="182"/>
      <c r="B67" s="172" t="s">
        <v>189</v>
      </c>
      <c r="C67" s="173"/>
      <c r="D67" s="174">
        <f t="shared" si="11"/>
        <v>0.46</v>
      </c>
      <c r="E67" s="174">
        <f t="shared" si="12"/>
        <v>0.46</v>
      </c>
      <c r="F67" s="176">
        <f t="shared" si="13"/>
        <v>0.46</v>
      </c>
      <c r="G67" s="172"/>
      <c r="H67" s="322"/>
      <c r="I67" s="283">
        <v>0.46</v>
      </c>
      <c r="J67" s="323"/>
      <c r="K67" s="324"/>
      <c r="L67" s="323">
        <f t="shared" si="14"/>
        <v>0</v>
      </c>
      <c r="M67" s="326"/>
      <c r="N67" s="326"/>
      <c r="O67" s="326"/>
      <c r="P67" s="327"/>
      <c r="Q67" s="174">
        <f t="shared" si="15"/>
        <v>0</v>
      </c>
      <c r="R67" s="176">
        <f t="shared" si="16"/>
        <v>0</v>
      </c>
      <c r="S67" s="326"/>
      <c r="T67" s="282"/>
      <c r="U67" s="283"/>
      <c r="V67" s="326"/>
      <c r="W67" s="324"/>
      <c r="X67" s="176">
        <f t="shared" si="21"/>
        <v>0</v>
      </c>
      <c r="Y67" s="172"/>
      <c r="Z67" s="172"/>
      <c r="AA67" s="173"/>
      <c r="AB67" s="325">
        <f t="shared" si="18"/>
        <v>0.46</v>
      </c>
      <c r="AC67" s="184">
        <f t="shared" si="19"/>
        <v>0</v>
      </c>
      <c r="AD67" s="185">
        <f t="shared" si="20"/>
        <v>0.46</v>
      </c>
    </row>
    <row r="68" spans="1:30" ht="12.75">
      <c r="A68" s="182"/>
      <c r="B68" s="172" t="s">
        <v>190</v>
      </c>
      <c r="C68" s="173"/>
      <c r="D68" s="174">
        <f t="shared" si="11"/>
        <v>31</v>
      </c>
      <c r="E68" s="174">
        <f t="shared" si="12"/>
        <v>31</v>
      </c>
      <c r="F68" s="176">
        <f t="shared" si="13"/>
        <v>31</v>
      </c>
      <c r="G68" s="172"/>
      <c r="H68" s="322"/>
      <c r="I68" s="283">
        <v>2</v>
      </c>
      <c r="J68" s="323">
        <v>9</v>
      </c>
      <c r="K68" s="324">
        <v>20</v>
      </c>
      <c r="L68" s="323">
        <f t="shared" si="14"/>
        <v>0</v>
      </c>
      <c r="M68" s="326"/>
      <c r="N68" s="326"/>
      <c r="O68" s="326"/>
      <c r="P68" s="327"/>
      <c r="Q68" s="174">
        <f t="shared" si="15"/>
        <v>0</v>
      </c>
      <c r="R68" s="176">
        <f t="shared" si="16"/>
        <v>0</v>
      </c>
      <c r="S68" s="326"/>
      <c r="T68" s="282"/>
      <c r="U68" s="283"/>
      <c r="V68" s="326"/>
      <c r="W68" s="324"/>
      <c r="X68" s="176">
        <f t="shared" si="21"/>
        <v>0</v>
      </c>
      <c r="Y68" s="172"/>
      <c r="Z68" s="172"/>
      <c r="AA68" s="173"/>
      <c r="AB68" s="325">
        <f t="shared" si="18"/>
        <v>2</v>
      </c>
      <c r="AC68" s="184">
        <f t="shared" si="19"/>
        <v>0</v>
      </c>
      <c r="AD68" s="185">
        <f t="shared" si="20"/>
        <v>2</v>
      </c>
    </row>
    <row r="69" spans="1:30" ht="12.75">
      <c r="A69" s="182"/>
      <c r="B69" s="172" t="s">
        <v>191</v>
      </c>
      <c r="C69" s="173"/>
      <c r="D69" s="174">
        <f t="shared" si="11"/>
        <v>0.58</v>
      </c>
      <c r="E69" s="174">
        <f t="shared" si="12"/>
        <v>0.58</v>
      </c>
      <c r="F69" s="176">
        <f t="shared" si="13"/>
        <v>0.58</v>
      </c>
      <c r="G69" s="172"/>
      <c r="H69" s="282"/>
      <c r="I69" s="283">
        <v>0.58</v>
      </c>
      <c r="J69" s="172"/>
      <c r="K69" s="179"/>
      <c r="L69" s="323">
        <f t="shared" si="14"/>
        <v>0</v>
      </c>
      <c r="M69" s="326"/>
      <c r="N69" s="326"/>
      <c r="O69" s="326"/>
      <c r="P69" s="327"/>
      <c r="Q69" s="174">
        <f t="shared" si="15"/>
        <v>0</v>
      </c>
      <c r="R69" s="176">
        <f t="shared" si="16"/>
        <v>0</v>
      </c>
      <c r="S69" s="326"/>
      <c r="T69" s="282"/>
      <c r="U69" s="283"/>
      <c r="V69" s="326"/>
      <c r="W69" s="324"/>
      <c r="X69" s="176">
        <f t="shared" si="21"/>
        <v>0</v>
      </c>
      <c r="Y69" s="172"/>
      <c r="Z69" s="172"/>
      <c r="AA69" s="173"/>
      <c r="AB69" s="325">
        <f t="shared" si="18"/>
        <v>0.58</v>
      </c>
      <c r="AC69" s="184">
        <f t="shared" si="19"/>
        <v>0</v>
      </c>
      <c r="AD69" s="185">
        <f t="shared" si="20"/>
        <v>0.58</v>
      </c>
    </row>
    <row r="70" spans="1:30" ht="12.75">
      <c r="A70" s="182"/>
      <c r="B70" s="172" t="s">
        <v>192</v>
      </c>
      <c r="C70" s="173"/>
      <c r="D70" s="174">
        <f t="shared" si="11"/>
        <v>0.6</v>
      </c>
      <c r="E70" s="174">
        <f t="shared" si="12"/>
        <v>0.6</v>
      </c>
      <c r="F70" s="176">
        <f t="shared" si="13"/>
        <v>0.6</v>
      </c>
      <c r="G70" s="172"/>
      <c r="H70" s="282"/>
      <c r="I70" s="283">
        <v>0.6</v>
      </c>
      <c r="J70" s="172"/>
      <c r="K70" s="179"/>
      <c r="L70" s="323">
        <f t="shared" si="14"/>
        <v>0</v>
      </c>
      <c r="M70" s="326"/>
      <c r="N70" s="326"/>
      <c r="O70" s="326"/>
      <c r="P70" s="327"/>
      <c r="Q70" s="174">
        <f t="shared" si="15"/>
        <v>0</v>
      </c>
      <c r="R70" s="176">
        <f t="shared" si="16"/>
        <v>0</v>
      </c>
      <c r="S70" s="326"/>
      <c r="T70" s="282"/>
      <c r="U70" s="283"/>
      <c r="V70" s="326"/>
      <c r="W70" s="324"/>
      <c r="X70" s="176">
        <f t="shared" si="21"/>
        <v>0</v>
      </c>
      <c r="Y70" s="172"/>
      <c r="Z70" s="172"/>
      <c r="AA70" s="173"/>
      <c r="AB70" s="325">
        <f t="shared" si="18"/>
        <v>0.6</v>
      </c>
      <c r="AC70" s="184">
        <f t="shared" si="19"/>
        <v>0</v>
      </c>
      <c r="AD70" s="185">
        <f t="shared" si="20"/>
        <v>0.6</v>
      </c>
    </row>
    <row r="71" spans="1:30" ht="12.75">
      <c r="A71" s="319"/>
      <c r="B71" s="320" t="s">
        <v>193</v>
      </c>
      <c r="C71" s="321"/>
      <c r="D71" s="174">
        <f t="shared" si="11"/>
        <v>54</v>
      </c>
      <c r="E71" s="174">
        <f t="shared" si="12"/>
        <v>54</v>
      </c>
      <c r="F71" s="176">
        <f t="shared" si="13"/>
        <v>54</v>
      </c>
      <c r="G71" s="173"/>
      <c r="H71" s="322"/>
      <c r="I71" s="283">
        <v>1</v>
      </c>
      <c r="J71" s="323">
        <v>5</v>
      </c>
      <c r="K71" s="324">
        <v>48</v>
      </c>
      <c r="L71" s="323">
        <f t="shared" si="14"/>
        <v>0</v>
      </c>
      <c r="M71" s="326"/>
      <c r="N71" s="326"/>
      <c r="O71" s="326"/>
      <c r="P71" s="327"/>
      <c r="Q71" s="174">
        <f>R71+X71</f>
        <v>0</v>
      </c>
      <c r="R71" s="176">
        <f t="shared" si="16"/>
        <v>0</v>
      </c>
      <c r="S71" s="327"/>
      <c r="T71" s="282"/>
      <c r="U71" s="283"/>
      <c r="V71" s="323"/>
      <c r="W71" s="324"/>
      <c r="X71" s="176">
        <f t="shared" si="21"/>
        <v>0</v>
      </c>
      <c r="Y71" s="172"/>
      <c r="Z71" s="172"/>
      <c r="AA71" s="173"/>
      <c r="AB71" s="325">
        <f t="shared" si="18"/>
        <v>1</v>
      </c>
      <c r="AC71" s="184">
        <f t="shared" si="19"/>
        <v>0</v>
      </c>
      <c r="AD71" s="185">
        <f t="shared" si="20"/>
        <v>1</v>
      </c>
    </row>
    <row r="72" spans="1:30" ht="12.75">
      <c r="A72" s="319"/>
      <c r="B72" s="173" t="s">
        <v>194</v>
      </c>
      <c r="C72" s="321"/>
      <c r="D72" s="174">
        <f t="shared" si="11"/>
        <v>24.5</v>
      </c>
      <c r="E72" s="174">
        <f t="shared" si="12"/>
        <v>24.5</v>
      </c>
      <c r="F72" s="176">
        <f t="shared" si="13"/>
        <v>24.5</v>
      </c>
      <c r="G72" s="173"/>
      <c r="H72" s="322"/>
      <c r="I72" s="283">
        <v>1</v>
      </c>
      <c r="J72" s="323">
        <v>5</v>
      </c>
      <c r="K72" s="324">
        <v>18.5</v>
      </c>
      <c r="L72" s="323">
        <f t="shared" si="14"/>
        <v>0</v>
      </c>
      <c r="M72" s="326"/>
      <c r="N72" s="326"/>
      <c r="O72" s="326"/>
      <c r="P72" s="327"/>
      <c r="Q72" s="174">
        <f>R72+X72</f>
        <v>0</v>
      </c>
      <c r="R72" s="176">
        <f t="shared" si="16"/>
        <v>0</v>
      </c>
      <c r="S72" s="327"/>
      <c r="T72" s="282"/>
      <c r="U72" s="283"/>
      <c r="V72" s="323"/>
      <c r="W72" s="324"/>
      <c r="X72" s="176">
        <f t="shared" si="21"/>
        <v>0</v>
      </c>
      <c r="Y72" s="172"/>
      <c r="Z72" s="172"/>
      <c r="AA72" s="173"/>
      <c r="AB72" s="325">
        <f t="shared" si="18"/>
        <v>1</v>
      </c>
      <c r="AC72" s="184">
        <f t="shared" si="19"/>
        <v>0</v>
      </c>
      <c r="AD72" s="185">
        <f t="shared" si="20"/>
        <v>1</v>
      </c>
    </row>
    <row r="73" spans="1:30" ht="12.75">
      <c r="A73" s="319"/>
      <c r="B73" s="173" t="s">
        <v>195</v>
      </c>
      <c r="C73" s="321"/>
      <c r="D73" s="174">
        <f>E73+Q73</f>
        <v>70.5</v>
      </c>
      <c r="E73" s="174">
        <f>SUM(L73+F73)</f>
        <v>70.5</v>
      </c>
      <c r="F73" s="176">
        <f>G73+H73+I73+J73+K73</f>
        <v>70.5</v>
      </c>
      <c r="G73" s="173"/>
      <c r="H73" s="322"/>
      <c r="I73" s="283"/>
      <c r="J73" s="323">
        <v>0.5</v>
      </c>
      <c r="K73" s="324">
        <v>70</v>
      </c>
      <c r="L73" s="323">
        <f t="shared" si="14"/>
        <v>0</v>
      </c>
      <c r="M73" s="326"/>
      <c r="N73" s="326"/>
      <c r="O73" s="326"/>
      <c r="P73" s="327"/>
      <c r="Q73" s="174">
        <f>R73+X73</f>
        <v>0</v>
      </c>
      <c r="R73" s="176">
        <f>S73+T73+U73+V73+W73</f>
        <v>0</v>
      </c>
      <c r="S73" s="327"/>
      <c r="T73" s="282"/>
      <c r="U73" s="283"/>
      <c r="V73" s="323"/>
      <c r="W73" s="324"/>
      <c r="X73" s="176">
        <f t="shared" si="21"/>
        <v>0</v>
      </c>
      <c r="Y73" s="172"/>
      <c r="Z73" s="172"/>
      <c r="AA73" s="172"/>
      <c r="AB73" s="325">
        <f>I73+U73</f>
        <v>0</v>
      </c>
      <c r="AC73" s="184">
        <f>H73+T73</f>
        <v>0</v>
      </c>
      <c r="AD73" s="185">
        <f>AB73+AC73</f>
        <v>0</v>
      </c>
    </row>
    <row r="74" spans="1:30" ht="13.5" thickBot="1">
      <c r="A74" s="330"/>
      <c r="B74" s="331" t="s">
        <v>196</v>
      </c>
      <c r="C74" s="332"/>
      <c r="D74" s="333">
        <f>E74+Q74</f>
        <v>17.321</v>
      </c>
      <c r="E74" s="333">
        <f>SUM(L74+F74)</f>
        <v>17.321</v>
      </c>
      <c r="F74" s="287">
        <f>G74+H74+I74+J74+K74</f>
        <v>17.321</v>
      </c>
      <c r="G74" s="331"/>
      <c r="H74" s="334"/>
      <c r="I74" s="289">
        <v>17.321</v>
      </c>
      <c r="J74" s="335">
        <v>0</v>
      </c>
      <c r="K74" s="336"/>
      <c r="L74" s="335">
        <f>M74+N74+O74+P74</f>
        <v>0</v>
      </c>
      <c r="M74" s="337"/>
      <c r="N74" s="337"/>
      <c r="O74" s="337"/>
      <c r="P74" s="338"/>
      <c r="Q74" s="333">
        <f>R74+X74</f>
        <v>0</v>
      </c>
      <c r="R74" s="287">
        <f>S74+T74+U74+V74+W74</f>
        <v>0</v>
      </c>
      <c r="S74" s="338"/>
      <c r="T74" s="288"/>
      <c r="U74" s="289"/>
      <c r="V74" s="335"/>
      <c r="W74" s="336"/>
      <c r="X74" s="287">
        <f t="shared" si="21"/>
        <v>0</v>
      </c>
      <c r="Y74" s="339"/>
      <c r="Z74" s="339"/>
      <c r="AA74" s="331"/>
      <c r="AB74" s="340">
        <f t="shared" si="18"/>
        <v>17.321</v>
      </c>
      <c r="AC74" s="341">
        <f t="shared" si="19"/>
        <v>0</v>
      </c>
      <c r="AD74" s="342">
        <f t="shared" si="20"/>
        <v>17.321</v>
      </c>
    </row>
    <row r="75" spans="1:30" s="243" customFormat="1" ht="15.75" thickBot="1">
      <c r="A75" s="138"/>
      <c r="B75" s="239" t="s">
        <v>80</v>
      </c>
      <c r="C75" s="343"/>
      <c r="D75" s="344">
        <f aca="true" t="shared" si="22" ref="D75:AD75">SUM(D40:D74)</f>
        <v>521.026</v>
      </c>
      <c r="E75" s="344">
        <f t="shared" si="22"/>
        <v>521.026</v>
      </c>
      <c r="F75" s="345">
        <f t="shared" si="22"/>
        <v>521.026</v>
      </c>
      <c r="G75" s="346">
        <f t="shared" si="22"/>
        <v>0</v>
      </c>
      <c r="H75" s="347">
        <f t="shared" si="22"/>
        <v>0</v>
      </c>
      <c r="I75" s="348">
        <f t="shared" si="22"/>
        <v>113.526</v>
      </c>
      <c r="J75" s="349">
        <f t="shared" si="22"/>
        <v>166.5</v>
      </c>
      <c r="K75" s="350">
        <f t="shared" si="22"/>
        <v>241</v>
      </c>
      <c r="L75" s="349">
        <f t="shared" si="22"/>
        <v>0</v>
      </c>
      <c r="M75" s="351">
        <f t="shared" si="22"/>
        <v>0</v>
      </c>
      <c r="N75" s="351">
        <f t="shared" si="22"/>
        <v>0</v>
      </c>
      <c r="O75" s="351">
        <f t="shared" si="22"/>
        <v>0</v>
      </c>
      <c r="P75" s="346">
        <f t="shared" si="22"/>
        <v>0</v>
      </c>
      <c r="Q75" s="344">
        <f t="shared" si="22"/>
        <v>0</v>
      </c>
      <c r="R75" s="345">
        <f t="shared" si="22"/>
        <v>0</v>
      </c>
      <c r="S75" s="346">
        <f t="shared" si="22"/>
        <v>0</v>
      </c>
      <c r="T75" s="347">
        <f t="shared" si="22"/>
        <v>0</v>
      </c>
      <c r="U75" s="348">
        <f t="shared" si="22"/>
        <v>0</v>
      </c>
      <c r="V75" s="349">
        <f t="shared" si="22"/>
        <v>0</v>
      </c>
      <c r="W75" s="350">
        <f t="shared" si="22"/>
        <v>0</v>
      </c>
      <c r="X75" s="345">
        <f t="shared" si="22"/>
        <v>0</v>
      </c>
      <c r="Y75" s="351">
        <f t="shared" si="22"/>
        <v>0</v>
      </c>
      <c r="Z75" s="351">
        <f t="shared" si="22"/>
        <v>0</v>
      </c>
      <c r="AA75" s="346">
        <f t="shared" si="22"/>
        <v>0</v>
      </c>
      <c r="AB75" s="240">
        <f t="shared" si="22"/>
        <v>113.526</v>
      </c>
      <c r="AC75" s="153">
        <f t="shared" si="22"/>
        <v>0</v>
      </c>
      <c r="AD75" s="154">
        <f t="shared" si="22"/>
        <v>113.526</v>
      </c>
    </row>
    <row r="76" spans="1:30" s="40" customFormat="1" ht="16.5" thickBot="1">
      <c r="A76" s="50"/>
      <c r="B76" s="268" t="s">
        <v>197</v>
      </c>
      <c r="C76" s="140"/>
      <c r="D76" s="344">
        <f aca="true" t="shared" si="23" ref="D76:AD76">D38+D75</f>
        <v>1542.1189999999997</v>
      </c>
      <c r="E76" s="344">
        <f t="shared" si="23"/>
        <v>1517.4569999999994</v>
      </c>
      <c r="F76" s="345">
        <f t="shared" si="23"/>
        <v>1513.3239999999996</v>
      </c>
      <c r="G76" s="351">
        <f t="shared" si="23"/>
        <v>247.22600000000006</v>
      </c>
      <c r="H76" s="351">
        <f t="shared" si="23"/>
        <v>9.664</v>
      </c>
      <c r="I76" s="351">
        <f t="shared" si="23"/>
        <v>406.87399999999997</v>
      </c>
      <c r="J76" s="351">
        <f t="shared" si="23"/>
        <v>407.94000000000005</v>
      </c>
      <c r="K76" s="350">
        <f t="shared" si="23"/>
        <v>441.62</v>
      </c>
      <c r="L76" s="349">
        <f t="shared" si="23"/>
        <v>4.132999999999999</v>
      </c>
      <c r="M76" s="351">
        <f t="shared" si="23"/>
        <v>0.25</v>
      </c>
      <c r="N76" s="351">
        <f t="shared" si="23"/>
        <v>0.01</v>
      </c>
      <c r="O76" s="351">
        <f t="shared" si="23"/>
        <v>3.6229999999999998</v>
      </c>
      <c r="P76" s="346">
        <f t="shared" si="23"/>
        <v>0.25</v>
      </c>
      <c r="Q76" s="344">
        <f t="shared" si="23"/>
        <v>24.662000000000003</v>
      </c>
      <c r="R76" s="345">
        <f t="shared" si="23"/>
        <v>24.662000000000003</v>
      </c>
      <c r="S76" s="351">
        <f t="shared" si="23"/>
        <v>6.538</v>
      </c>
      <c r="T76" s="351">
        <f t="shared" si="23"/>
        <v>0</v>
      </c>
      <c r="U76" s="351">
        <f t="shared" si="23"/>
        <v>7.394</v>
      </c>
      <c r="V76" s="351">
        <f t="shared" si="23"/>
        <v>10.73</v>
      </c>
      <c r="W76" s="350">
        <f t="shared" si="23"/>
        <v>0</v>
      </c>
      <c r="X76" s="345">
        <f t="shared" si="23"/>
        <v>0</v>
      </c>
      <c r="Y76" s="351">
        <f t="shared" si="23"/>
        <v>0</v>
      </c>
      <c r="Z76" s="351">
        <f t="shared" si="23"/>
        <v>0</v>
      </c>
      <c r="AA76" s="346">
        <f t="shared" si="23"/>
        <v>0</v>
      </c>
      <c r="AB76" s="240">
        <f t="shared" si="23"/>
        <v>414.268</v>
      </c>
      <c r="AC76" s="153">
        <f t="shared" si="23"/>
        <v>9.664</v>
      </c>
      <c r="AD76" s="154">
        <f t="shared" si="23"/>
        <v>423.932</v>
      </c>
    </row>
    <row r="77" spans="8:9" ht="12.75">
      <c r="H77" s="352"/>
      <c r="I77" s="352"/>
    </row>
    <row r="78" spans="1:11" ht="15">
      <c r="A78" s="210" t="s">
        <v>82</v>
      </c>
      <c r="B78" s="353"/>
      <c r="D78" s="210" t="s">
        <v>86</v>
      </c>
      <c r="E78" s="211"/>
      <c r="F78" s="211"/>
      <c r="G78" s="210"/>
      <c r="H78" s="663">
        <f>H76+I76</f>
        <v>416.53799999999995</v>
      </c>
      <c r="I78" s="663"/>
      <c r="J78" s="354"/>
      <c r="K78" s="354"/>
    </row>
    <row r="79" spans="1:10" ht="15.75" thickBot="1">
      <c r="A79" s="210" t="s">
        <v>85</v>
      </c>
      <c r="B79" s="355"/>
      <c r="D79" s="210" t="s">
        <v>87</v>
      </c>
      <c r="E79" s="211"/>
      <c r="F79" s="211"/>
      <c r="G79" s="210"/>
      <c r="H79" s="663">
        <f>T76+U76</f>
        <v>7.394</v>
      </c>
      <c r="I79" s="663"/>
      <c r="J79" s="354"/>
    </row>
    <row r="80" spans="2:10" ht="16.5" thickBot="1">
      <c r="B80" s="355"/>
      <c r="D80" s="213" t="s">
        <v>88</v>
      </c>
      <c r="E80" s="211"/>
      <c r="F80" s="211"/>
      <c r="G80" s="210"/>
      <c r="H80" s="642">
        <f>SUM(H78:H79)</f>
        <v>423.93199999999996</v>
      </c>
      <c r="I80" s="643"/>
      <c r="J80" s="354"/>
    </row>
    <row r="81" spans="4:11" ht="15.75">
      <c r="D81" s="213" t="s">
        <v>89</v>
      </c>
      <c r="E81" s="211"/>
      <c r="F81" s="211"/>
      <c r="G81" s="210"/>
      <c r="H81" s="664">
        <v>414.268</v>
      </c>
      <c r="I81" s="664"/>
      <c r="J81" s="356"/>
      <c r="K81" s="356"/>
    </row>
    <row r="82" spans="2:11" ht="21" thickBot="1">
      <c r="B82" s="357"/>
      <c r="D82" s="210" t="s">
        <v>90</v>
      </c>
      <c r="E82" s="211"/>
      <c r="F82" s="211"/>
      <c r="G82" s="210"/>
      <c r="H82" s="664">
        <v>9.664</v>
      </c>
      <c r="I82" s="664"/>
      <c r="J82" s="356"/>
      <c r="K82" s="356"/>
    </row>
    <row r="83" spans="4:9" ht="16.5" thickBot="1">
      <c r="D83" s="213" t="s">
        <v>91</v>
      </c>
      <c r="E83" s="211"/>
      <c r="F83" s="211"/>
      <c r="G83" s="210"/>
      <c r="H83" s="642">
        <f>SUM(H81:H82)</f>
        <v>423.93199999999996</v>
      </c>
      <c r="I83" s="643"/>
    </row>
    <row r="84" spans="4:9" ht="16.5" thickBot="1">
      <c r="D84" s="213" t="s">
        <v>92</v>
      </c>
      <c r="E84" s="210"/>
      <c r="F84" s="210"/>
      <c r="G84" s="210"/>
      <c r="H84" s="645">
        <f>H83-H80</f>
        <v>0</v>
      </c>
      <c r="I84" s="646"/>
    </row>
    <row r="85" ht="12.75">
      <c r="J85" s="218"/>
    </row>
  </sheetData>
  <sheetProtection/>
  <mergeCells count="21">
    <mergeCell ref="H80:I80"/>
    <mergeCell ref="H81:I81"/>
    <mergeCell ref="H82:I82"/>
    <mergeCell ref="H83:I83"/>
    <mergeCell ref="H84:I84"/>
    <mergeCell ref="L4:P4"/>
    <mergeCell ref="H78:I78"/>
    <mergeCell ref="H79:I79"/>
    <mergeCell ref="A1:AC1"/>
    <mergeCell ref="A3:A5"/>
    <mergeCell ref="B3:B5"/>
    <mergeCell ref="C3:C5"/>
    <mergeCell ref="D3:D5"/>
    <mergeCell ref="E3:P3"/>
    <mergeCell ref="Q3:AA3"/>
    <mergeCell ref="AB3:AD4"/>
    <mergeCell ref="E4:E5"/>
    <mergeCell ref="F4:K4"/>
    <mergeCell ref="Q4:Q5"/>
    <mergeCell ref="R4:W4"/>
    <mergeCell ref="X4:AA4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8" scale="64" r:id="rId1"/>
  <headerFooter alignWithMargins="0">
    <oddHeader>&amp;R&amp;"Arial CE,Kurzíva"Kapitola D.&amp;"Arial CE,Obyčejné"
&amp;"Arial CE,Tučné"Tabulka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75" zoomScaleNormal="75" zoomScalePageLayoutView="0" workbookViewId="0" topLeftCell="A1">
      <pane xSplit="3" ySplit="1" topLeftCell="L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2.75"/>
  <cols>
    <col min="1" max="1" width="12.75390625" style="361" customWidth="1"/>
    <col min="2" max="2" width="45.125" style="361" customWidth="1"/>
    <col min="3" max="3" width="5.00390625" style="361" customWidth="1"/>
    <col min="4" max="4" width="10.00390625" style="361" customWidth="1"/>
    <col min="5" max="6" width="10.375" style="361" bestFit="1" customWidth="1"/>
    <col min="7" max="7" width="8.625" style="361" customWidth="1"/>
    <col min="8" max="8" width="7.625" style="361" customWidth="1"/>
    <col min="9" max="10" width="8.75390625" style="361" customWidth="1"/>
    <col min="11" max="11" width="8.75390625" style="361" bestFit="1" customWidth="1"/>
    <col min="12" max="12" width="7.875" style="361" customWidth="1"/>
    <col min="13" max="13" width="7.125" style="361" customWidth="1"/>
    <col min="14" max="14" width="8.375" style="361" customWidth="1"/>
    <col min="15" max="15" width="7.125" style="361" customWidth="1"/>
    <col min="16" max="16" width="6.625" style="361" customWidth="1"/>
    <col min="17" max="18" width="8.625" style="361" customWidth="1"/>
    <col min="19" max="20" width="7.375" style="361" customWidth="1"/>
    <col min="21" max="21" width="7.625" style="361" customWidth="1"/>
    <col min="22" max="22" width="7.375" style="361" customWidth="1"/>
    <col min="23" max="23" width="7.25390625" style="361" bestFit="1" customWidth="1"/>
    <col min="24" max="24" width="7.375" style="361" customWidth="1"/>
    <col min="25" max="25" width="7.25390625" style="361" customWidth="1"/>
    <col min="26" max="26" width="6.25390625" style="361" customWidth="1"/>
    <col min="27" max="27" width="7.25390625" style="361" customWidth="1"/>
    <col min="28" max="28" width="6.00390625" style="361" customWidth="1"/>
    <col min="29" max="29" width="9.125" style="361" customWidth="1"/>
    <col min="30" max="30" width="10.375" style="361" customWidth="1"/>
    <col min="31" max="31" width="9.25390625" style="361" customWidth="1"/>
    <col min="32" max="16384" width="9.125" style="361" customWidth="1"/>
  </cols>
  <sheetData>
    <row r="1" spans="1:31" s="260" customFormat="1" ht="23.25" customHeight="1">
      <c r="A1" s="606" t="s">
        <v>198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</row>
    <row r="2" spans="1:31" ht="23.25">
      <c r="A2" s="358"/>
      <c r="B2" s="53"/>
      <c r="C2" s="53"/>
      <c r="D2" s="359"/>
      <c r="E2" s="359"/>
      <c r="F2" s="359"/>
      <c r="G2" s="359"/>
      <c r="H2" s="359"/>
      <c r="I2" s="359"/>
      <c r="J2" s="359"/>
      <c r="K2" s="312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60"/>
      <c r="AE2" s="360"/>
    </row>
    <row r="3" spans="1:31" ht="18">
      <c r="A3" s="260"/>
      <c r="B3" s="260"/>
      <c r="C3" s="260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E3" s="261" t="s">
        <v>98</v>
      </c>
    </row>
    <row r="4" spans="1:32" ht="13.5" thickBot="1">
      <c r="A4" s="362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</row>
    <row r="5" spans="1:31" ht="15.75" thickBot="1">
      <c r="A5" s="607" t="s">
        <v>24</v>
      </c>
      <c r="B5" s="610" t="s">
        <v>25</v>
      </c>
      <c r="C5" s="613" t="s">
        <v>26</v>
      </c>
      <c r="D5" s="616" t="s">
        <v>27</v>
      </c>
      <c r="E5" s="667" t="s">
        <v>28</v>
      </c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68"/>
      <c r="Q5" s="621" t="s">
        <v>29</v>
      </c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69"/>
      <c r="AC5" s="651" t="s">
        <v>30</v>
      </c>
      <c r="AD5" s="625"/>
      <c r="AE5" s="626"/>
    </row>
    <row r="6" spans="1:31" ht="15.75" thickBot="1">
      <c r="A6" s="608"/>
      <c r="B6" s="611"/>
      <c r="C6" s="614"/>
      <c r="D6" s="617"/>
      <c r="E6" s="654" t="s">
        <v>31</v>
      </c>
      <c r="F6" s="656" t="s">
        <v>32</v>
      </c>
      <c r="G6" s="665"/>
      <c r="H6" s="673"/>
      <c r="I6" s="673"/>
      <c r="J6" s="665"/>
      <c r="K6" s="666"/>
      <c r="L6" s="656" t="s">
        <v>33</v>
      </c>
      <c r="M6" s="665"/>
      <c r="N6" s="665"/>
      <c r="O6" s="665"/>
      <c r="P6" s="666"/>
      <c r="Q6" s="630" t="s">
        <v>34</v>
      </c>
      <c r="R6" s="656" t="s">
        <v>32</v>
      </c>
      <c r="S6" s="657"/>
      <c r="T6" s="658"/>
      <c r="U6" s="658"/>
      <c r="V6" s="657"/>
      <c r="W6" s="674"/>
      <c r="X6" s="656" t="s">
        <v>33</v>
      </c>
      <c r="Y6" s="657"/>
      <c r="Z6" s="657"/>
      <c r="AA6" s="657"/>
      <c r="AB6" s="659"/>
      <c r="AC6" s="670"/>
      <c r="AD6" s="671"/>
      <c r="AE6" s="672"/>
    </row>
    <row r="7" spans="1:31" ht="54" customHeight="1" thickBot="1">
      <c r="A7" s="609"/>
      <c r="B7" s="612"/>
      <c r="C7" s="615"/>
      <c r="D7" s="618"/>
      <c r="E7" s="655"/>
      <c r="F7" s="60" t="s">
        <v>35</v>
      </c>
      <c r="G7" s="61" t="s">
        <v>36</v>
      </c>
      <c r="H7" s="62" t="s">
        <v>37</v>
      </c>
      <c r="I7" s="63">
        <v>2008</v>
      </c>
      <c r="J7" s="64">
        <v>2009</v>
      </c>
      <c r="K7" s="65" t="s">
        <v>38</v>
      </c>
      <c r="L7" s="60" t="s">
        <v>39</v>
      </c>
      <c r="M7" s="66" t="s">
        <v>36</v>
      </c>
      <c r="N7" s="67" t="s">
        <v>99</v>
      </c>
      <c r="O7" s="67">
        <v>2008</v>
      </c>
      <c r="P7" s="65" t="s">
        <v>100</v>
      </c>
      <c r="Q7" s="631"/>
      <c r="R7" s="60" t="s">
        <v>35</v>
      </c>
      <c r="S7" s="61" t="s">
        <v>36</v>
      </c>
      <c r="T7" s="62" t="s">
        <v>37</v>
      </c>
      <c r="U7" s="63">
        <v>2008</v>
      </c>
      <c r="V7" s="64">
        <v>2009</v>
      </c>
      <c r="W7" s="65" t="s">
        <v>38</v>
      </c>
      <c r="X7" s="60" t="s">
        <v>39</v>
      </c>
      <c r="Y7" s="66" t="s">
        <v>199</v>
      </c>
      <c r="Z7" s="67">
        <v>2007</v>
      </c>
      <c r="AA7" s="67">
        <v>2008</v>
      </c>
      <c r="AB7" s="61" t="s">
        <v>100</v>
      </c>
      <c r="AC7" s="363" t="s">
        <v>40</v>
      </c>
      <c r="AD7" s="364" t="s">
        <v>41</v>
      </c>
      <c r="AE7" s="365" t="s">
        <v>42</v>
      </c>
    </row>
    <row r="8" spans="1:31" ht="15.75" thickBot="1">
      <c r="A8" s="71">
        <v>1</v>
      </c>
      <c r="B8" s="72">
        <v>2</v>
      </c>
      <c r="C8" s="73"/>
      <c r="D8" s="74">
        <v>3</v>
      </c>
      <c r="E8" s="263">
        <v>4</v>
      </c>
      <c r="F8" s="76">
        <v>5</v>
      </c>
      <c r="G8" s="82">
        <v>6</v>
      </c>
      <c r="H8" s="366">
        <v>7</v>
      </c>
      <c r="I8" s="367">
        <v>8</v>
      </c>
      <c r="J8" s="82">
        <v>9</v>
      </c>
      <c r="K8" s="81">
        <v>10</v>
      </c>
      <c r="L8" s="76">
        <v>11</v>
      </c>
      <c r="M8" s="82">
        <v>12</v>
      </c>
      <c r="N8" s="82">
        <v>13</v>
      </c>
      <c r="O8" s="82">
        <v>14</v>
      </c>
      <c r="P8" s="81">
        <v>15</v>
      </c>
      <c r="Q8" s="80">
        <v>16</v>
      </c>
      <c r="R8" s="82">
        <v>17</v>
      </c>
      <c r="S8" s="77">
        <v>18</v>
      </c>
      <c r="T8" s="78">
        <v>19</v>
      </c>
      <c r="U8" s="79">
        <v>20</v>
      </c>
      <c r="V8" s="80">
        <v>21</v>
      </c>
      <c r="W8" s="77">
        <v>22</v>
      </c>
      <c r="X8" s="76">
        <v>23</v>
      </c>
      <c r="Y8" s="82">
        <v>24</v>
      </c>
      <c r="Z8" s="82">
        <v>25</v>
      </c>
      <c r="AA8" s="82">
        <v>26</v>
      </c>
      <c r="AB8" s="81">
        <v>27</v>
      </c>
      <c r="AC8" s="368">
        <v>28</v>
      </c>
      <c r="AD8" s="265">
        <v>29</v>
      </c>
      <c r="AE8" s="266">
        <v>30</v>
      </c>
    </row>
    <row r="9" spans="1:31" ht="12.75">
      <c r="A9" s="369"/>
      <c r="B9" s="370"/>
      <c r="C9" s="371"/>
      <c r="D9" s="372"/>
      <c r="E9" s="373"/>
      <c r="F9" s="374"/>
      <c r="G9" s="371"/>
      <c r="H9" s="375"/>
      <c r="I9" s="376"/>
      <c r="J9" s="377"/>
      <c r="K9" s="378"/>
      <c r="L9" s="374"/>
      <c r="M9" s="370"/>
      <c r="N9" s="370"/>
      <c r="O9" s="370"/>
      <c r="P9" s="378"/>
      <c r="Q9" s="379"/>
      <c r="R9" s="374"/>
      <c r="S9" s="371"/>
      <c r="T9" s="375"/>
      <c r="U9" s="376"/>
      <c r="V9" s="377"/>
      <c r="W9" s="378"/>
      <c r="X9" s="374"/>
      <c r="Y9" s="370"/>
      <c r="Z9" s="370"/>
      <c r="AA9" s="370"/>
      <c r="AB9" s="371"/>
      <c r="AC9" s="380"/>
      <c r="AD9" s="381"/>
      <c r="AE9" s="382"/>
    </row>
    <row r="10" spans="1:31" ht="12.75">
      <c r="A10" s="383" t="s">
        <v>200</v>
      </c>
      <c r="B10" s="384" t="s">
        <v>201</v>
      </c>
      <c r="C10" s="385" t="s">
        <v>46</v>
      </c>
      <c r="D10" s="386">
        <f aca="true" t="shared" si="0" ref="D10:D38">E10+Q10</f>
        <v>21.357</v>
      </c>
      <c r="E10" s="387">
        <f aca="true" t="shared" si="1" ref="E10:E38">F10+L10</f>
        <v>19.875</v>
      </c>
      <c r="F10" s="388">
        <f aca="true" t="shared" si="2" ref="F10:F38">G10+H10+I10+J10+K10</f>
        <v>19.875</v>
      </c>
      <c r="G10" s="385"/>
      <c r="H10" s="114"/>
      <c r="I10" s="115">
        <v>1.482</v>
      </c>
      <c r="J10" s="389"/>
      <c r="K10" s="390">
        <v>18.393</v>
      </c>
      <c r="L10" s="388">
        <f aca="true" t="shared" si="3" ref="L10:L38">M10+N10+O10+P10</f>
        <v>0</v>
      </c>
      <c r="M10" s="384"/>
      <c r="N10" s="384"/>
      <c r="O10" s="384"/>
      <c r="P10" s="390"/>
      <c r="Q10" s="391">
        <f aca="true" t="shared" si="4" ref="Q10:Q38">R10+X10</f>
        <v>1.482</v>
      </c>
      <c r="R10" s="388">
        <f aca="true" t="shared" si="5" ref="R10:R38">S10+T10+U10+V10+W10</f>
        <v>1.482</v>
      </c>
      <c r="S10" s="385"/>
      <c r="T10" s="114"/>
      <c r="U10" s="115"/>
      <c r="V10" s="389">
        <v>0</v>
      </c>
      <c r="W10" s="390">
        <v>1.482</v>
      </c>
      <c r="X10" s="388">
        <f aca="true" t="shared" si="6" ref="X10:X38">Y10+Z10+AA10+AB10</f>
        <v>0</v>
      </c>
      <c r="Y10" s="384"/>
      <c r="Z10" s="384"/>
      <c r="AA10" s="384"/>
      <c r="AB10" s="385"/>
      <c r="AC10" s="392">
        <f aca="true" t="shared" si="7" ref="AC10:AC38">I10+U10</f>
        <v>1.482</v>
      </c>
      <c r="AD10" s="393">
        <f aca="true" t="shared" si="8" ref="AD10:AD38">H10+T10</f>
        <v>0</v>
      </c>
      <c r="AE10" s="394">
        <f aca="true" t="shared" si="9" ref="AE10:AE38">AC10+AD10</f>
        <v>1.482</v>
      </c>
    </row>
    <row r="11" spans="1:31" ht="12.75">
      <c r="A11" s="383" t="s">
        <v>202</v>
      </c>
      <c r="B11" s="384" t="s">
        <v>203</v>
      </c>
      <c r="C11" s="385" t="s">
        <v>46</v>
      </c>
      <c r="D11" s="386">
        <f t="shared" si="0"/>
        <v>35.037</v>
      </c>
      <c r="E11" s="387">
        <f t="shared" si="1"/>
        <v>34.435</v>
      </c>
      <c r="F11" s="388">
        <f t="shared" si="2"/>
        <v>30.565</v>
      </c>
      <c r="G11" s="385">
        <v>1.452</v>
      </c>
      <c r="H11" s="114"/>
      <c r="I11" s="115">
        <v>13.103</v>
      </c>
      <c r="J11" s="389">
        <v>16.01</v>
      </c>
      <c r="K11" s="390">
        <v>0</v>
      </c>
      <c r="L11" s="388">
        <f t="shared" si="3"/>
        <v>3.87</v>
      </c>
      <c r="M11" s="384">
        <v>0.35</v>
      </c>
      <c r="N11" s="384">
        <v>0</v>
      </c>
      <c r="O11" s="384">
        <v>3.132</v>
      </c>
      <c r="P11" s="390">
        <v>0.388</v>
      </c>
      <c r="Q11" s="391">
        <f t="shared" si="4"/>
        <v>0.602</v>
      </c>
      <c r="R11" s="388">
        <f t="shared" si="5"/>
        <v>0.602</v>
      </c>
      <c r="S11" s="385"/>
      <c r="T11" s="114"/>
      <c r="U11" s="115">
        <v>0.602</v>
      </c>
      <c r="V11" s="389">
        <v>0</v>
      </c>
      <c r="W11" s="390">
        <v>0</v>
      </c>
      <c r="X11" s="388">
        <f t="shared" si="6"/>
        <v>0</v>
      </c>
      <c r="Y11" s="384"/>
      <c r="Z11" s="384"/>
      <c r="AA11" s="384"/>
      <c r="AB11" s="385"/>
      <c r="AC11" s="392">
        <f t="shared" si="7"/>
        <v>13.705</v>
      </c>
      <c r="AD11" s="393">
        <f t="shared" si="8"/>
        <v>0</v>
      </c>
      <c r="AE11" s="394">
        <f t="shared" si="9"/>
        <v>13.705</v>
      </c>
    </row>
    <row r="12" spans="1:31" ht="12.75">
      <c r="A12" s="383" t="s">
        <v>204</v>
      </c>
      <c r="B12" s="384" t="s">
        <v>205</v>
      </c>
      <c r="C12" s="385" t="s">
        <v>46</v>
      </c>
      <c r="D12" s="386">
        <f t="shared" si="0"/>
        <v>378.57399999999996</v>
      </c>
      <c r="E12" s="387">
        <f t="shared" si="1"/>
        <v>367.621</v>
      </c>
      <c r="F12" s="388">
        <f t="shared" si="2"/>
        <v>353.091</v>
      </c>
      <c r="G12" s="385">
        <v>104.129</v>
      </c>
      <c r="H12" s="114">
        <v>22.438</v>
      </c>
      <c r="I12" s="115">
        <v>101.259</v>
      </c>
      <c r="J12" s="389">
        <v>125.265</v>
      </c>
      <c r="K12" s="390">
        <v>0</v>
      </c>
      <c r="L12" s="388">
        <f t="shared" si="3"/>
        <v>14.530000000000001</v>
      </c>
      <c r="M12" s="384">
        <v>7.147</v>
      </c>
      <c r="N12" s="384">
        <v>0</v>
      </c>
      <c r="O12" s="384">
        <v>6.633</v>
      </c>
      <c r="P12" s="390">
        <v>0.75</v>
      </c>
      <c r="Q12" s="391">
        <f t="shared" si="4"/>
        <v>10.953</v>
      </c>
      <c r="R12" s="388">
        <f t="shared" si="5"/>
        <v>8</v>
      </c>
      <c r="S12" s="385">
        <v>3</v>
      </c>
      <c r="T12" s="114">
        <v>0.379</v>
      </c>
      <c r="U12" s="115">
        <v>4.621</v>
      </c>
      <c r="V12" s="389">
        <v>0</v>
      </c>
      <c r="W12" s="390">
        <v>0</v>
      </c>
      <c r="X12" s="388">
        <f t="shared" si="6"/>
        <v>2.953</v>
      </c>
      <c r="Y12" s="384">
        <v>0.493</v>
      </c>
      <c r="Z12" s="384">
        <v>0</v>
      </c>
      <c r="AA12" s="384">
        <v>2.46</v>
      </c>
      <c r="AB12" s="385">
        <v>0</v>
      </c>
      <c r="AC12" s="392">
        <f t="shared" si="7"/>
        <v>105.88</v>
      </c>
      <c r="AD12" s="393">
        <f t="shared" si="8"/>
        <v>22.817</v>
      </c>
      <c r="AE12" s="394">
        <f t="shared" si="9"/>
        <v>128.697</v>
      </c>
    </row>
    <row r="13" spans="1:31" ht="12.75">
      <c r="A13" s="383" t="s">
        <v>206</v>
      </c>
      <c r="B13" s="384" t="s">
        <v>207</v>
      </c>
      <c r="C13" s="385" t="s">
        <v>46</v>
      </c>
      <c r="D13" s="386">
        <f t="shared" si="0"/>
        <v>26.852</v>
      </c>
      <c r="E13" s="387">
        <f t="shared" si="1"/>
        <v>26.852</v>
      </c>
      <c r="F13" s="388">
        <f t="shared" si="2"/>
        <v>26.852</v>
      </c>
      <c r="G13" s="385">
        <v>24.418</v>
      </c>
      <c r="H13" s="114"/>
      <c r="I13" s="115">
        <v>2.434</v>
      </c>
      <c r="J13" s="389">
        <v>0</v>
      </c>
      <c r="K13" s="390">
        <v>0</v>
      </c>
      <c r="L13" s="388">
        <f t="shared" si="3"/>
        <v>0</v>
      </c>
      <c r="M13" s="384"/>
      <c r="N13" s="384"/>
      <c r="O13" s="384"/>
      <c r="P13" s="390"/>
      <c r="Q13" s="391">
        <f t="shared" si="4"/>
        <v>0</v>
      </c>
      <c r="R13" s="388">
        <f t="shared" si="5"/>
        <v>0</v>
      </c>
      <c r="S13" s="385"/>
      <c r="T13" s="114"/>
      <c r="U13" s="115"/>
      <c r="V13" s="389"/>
      <c r="W13" s="390"/>
      <c r="X13" s="388">
        <f t="shared" si="6"/>
        <v>0</v>
      </c>
      <c r="Y13" s="384"/>
      <c r="Z13" s="384"/>
      <c r="AA13" s="384"/>
      <c r="AB13" s="385"/>
      <c r="AC13" s="392">
        <f t="shared" si="7"/>
        <v>2.434</v>
      </c>
      <c r="AD13" s="393">
        <f t="shared" si="8"/>
        <v>0</v>
      </c>
      <c r="AE13" s="394">
        <f t="shared" si="9"/>
        <v>2.434</v>
      </c>
    </row>
    <row r="14" spans="1:31" ht="12.75">
      <c r="A14" s="383" t="s">
        <v>208</v>
      </c>
      <c r="B14" s="384" t="s">
        <v>209</v>
      </c>
      <c r="C14" s="385" t="s">
        <v>46</v>
      </c>
      <c r="D14" s="386">
        <f t="shared" si="0"/>
        <v>76.92099999999999</v>
      </c>
      <c r="E14" s="387">
        <f t="shared" si="1"/>
        <v>76.92099999999999</v>
      </c>
      <c r="F14" s="388">
        <f t="shared" si="2"/>
        <v>73.38</v>
      </c>
      <c r="G14" s="385">
        <v>23.948</v>
      </c>
      <c r="H14" s="114"/>
      <c r="I14" s="115">
        <v>21.317</v>
      </c>
      <c r="J14" s="389">
        <v>28.115</v>
      </c>
      <c r="K14" s="390">
        <v>0</v>
      </c>
      <c r="L14" s="388">
        <f t="shared" si="3"/>
        <v>3.541</v>
      </c>
      <c r="M14" s="384">
        <v>2.767</v>
      </c>
      <c r="N14" s="384">
        <v>0</v>
      </c>
      <c r="O14" s="384">
        <v>0.774</v>
      </c>
      <c r="P14" s="390">
        <v>0</v>
      </c>
      <c r="Q14" s="391">
        <f t="shared" si="4"/>
        <v>0</v>
      </c>
      <c r="R14" s="388">
        <f t="shared" si="5"/>
        <v>0</v>
      </c>
      <c r="S14" s="385"/>
      <c r="T14" s="114"/>
      <c r="U14" s="115"/>
      <c r="V14" s="389"/>
      <c r="W14" s="390"/>
      <c r="X14" s="388">
        <f t="shared" si="6"/>
        <v>0</v>
      </c>
      <c r="Y14" s="384"/>
      <c r="Z14" s="384"/>
      <c r="AA14" s="384"/>
      <c r="AB14" s="385"/>
      <c r="AC14" s="392">
        <f t="shared" si="7"/>
        <v>21.317</v>
      </c>
      <c r="AD14" s="393">
        <f t="shared" si="8"/>
        <v>0</v>
      </c>
      <c r="AE14" s="394">
        <f t="shared" si="9"/>
        <v>21.317</v>
      </c>
    </row>
    <row r="15" spans="1:31" ht="12.75">
      <c r="A15" s="383" t="s">
        <v>210</v>
      </c>
      <c r="B15" s="384" t="s">
        <v>211</v>
      </c>
      <c r="C15" s="385" t="s">
        <v>46</v>
      </c>
      <c r="D15" s="386">
        <f t="shared" si="0"/>
        <v>60.797999999999995</v>
      </c>
      <c r="E15" s="387">
        <f t="shared" si="1"/>
        <v>58.818999999999996</v>
      </c>
      <c r="F15" s="388">
        <f t="shared" si="2"/>
        <v>57.169</v>
      </c>
      <c r="G15" s="385">
        <v>1.649</v>
      </c>
      <c r="H15" s="114"/>
      <c r="I15" s="115">
        <v>26.181</v>
      </c>
      <c r="J15" s="389">
        <v>29.339</v>
      </c>
      <c r="K15" s="390">
        <v>0</v>
      </c>
      <c r="L15" s="388">
        <f t="shared" si="3"/>
        <v>1.65</v>
      </c>
      <c r="M15" s="384">
        <v>0.383</v>
      </c>
      <c r="N15" s="384">
        <v>0</v>
      </c>
      <c r="O15" s="384">
        <v>0.447</v>
      </c>
      <c r="P15" s="390">
        <v>0.82</v>
      </c>
      <c r="Q15" s="391">
        <f t="shared" si="4"/>
        <v>1.979</v>
      </c>
      <c r="R15" s="388">
        <f t="shared" si="5"/>
        <v>1.979</v>
      </c>
      <c r="S15" s="385"/>
      <c r="T15" s="114"/>
      <c r="U15" s="115"/>
      <c r="V15" s="389">
        <v>1.979</v>
      </c>
      <c r="W15" s="390"/>
      <c r="X15" s="388">
        <f t="shared" si="6"/>
        <v>0</v>
      </c>
      <c r="Y15" s="384"/>
      <c r="Z15" s="384"/>
      <c r="AA15" s="384"/>
      <c r="AB15" s="385"/>
      <c r="AC15" s="392">
        <f t="shared" si="7"/>
        <v>26.181</v>
      </c>
      <c r="AD15" s="393">
        <f t="shared" si="8"/>
        <v>0</v>
      </c>
      <c r="AE15" s="394">
        <f t="shared" si="9"/>
        <v>26.181</v>
      </c>
    </row>
    <row r="16" spans="1:31" ht="12.75">
      <c r="A16" s="383" t="s">
        <v>212</v>
      </c>
      <c r="B16" s="384" t="s">
        <v>213</v>
      </c>
      <c r="C16" s="385" t="s">
        <v>46</v>
      </c>
      <c r="D16" s="386">
        <f t="shared" si="0"/>
        <v>12.040999999999999</v>
      </c>
      <c r="E16" s="387">
        <f t="shared" si="1"/>
        <v>10.725999999999999</v>
      </c>
      <c r="F16" s="388">
        <f t="shared" si="2"/>
        <v>10.145</v>
      </c>
      <c r="G16" s="385">
        <v>10.145</v>
      </c>
      <c r="H16" s="114"/>
      <c r="I16" s="115"/>
      <c r="J16" s="389">
        <v>0</v>
      </c>
      <c r="K16" s="389">
        <v>0</v>
      </c>
      <c r="L16" s="388">
        <f t="shared" si="3"/>
        <v>0.5810000000000001</v>
      </c>
      <c r="M16" s="384">
        <v>0.504</v>
      </c>
      <c r="N16" s="384">
        <v>0.032</v>
      </c>
      <c r="O16" s="384">
        <v>0.045</v>
      </c>
      <c r="P16" s="390">
        <v>0</v>
      </c>
      <c r="Q16" s="391">
        <f t="shared" si="4"/>
        <v>1.315</v>
      </c>
      <c r="R16" s="388">
        <f t="shared" si="5"/>
        <v>1.315</v>
      </c>
      <c r="S16" s="385"/>
      <c r="T16" s="114">
        <v>1.315</v>
      </c>
      <c r="U16" s="115"/>
      <c r="V16" s="389">
        <v>0</v>
      </c>
      <c r="W16" s="390">
        <v>0</v>
      </c>
      <c r="X16" s="388">
        <f t="shared" si="6"/>
        <v>0</v>
      </c>
      <c r="Y16" s="384"/>
      <c r="Z16" s="384"/>
      <c r="AA16" s="384"/>
      <c r="AB16" s="385"/>
      <c r="AC16" s="392">
        <f t="shared" si="7"/>
        <v>0</v>
      </c>
      <c r="AD16" s="393">
        <f t="shared" si="8"/>
        <v>1.315</v>
      </c>
      <c r="AE16" s="394">
        <f t="shared" si="9"/>
        <v>1.315</v>
      </c>
    </row>
    <row r="17" spans="1:31" ht="12.75">
      <c r="A17" s="383" t="s">
        <v>214</v>
      </c>
      <c r="B17" s="384" t="s">
        <v>215</v>
      </c>
      <c r="C17" s="385" t="s">
        <v>46</v>
      </c>
      <c r="D17" s="386">
        <f t="shared" si="0"/>
        <v>26.927999999999997</v>
      </c>
      <c r="E17" s="387">
        <f t="shared" si="1"/>
        <v>0</v>
      </c>
      <c r="F17" s="388">
        <f t="shared" si="2"/>
        <v>0</v>
      </c>
      <c r="G17" s="385"/>
      <c r="H17" s="114"/>
      <c r="I17" s="115"/>
      <c r="J17" s="389">
        <v>0</v>
      </c>
      <c r="K17" s="389">
        <v>0</v>
      </c>
      <c r="L17" s="388">
        <f t="shared" si="3"/>
        <v>0</v>
      </c>
      <c r="M17" s="384"/>
      <c r="N17" s="384"/>
      <c r="O17" s="384"/>
      <c r="P17" s="390"/>
      <c r="Q17" s="391">
        <f t="shared" si="4"/>
        <v>26.927999999999997</v>
      </c>
      <c r="R17" s="388">
        <f t="shared" si="5"/>
        <v>26.927999999999997</v>
      </c>
      <c r="S17" s="385">
        <v>11.987</v>
      </c>
      <c r="T17" s="114">
        <v>0.007</v>
      </c>
      <c r="U17" s="115">
        <v>14.934</v>
      </c>
      <c r="V17" s="389">
        <v>0</v>
      </c>
      <c r="W17" s="390">
        <v>0</v>
      </c>
      <c r="X17" s="388">
        <f t="shared" si="6"/>
        <v>0</v>
      </c>
      <c r="Y17" s="384"/>
      <c r="Z17" s="384"/>
      <c r="AA17" s="384"/>
      <c r="AB17" s="385"/>
      <c r="AC17" s="392">
        <f t="shared" si="7"/>
        <v>14.934</v>
      </c>
      <c r="AD17" s="393">
        <f t="shared" si="8"/>
        <v>0.007</v>
      </c>
      <c r="AE17" s="394">
        <f t="shared" si="9"/>
        <v>14.940999999999999</v>
      </c>
    </row>
    <row r="18" spans="1:31" ht="12.75">
      <c r="A18" s="383" t="s">
        <v>216</v>
      </c>
      <c r="B18" s="384" t="s">
        <v>217</v>
      </c>
      <c r="C18" s="385" t="s">
        <v>46</v>
      </c>
      <c r="D18" s="386">
        <f t="shared" si="0"/>
        <v>69.791</v>
      </c>
      <c r="E18" s="387">
        <f t="shared" si="1"/>
        <v>67.351</v>
      </c>
      <c r="F18" s="388">
        <f t="shared" si="2"/>
        <v>65</v>
      </c>
      <c r="G18" s="385"/>
      <c r="H18" s="114"/>
      <c r="I18" s="115">
        <v>20</v>
      </c>
      <c r="J18" s="389">
        <v>45</v>
      </c>
      <c r="K18" s="390">
        <v>0</v>
      </c>
      <c r="L18" s="388">
        <f t="shared" si="3"/>
        <v>2.351</v>
      </c>
      <c r="M18" s="384">
        <v>0.655</v>
      </c>
      <c r="N18" s="384">
        <v>0</v>
      </c>
      <c r="O18" s="384">
        <v>0.9</v>
      </c>
      <c r="P18" s="390">
        <v>0.796</v>
      </c>
      <c r="Q18" s="391">
        <f t="shared" si="4"/>
        <v>2.44</v>
      </c>
      <c r="R18" s="388">
        <f t="shared" si="5"/>
        <v>0</v>
      </c>
      <c r="S18" s="385"/>
      <c r="T18" s="114"/>
      <c r="U18" s="115"/>
      <c r="V18" s="389"/>
      <c r="W18" s="390"/>
      <c r="X18" s="388">
        <f t="shared" si="6"/>
        <v>2.44</v>
      </c>
      <c r="Y18" s="384">
        <v>0</v>
      </c>
      <c r="Z18" s="384">
        <v>0</v>
      </c>
      <c r="AA18" s="384">
        <v>2.44</v>
      </c>
      <c r="AB18" s="385">
        <v>0</v>
      </c>
      <c r="AC18" s="392">
        <f t="shared" si="7"/>
        <v>20</v>
      </c>
      <c r="AD18" s="393">
        <f t="shared" si="8"/>
        <v>0</v>
      </c>
      <c r="AE18" s="394">
        <f t="shared" si="9"/>
        <v>20</v>
      </c>
    </row>
    <row r="19" spans="1:31" ht="12.75">
      <c r="A19" s="383" t="s">
        <v>218</v>
      </c>
      <c r="B19" s="384" t="s">
        <v>219</v>
      </c>
      <c r="C19" s="385" t="s">
        <v>46</v>
      </c>
      <c r="D19" s="386">
        <f t="shared" si="0"/>
        <v>87.39099999999999</v>
      </c>
      <c r="E19" s="387">
        <f t="shared" si="1"/>
        <v>79.39099999999999</v>
      </c>
      <c r="F19" s="388">
        <f t="shared" si="2"/>
        <v>79.39099999999999</v>
      </c>
      <c r="G19" s="385">
        <v>3.567</v>
      </c>
      <c r="H19" s="114">
        <v>0.119</v>
      </c>
      <c r="I19" s="115">
        <v>24.8</v>
      </c>
      <c r="J19" s="389">
        <v>14.8</v>
      </c>
      <c r="K19" s="390">
        <v>36.105</v>
      </c>
      <c r="L19" s="388">
        <f t="shared" si="3"/>
        <v>0</v>
      </c>
      <c r="M19" s="384"/>
      <c r="N19" s="384"/>
      <c r="O19" s="384"/>
      <c r="P19" s="390"/>
      <c r="Q19" s="391">
        <f t="shared" si="4"/>
        <v>8</v>
      </c>
      <c r="R19" s="388">
        <f t="shared" si="5"/>
        <v>8</v>
      </c>
      <c r="S19" s="385"/>
      <c r="T19" s="114"/>
      <c r="U19" s="115"/>
      <c r="V19" s="389"/>
      <c r="W19" s="390">
        <v>8</v>
      </c>
      <c r="X19" s="388">
        <f t="shared" si="6"/>
        <v>0</v>
      </c>
      <c r="Y19" s="384"/>
      <c r="Z19" s="384"/>
      <c r="AA19" s="384"/>
      <c r="AB19" s="385"/>
      <c r="AC19" s="392">
        <f t="shared" si="7"/>
        <v>24.8</v>
      </c>
      <c r="AD19" s="393">
        <f t="shared" si="8"/>
        <v>0.119</v>
      </c>
      <c r="AE19" s="394">
        <f t="shared" si="9"/>
        <v>24.919</v>
      </c>
    </row>
    <row r="20" spans="1:31" ht="12.75">
      <c r="A20" s="383" t="s">
        <v>220</v>
      </c>
      <c r="B20" s="384" t="s">
        <v>221</v>
      </c>
      <c r="C20" s="385" t="s">
        <v>46</v>
      </c>
      <c r="D20" s="386">
        <f t="shared" si="0"/>
        <v>19.05</v>
      </c>
      <c r="E20" s="387">
        <f t="shared" si="1"/>
        <v>17.95</v>
      </c>
      <c r="F20" s="388">
        <f t="shared" si="2"/>
        <v>17.15</v>
      </c>
      <c r="G20" s="385">
        <v>0.619</v>
      </c>
      <c r="H20" s="114">
        <v>0.081</v>
      </c>
      <c r="I20" s="115"/>
      <c r="J20" s="389"/>
      <c r="K20" s="390">
        <v>16.45</v>
      </c>
      <c r="L20" s="388">
        <f t="shared" si="3"/>
        <v>0.8</v>
      </c>
      <c r="M20" s="384">
        <v>0.09</v>
      </c>
      <c r="N20" s="384">
        <v>0.31</v>
      </c>
      <c r="O20" s="384">
        <v>0.4</v>
      </c>
      <c r="P20" s="390">
        <v>0</v>
      </c>
      <c r="Q20" s="391">
        <f t="shared" si="4"/>
        <v>1.1</v>
      </c>
      <c r="R20" s="388">
        <f t="shared" si="5"/>
        <v>1.1</v>
      </c>
      <c r="S20" s="385"/>
      <c r="T20" s="114"/>
      <c r="U20" s="115">
        <v>1.1</v>
      </c>
      <c r="V20" s="389">
        <v>0</v>
      </c>
      <c r="W20" s="390">
        <v>0</v>
      </c>
      <c r="X20" s="388">
        <f t="shared" si="6"/>
        <v>0</v>
      </c>
      <c r="Y20" s="384"/>
      <c r="Z20" s="384"/>
      <c r="AA20" s="384"/>
      <c r="AB20" s="385"/>
      <c r="AC20" s="392">
        <f t="shared" si="7"/>
        <v>1.1</v>
      </c>
      <c r="AD20" s="393">
        <f t="shared" si="8"/>
        <v>0.081</v>
      </c>
      <c r="AE20" s="394">
        <f t="shared" si="9"/>
        <v>1.181</v>
      </c>
    </row>
    <row r="21" spans="1:31" ht="12.75">
      <c r="A21" s="383" t="s">
        <v>222</v>
      </c>
      <c r="B21" s="384" t="s">
        <v>223</v>
      </c>
      <c r="C21" s="385" t="s">
        <v>46</v>
      </c>
      <c r="D21" s="386">
        <f t="shared" si="0"/>
        <v>11.603</v>
      </c>
      <c r="E21" s="387">
        <f t="shared" si="1"/>
        <v>8.436</v>
      </c>
      <c r="F21" s="388">
        <f t="shared" si="2"/>
        <v>8.436</v>
      </c>
      <c r="G21" s="385">
        <v>3</v>
      </c>
      <c r="H21" s="114"/>
      <c r="I21" s="115">
        <v>5.436</v>
      </c>
      <c r="J21" s="389">
        <v>0</v>
      </c>
      <c r="K21" s="390">
        <v>0</v>
      </c>
      <c r="L21" s="388">
        <f t="shared" si="3"/>
        <v>0</v>
      </c>
      <c r="M21" s="384"/>
      <c r="N21" s="384"/>
      <c r="O21" s="384"/>
      <c r="P21" s="390"/>
      <c r="Q21" s="391">
        <f t="shared" si="4"/>
        <v>3.167</v>
      </c>
      <c r="R21" s="388">
        <f t="shared" si="5"/>
        <v>3.167</v>
      </c>
      <c r="S21" s="385"/>
      <c r="T21" s="114"/>
      <c r="U21" s="115">
        <v>3.167</v>
      </c>
      <c r="V21" s="389">
        <v>0</v>
      </c>
      <c r="W21" s="390">
        <v>0</v>
      </c>
      <c r="X21" s="388">
        <f t="shared" si="6"/>
        <v>0</v>
      </c>
      <c r="Y21" s="384"/>
      <c r="Z21" s="384"/>
      <c r="AA21" s="384"/>
      <c r="AB21" s="385"/>
      <c r="AC21" s="392">
        <f t="shared" si="7"/>
        <v>8.603</v>
      </c>
      <c r="AD21" s="393">
        <f t="shared" si="8"/>
        <v>0</v>
      </c>
      <c r="AE21" s="394">
        <f t="shared" si="9"/>
        <v>8.603</v>
      </c>
    </row>
    <row r="22" spans="1:31" ht="12.75">
      <c r="A22" s="383" t="s">
        <v>224</v>
      </c>
      <c r="B22" s="384" t="s">
        <v>225</v>
      </c>
      <c r="C22" s="385" t="s">
        <v>46</v>
      </c>
      <c r="D22" s="386">
        <f t="shared" si="0"/>
        <v>9.85</v>
      </c>
      <c r="E22" s="387">
        <f t="shared" si="1"/>
        <v>8.895999999999999</v>
      </c>
      <c r="F22" s="388">
        <f t="shared" si="2"/>
        <v>8.046</v>
      </c>
      <c r="G22" s="385"/>
      <c r="H22" s="114"/>
      <c r="I22" s="115"/>
      <c r="J22" s="389"/>
      <c r="K22" s="390">
        <v>8.046</v>
      </c>
      <c r="L22" s="388">
        <f t="shared" si="3"/>
        <v>0.85</v>
      </c>
      <c r="M22" s="384">
        <v>0</v>
      </c>
      <c r="N22" s="384">
        <v>0</v>
      </c>
      <c r="O22" s="384">
        <v>0.85</v>
      </c>
      <c r="P22" s="390">
        <v>0</v>
      </c>
      <c r="Q22" s="391">
        <f t="shared" si="4"/>
        <v>0.954</v>
      </c>
      <c r="R22" s="388">
        <f t="shared" si="5"/>
        <v>0.954</v>
      </c>
      <c r="S22" s="385"/>
      <c r="T22" s="114"/>
      <c r="U22" s="115"/>
      <c r="V22" s="389">
        <v>0.954</v>
      </c>
      <c r="W22" s="390">
        <v>0</v>
      </c>
      <c r="X22" s="388">
        <f t="shared" si="6"/>
        <v>0</v>
      </c>
      <c r="Y22" s="384"/>
      <c r="Z22" s="384"/>
      <c r="AA22" s="384"/>
      <c r="AB22" s="385"/>
      <c r="AC22" s="392">
        <f t="shared" si="7"/>
        <v>0</v>
      </c>
      <c r="AD22" s="393">
        <f t="shared" si="8"/>
        <v>0</v>
      </c>
      <c r="AE22" s="394">
        <f t="shared" si="9"/>
        <v>0</v>
      </c>
    </row>
    <row r="23" spans="1:31" ht="12.75">
      <c r="A23" s="383" t="s">
        <v>226</v>
      </c>
      <c r="B23" s="384" t="s">
        <v>227</v>
      </c>
      <c r="C23" s="385" t="s">
        <v>46</v>
      </c>
      <c r="D23" s="386">
        <f t="shared" si="0"/>
        <v>9.41</v>
      </c>
      <c r="E23" s="387">
        <f t="shared" si="1"/>
        <v>9.41</v>
      </c>
      <c r="F23" s="388">
        <f t="shared" si="2"/>
        <v>9.41</v>
      </c>
      <c r="G23" s="385">
        <v>0.32</v>
      </c>
      <c r="H23" s="114"/>
      <c r="I23" s="115">
        <v>9.09</v>
      </c>
      <c r="J23" s="389">
        <v>0</v>
      </c>
      <c r="K23" s="390">
        <v>0</v>
      </c>
      <c r="L23" s="388">
        <f t="shared" si="3"/>
        <v>0</v>
      </c>
      <c r="M23" s="384"/>
      <c r="N23" s="384"/>
      <c r="O23" s="384"/>
      <c r="P23" s="390"/>
      <c r="Q23" s="391">
        <f t="shared" si="4"/>
        <v>0</v>
      </c>
      <c r="R23" s="388">
        <f t="shared" si="5"/>
        <v>0</v>
      </c>
      <c r="S23" s="385"/>
      <c r="T23" s="114"/>
      <c r="U23" s="115"/>
      <c r="V23" s="389"/>
      <c r="W23" s="390"/>
      <c r="X23" s="388">
        <f t="shared" si="6"/>
        <v>0</v>
      </c>
      <c r="Y23" s="384"/>
      <c r="Z23" s="384"/>
      <c r="AA23" s="384"/>
      <c r="AB23" s="385"/>
      <c r="AC23" s="392">
        <f t="shared" si="7"/>
        <v>9.09</v>
      </c>
      <c r="AD23" s="393">
        <f t="shared" si="8"/>
        <v>0</v>
      </c>
      <c r="AE23" s="394">
        <f t="shared" si="9"/>
        <v>9.09</v>
      </c>
    </row>
    <row r="24" spans="1:31" ht="12.75">
      <c r="A24" s="383" t="s">
        <v>228</v>
      </c>
      <c r="B24" s="384" t="s">
        <v>229</v>
      </c>
      <c r="C24" s="385" t="s">
        <v>46</v>
      </c>
      <c r="D24" s="386">
        <f t="shared" si="0"/>
        <v>14.306</v>
      </c>
      <c r="E24" s="387">
        <f t="shared" si="1"/>
        <v>14.306</v>
      </c>
      <c r="F24" s="388">
        <f t="shared" si="2"/>
        <v>14.106</v>
      </c>
      <c r="G24" s="385">
        <v>6.553</v>
      </c>
      <c r="H24" s="114">
        <v>7.553</v>
      </c>
      <c r="I24" s="115"/>
      <c r="J24" s="389">
        <v>0</v>
      </c>
      <c r="K24" s="390">
        <v>0</v>
      </c>
      <c r="L24" s="388">
        <f t="shared" si="3"/>
        <v>0.2</v>
      </c>
      <c r="M24" s="384">
        <v>0</v>
      </c>
      <c r="N24" s="384">
        <v>0</v>
      </c>
      <c r="O24" s="384">
        <v>0.2</v>
      </c>
      <c r="P24" s="390">
        <v>0</v>
      </c>
      <c r="Q24" s="391">
        <f t="shared" si="4"/>
        <v>0</v>
      </c>
      <c r="R24" s="388">
        <f t="shared" si="5"/>
        <v>0</v>
      </c>
      <c r="S24" s="385"/>
      <c r="T24" s="114"/>
      <c r="U24" s="115"/>
      <c r="V24" s="389"/>
      <c r="W24" s="390"/>
      <c r="X24" s="388">
        <f t="shared" si="6"/>
        <v>0</v>
      </c>
      <c r="Y24" s="384"/>
      <c r="Z24" s="384"/>
      <c r="AA24" s="384"/>
      <c r="AB24" s="385"/>
      <c r="AC24" s="392">
        <f t="shared" si="7"/>
        <v>0</v>
      </c>
      <c r="AD24" s="393">
        <f t="shared" si="8"/>
        <v>7.553</v>
      </c>
      <c r="AE24" s="394">
        <f t="shared" si="9"/>
        <v>7.553</v>
      </c>
    </row>
    <row r="25" spans="1:31" ht="12.75">
      <c r="A25" s="383" t="s">
        <v>230</v>
      </c>
      <c r="B25" s="384" t="s">
        <v>231</v>
      </c>
      <c r="C25" s="385" t="s">
        <v>46</v>
      </c>
      <c r="D25" s="386">
        <f t="shared" si="0"/>
        <v>38</v>
      </c>
      <c r="E25" s="387">
        <f t="shared" si="1"/>
        <v>0</v>
      </c>
      <c r="F25" s="388">
        <f t="shared" si="2"/>
        <v>0</v>
      </c>
      <c r="G25" s="385"/>
      <c r="H25" s="114"/>
      <c r="I25" s="115"/>
      <c r="J25" s="389"/>
      <c r="K25" s="390"/>
      <c r="L25" s="388">
        <f t="shared" si="3"/>
        <v>0</v>
      </c>
      <c r="M25" s="384"/>
      <c r="N25" s="384"/>
      <c r="O25" s="384"/>
      <c r="P25" s="390"/>
      <c r="Q25" s="391">
        <f t="shared" si="4"/>
        <v>38</v>
      </c>
      <c r="R25" s="388">
        <f t="shared" si="5"/>
        <v>27</v>
      </c>
      <c r="S25" s="385">
        <v>5.595</v>
      </c>
      <c r="T25" s="114"/>
      <c r="U25" s="115">
        <v>21.405</v>
      </c>
      <c r="V25" s="389">
        <v>0</v>
      </c>
      <c r="W25" s="390">
        <v>0</v>
      </c>
      <c r="X25" s="388">
        <f t="shared" si="6"/>
        <v>11</v>
      </c>
      <c r="Y25" s="384">
        <v>1.908</v>
      </c>
      <c r="Z25" s="384">
        <v>1.457</v>
      </c>
      <c r="AA25" s="384">
        <v>7.635</v>
      </c>
      <c r="AB25" s="385">
        <v>0</v>
      </c>
      <c r="AC25" s="392">
        <f t="shared" si="7"/>
        <v>21.405</v>
      </c>
      <c r="AD25" s="393">
        <f t="shared" si="8"/>
        <v>0</v>
      </c>
      <c r="AE25" s="394">
        <f t="shared" si="9"/>
        <v>21.405</v>
      </c>
    </row>
    <row r="26" spans="1:31" ht="12.75">
      <c r="A26" s="383" t="s">
        <v>232</v>
      </c>
      <c r="B26" s="384" t="s">
        <v>233</v>
      </c>
      <c r="C26" s="385" t="s">
        <v>46</v>
      </c>
      <c r="D26" s="386">
        <f t="shared" si="0"/>
        <v>7</v>
      </c>
      <c r="E26" s="387">
        <f t="shared" si="1"/>
        <v>7</v>
      </c>
      <c r="F26" s="388">
        <f t="shared" si="2"/>
        <v>7</v>
      </c>
      <c r="G26" s="385">
        <v>0.434</v>
      </c>
      <c r="H26" s="114">
        <v>0.086</v>
      </c>
      <c r="I26" s="115">
        <v>6.48</v>
      </c>
      <c r="J26" s="389">
        <v>0</v>
      </c>
      <c r="K26" s="390">
        <v>0</v>
      </c>
      <c r="L26" s="388">
        <f t="shared" si="3"/>
        <v>0</v>
      </c>
      <c r="M26" s="384"/>
      <c r="N26" s="384"/>
      <c r="O26" s="384"/>
      <c r="P26" s="390"/>
      <c r="Q26" s="391">
        <f t="shared" si="4"/>
        <v>0</v>
      </c>
      <c r="R26" s="388">
        <f t="shared" si="5"/>
        <v>0</v>
      </c>
      <c r="S26" s="385"/>
      <c r="T26" s="114"/>
      <c r="U26" s="115"/>
      <c r="V26" s="389"/>
      <c r="W26" s="390"/>
      <c r="X26" s="388">
        <f t="shared" si="6"/>
        <v>0</v>
      </c>
      <c r="Y26" s="384"/>
      <c r="Z26" s="384"/>
      <c r="AA26" s="384"/>
      <c r="AB26" s="385"/>
      <c r="AC26" s="392">
        <f t="shared" si="7"/>
        <v>6.48</v>
      </c>
      <c r="AD26" s="393">
        <f t="shared" si="8"/>
        <v>0.086</v>
      </c>
      <c r="AE26" s="394">
        <f t="shared" si="9"/>
        <v>6.566000000000001</v>
      </c>
    </row>
    <row r="27" spans="1:31" ht="12.75">
      <c r="A27" s="383" t="s">
        <v>234</v>
      </c>
      <c r="B27" s="384" t="s">
        <v>235</v>
      </c>
      <c r="C27" s="385" t="s">
        <v>46</v>
      </c>
      <c r="D27" s="386">
        <f t="shared" si="0"/>
        <v>84.30699999999999</v>
      </c>
      <c r="E27" s="387">
        <f t="shared" si="1"/>
        <v>81.246</v>
      </c>
      <c r="F27" s="388">
        <f t="shared" si="2"/>
        <v>81.04599999999999</v>
      </c>
      <c r="G27" s="385"/>
      <c r="H27" s="114"/>
      <c r="I27" s="115">
        <v>26.046</v>
      </c>
      <c r="J27" s="389">
        <v>35</v>
      </c>
      <c r="K27" s="390">
        <v>20</v>
      </c>
      <c r="L27" s="388">
        <f t="shared" si="3"/>
        <v>0.2</v>
      </c>
      <c r="M27" s="384">
        <v>0</v>
      </c>
      <c r="N27" s="384">
        <v>0</v>
      </c>
      <c r="O27" s="384">
        <v>0.1</v>
      </c>
      <c r="P27" s="390">
        <v>0.1</v>
      </c>
      <c r="Q27" s="391">
        <f t="shared" si="4"/>
        <v>3.061</v>
      </c>
      <c r="R27" s="388">
        <f t="shared" si="5"/>
        <v>3.061</v>
      </c>
      <c r="S27" s="385"/>
      <c r="T27" s="114"/>
      <c r="U27" s="115">
        <v>3.061</v>
      </c>
      <c r="V27" s="389">
        <v>0</v>
      </c>
      <c r="W27" s="390">
        <v>0</v>
      </c>
      <c r="X27" s="388">
        <f t="shared" si="6"/>
        <v>0</v>
      </c>
      <c r="Y27" s="384"/>
      <c r="Z27" s="384"/>
      <c r="AA27" s="384"/>
      <c r="AB27" s="385"/>
      <c r="AC27" s="392">
        <f t="shared" si="7"/>
        <v>29.107</v>
      </c>
      <c r="AD27" s="393">
        <f t="shared" si="8"/>
        <v>0</v>
      </c>
      <c r="AE27" s="394">
        <f t="shared" si="9"/>
        <v>29.107</v>
      </c>
    </row>
    <row r="28" spans="1:31" ht="12.75">
      <c r="A28" s="383" t="s">
        <v>236</v>
      </c>
      <c r="B28" s="384" t="s">
        <v>237</v>
      </c>
      <c r="C28" s="385" t="s">
        <v>46</v>
      </c>
      <c r="D28" s="386">
        <f t="shared" si="0"/>
        <v>41.413</v>
      </c>
      <c r="E28" s="387">
        <f t="shared" si="1"/>
        <v>27.427</v>
      </c>
      <c r="F28" s="388">
        <f t="shared" si="2"/>
        <v>27.177</v>
      </c>
      <c r="G28" s="385"/>
      <c r="H28" s="114"/>
      <c r="I28" s="115">
        <v>12.177</v>
      </c>
      <c r="J28" s="389">
        <v>15</v>
      </c>
      <c r="K28" s="390">
        <v>0</v>
      </c>
      <c r="L28" s="388">
        <f t="shared" si="3"/>
        <v>0.25</v>
      </c>
      <c r="M28" s="384">
        <v>0</v>
      </c>
      <c r="N28" s="384">
        <v>0</v>
      </c>
      <c r="O28" s="384">
        <v>0.15</v>
      </c>
      <c r="P28" s="390">
        <v>0.1</v>
      </c>
      <c r="Q28" s="391">
        <f t="shared" si="4"/>
        <v>13.986</v>
      </c>
      <c r="R28" s="388">
        <f t="shared" si="5"/>
        <v>13.986</v>
      </c>
      <c r="S28" s="385"/>
      <c r="T28" s="114"/>
      <c r="U28" s="115">
        <v>8.986</v>
      </c>
      <c r="V28" s="389">
        <v>5</v>
      </c>
      <c r="W28" s="390">
        <v>0</v>
      </c>
      <c r="X28" s="388">
        <f t="shared" si="6"/>
        <v>0</v>
      </c>
      <c r="Y28" s="384"/>
      <c r="Z28" s="384"/>
      <c r="AA28" s="384"/>
      <c r="AB28" s="385"/>
      <c r="AC28" s="392">
        <f t="shared" si="7"/>
        <v>21.163</v>
      </c>
      <c r="AD28" s="393">
        <f t="shared" si="8"/>
        <v>0</v>
      </c>
      <c r="AE28" s="394">
        <f t="shared" si="9"/>
        <v>21.163</v>
      </c>
    </row>
    <row r="29" spans="1:31" ht="12.75">
      <c r="A29" s="383" t="s">
        <v>238</v>
      </c>
      <c r="B29" s="384" t="s">
        <v>239</v>
      </c>
      <c r="C29" s="385" t="s">
        <v>46</v>
      </c>
      <c r="D29" s="386">
        <f t="shared" si="0"/>
        <v>23</v>
      </c>
      <c r="E29" s="387">
        <f t="shared" si="1"/>
        <v>23</v>
      </c>
      <c r="F29" s="388">
        <f t="shared" si="2"/>
        <v>23</v>
      </c>
      <c r="G29" s="385"/>
      <c r="H29" s="114">
        <v>7.4</v>
      </c>
      <c r="I29" s="115">
        <v>15.6</v>
      </c>
      <c r="J29" s="389">
        <v>0</v>
      </c>
      <c r="K29" s="390">
        <v>0</v>
      </c>
      <c r="L29" s="388">
        <f t="shared" si="3"/>
        <v>0</v>
      </c>
      <c r="M29" s="384"/>
      <c r="N29" s="384"/>
      <c r="O29" s="384"/>
      <c r="P29" s="390"/>
      <c r="Q29" s="391">
        <f t="shared" si="4"/>
        <v>0</v>
      </c>
      <c r="R29" s="388">
        <f t="shared" si="5"/>
        <v>0</v>
      </c>
      <c r="S29" s="385"/>
      <c r="T29" s="114"/>
      <c r="U29" s="115"/>
      <c r="V29" s="389"/>
      <c r="W29" s="390"/>
      <c r="X29" s="388">
        <f t="shared" si="6"/>
        <v>0</v>
      </c>
      <c r="Y29" s="384"/>
      <c r="Z29" s="384"/>
      <c r="AA29" s="384"/>
      <c r="AB29" s="385"/>
      <c r="AC29" s="392">
        <f t="shared" si="7"/>
        <v>15.6</v>
      </c>
      <c r="AD29" s="393">
        <f t="shared" si="8"/>
        <v>7.4</v>
      </c>
      <c r="AE29" s="394">
        <f t="shared" si="9"/>
        <v>23</v>
      </c>
    </row>
    <row r="30" spans="1:31" ht="12.75">
      <c r="A30" s="383" t="s">
        <v>240</v>
      </c>
      <c r="B30" s="384" t="s">
        <v>241</v>
      </c>
      <c r="C30" s="385" t="s">
        <v>46</v>
      </c>
      <c r="D30" s="386">
        <f t="shared" si="0"/>
        <v>5.6</v>
      </c>
      <c r="E30" s="387">
        <f t="shared" si="1"/>
        <v>5.6</v>
      </c>
      <c r="F30" s="388">
        <f t="shared" si="2"/>
        <v>5.6</v>
      </c>
      <c r="G30" s="385"/>
      <c r="H30" s="114"/>
      <c r="I30" s="115">
        <v>5.6</v>
      </c>
      <c r="J30" s="389">
        <v>0</v>
      </c>
      <c r="K30" s="390">
        <v>0</v>
      </c>
      <c r="L30" s="388">
        <f t="shared" si="3"/>
        <v>0</v>
      </c>
      <c r="M30" s="384"/>
      <c r="N30" s="384"/>
      <c r="O30" s="384"/>
      <c r="P30" s="390"/>
      <c r="Q30" s="391">
        <f t="shared" si="4"/>
        <v>0</v>
      </c>
      <c r="R30" s="388">
        <f t="shared" si="5"/>
        <v>0</v>
      </c>
      <c r="S30" s="385"/>
      <c r="T30" s="114"/>
      <c r="U30" s="115"/>
      <c r="V30" s="389"/>
      <c r="W30" s="390"/>
      <c r="X30" s="388">
        <f t="shared" si="6"/>
        <v>0</v>
      </c>
      <c r="Y30" s="384"/>
      <c r="Z30" s="384"/>
      <c r="AA30" s="384"/>
      <c r="AB30" s="385"/>
      <c r="AC30" s="392">
        <f t="shared" si="7"/>
        <v>5.6</v>
      </c>
      <c r="AD30" s="393">
        <f t="shared" si="8"/>
        <v>0</v>
      </c>
      <c r="AE30" s="394">
        <f t="shared" si="9"/>
        <v>5.6</v>
      </c>
    </row>
    <row r="31" spans="1:31" ht="12.75">
      <c r="A31" s="383" t="s">
        <v>242</v>
      </c>
      <c r="B31" s="384" t="s">
        <v>243</v>
      </c>
      <c r="C31" s="385" t="s">
        <v>55</v>
      </c>
      <c r="D31" s="386">
        <f t="shared" si="0"/>
        <v>70.43299999999999</v>
      </c>
      <c r="E31" s="387">
        <f t="shared" si="1"/>
        <v>54.157</v>
      </c>
      <c r="F31" s="388">
        <f t="shared" si="2"/>
        <v>53.757</v>
      </c>
      <c r="G31" s="385"/>
      <c r="H31" s="114"/>
      <c r="I31" s="115"/>
      <c r="J31" s="389">
        <v>33.757</v>
      </c>
      <c r="K31" s="390">
        <v>20</v>
      </c>
      <c r="L31" s="388">
        <f t="shared" si="3"/>
        <v>0.4</v>
      </c>
      <c r="M31" s="384">
        <v>0</v>
      </c>
      <c r="N31" s="384">
        <v>0</v>
      </c>
      <c r="O31" s="384">
        <v>0</v>
      </c>
      <c r="P31" s="390">
        <v>0.4</v>
      </c>
      <c r="Q31" s="391">
        <f t="shared" si="4"/>
        <v>16.276</v>
      </c>
      <c r="R31" s="388">
        <f t="shared" si="5"/>
        <v>16.276</v>
      </c>
      <c r="S31" s="385"/>
      <c r="T31" s="114"/>
      <c r="U31" s="115"/>
      <c r="V31" s="389"/>
      <c r="W31" s="390">
        <v>16.276</v>
      </c>
      <c r="X31" s="388">
        <f t="shared" si="6"/>
        <v>0</v>
      </c>
      <c r="Y31" s="384"/>
      <c r="Z31" s="384"/>
      <c r="AA31" s="384"/>
      <c r="AB31" s="385"/>
      <c r="AC31" s="392">
        <f t="shared" si="7"/>
        <v>0</v>
      </c>
      <c r="AD31" s="393">
        <f t="shared" si="8"/>
        <v>0</v>
      </c>
      <c r="AE31" s="394">
        <f t="shared" si="9"/>
        <v>0</v>
      </c>
    </row>
    <row r="32" spans="1:31" ht="12.75">
      <c r="A32" s="383" t="s">
        <v>244</v>
      </c>
      <c r="B32" s="384" t="s">
        <v>245</v>
      </c>
      <c r="C32" s="385" t="s">
        <v>46</v>
      </c>
      <c r="D32" s="386">
        <f t="shared" si="0"/>
        <v>24.401999999999994</v>
      </c>
      <c r="E32" s="387">
        <f t="shared" si="1"/>
        <v>17.028999999999996</v>
      </c>
      <c r="F32" s="388">
        <f t="shared" si="2"/>
        <v>17.028999999999996</v>
      </c>
      <c r="G32" s="385">
        <v>11.742999999999999</v>
      </c>
      <c r="H32" s="114">
        <v>1.186</v>
      </c>
      <c r="I32" s="115">
        <v>4.1</v>
      </c>
      <c r="J32" s="389">
        <v>0</v>
      </c>
      <c r="K32" s="390">
        <v>0</v>
      </c>
      <c r="L32" s="388">
        <f t="shared" si="3"/>
        <v>0</v>
      </c>
      <c r="M32" s="384"/>
      <c r="N32" s="384"/>
      <c r="O32" s="384"/>
      <c r="P32" s="390"/>
      <c r="Q32" s="391">
        <f t="shared" si="4"/>
        <v>7.372999999999999</v>
      </c>
      <c r="R32" s="388">
        <f t="shared" si="5"/>
        <v>7.372999999999999</v>
      </c>
      <c r="S32" s="385">
        <v>3.417</v>
      </c>
      <c r="T32" s="114">
        <v>0.338</v>
      </c>
      <c r="U32" s="115">
        <v>3.618</v>
      </c>
      <c r="V32" s="389">
        <v>0</v>
      </c>
      <c r="W32" s="390">
        <v>0</v>
      </c>
      <c r="X32" s="388">
        <f t="shared" si="6"/>
        <v>0</v>
      </c>
      <c r="Y32" s="384"/>
      <c r="Z32" s="384"/>
      <c r="AA32" s="384"/>
      <c r="AB32" s="385"/>
      <c r="AC32" s="392">
        <f t="shared" si="7"/>
        <v>7.718</v>
      </c>
      <c r="AD32" s="393">
        <f t="shared" si="8"/>
        <v>1.524</v>
      </c>
      <c r="AE32" s="394">
        <f t="shared" si="9"/>
        <v>9.242</v>
      </c>
    </row>
    <row r="33" spans="1:31" ht="12.75">
      <c r="A33" s="383" t="s">
        <v>246</v>
      </c>
      <c r="B33" s="384" t="s">
        <v>247</v>
      </c>
      <c r="C33" s="385" t="s">
        <v>46</v>
      </c>
      <c r="D33" s="386">
        <f t="shared" si="0"/>
        <v>25.532</v>
      </c>
      <c r="E33" s="387">
        <f t="shared" si="1"/>
        <v>25.532</v>
      </c>
      <c r="F33" s="388">
        <f t="shared" si="2"/>
        <v>25.532</v>
      </c>
      <c r="G33" s="385">
        <v>8.163</v>
      </c>
      <c r="H33" s="114"/>
      <c r="I33" s="115">
        <v>17.369</v>
      </c>
      <c r="J33" s="389">
        <v>0</v>
      </c>
      <c r="K33" s="390">
        <v>0</v>
      </c>
      <c r="L33" s="388">
        <f t="shared" si="3"/>
        <v>0</v>
      </c>
      <c r="M33" s="384"/>
      <c r="N33" s="384"/>
      <c r="O33" s="384"/>
      <c r="P33" s="390"/>
      <c r="Q33" s="391">
        <f t="shared" si="4"/>
        <v>0</v>
      </c>
      <c r="R33" s="388">
        <f t="shared" si="5"/>
        <v>0</v>
      </c>
      <c r="S33" s="385"/>
      <c r="T33" s="114"/>
      <c r="U33" s="115"/>
      <c r="V33" s="389"/>
      <c r="W33" s="390"/>
      <c r="X33" s="388">
        <f t="shared" si="6"/>
        <v>0</v>
      </c>
      <c r="Y33" s="384"/>
      <c r="Z33" s="384"/>
      <c r="AA33" s="384"/>
      <c r="AB33" s="385"/>
      <c r="AC33" s="392">
        <f t="shared" si="7"/>
        <v>17.369</v>
      </c>
      <c r="AD33" s="393">
        <f t="shared" si="8"/>
        <v>0</v>
      </c>
      <c r="AE33" s="394">
        <f t="shared" si="9"/>
        <v>17.369</v>
      </c>
    </row>
    <row r="34" spans="1:31" ht="12.75">
      <c r="A34" s="383" t="s">
        <v>248</v>
      </c>
      <c r="B34" s="384" t="s">
        <v>249</v>
      </c>
      <c r="C34" s="385" t="s">
        <v>46</v>
      </c>
      <c r="D34" s="386">
        <f t="shared" si="0"/>
        <v>160.552</v>
      </c>
      <c r="E34" s="387">
        <f t="shared" si="1"/>
        <v>155.952</v>
      </c>
      <c r="F34" s="388">
        <f t="shared" si="2"/>
        <v>155.952</v>
      </c>
      <c r="G34" s="385">
        <v>3.015</v>
      </c>
      <c r="H34" s="114">
        <v>0.188</v>
      </c>
      <c r="I34" s="115">
        <v>33.449</v>
      </c>
      <c r="J34" s="389">
        <v>37.87</v>
      </c>
      <c r="K34" s="390">
        <v>81.43</v>
      </c>
      <c r="L34" s="388">
        <f t="shared" si="3"/>
        <v>0</v>
      </c>
      <c r="M34" s="384"/>
      <c r="N34" s="384"/>
      <c r="O34" s="384"/>
      <c r="P34" s="390"/>
      <c r="Q34" s="391">
        <f t="shared" si="4"/>
        <v>4.6</v>
      </c>
      <c r="R34" s="388">
        <f t="shared" si="5"/>
        <v>4.6</v>
      </c>
      <c r="S34" s="385"/>
      <c r="T34" s="114"/>
      <c r="U34" s="115"/>
      <c r="V34" s="389">
        <v>2.4</v>
      </c>
      <c r="W34" s="390">
        <v>2.2</v>
      </c>
      <c r="X34" s="388">
        <f t="shared" si="6"/>
        <v>0</v>
      </c>
      <c r="Y34" s="384"/>
      <c r="Z34" s="384"/>
      <c r="AA34" s="384"/>
      <c r="AB34" s="385"/>
      <c r="AC34" s="392">
        <f t="shared" si="7"/>
        <v>33.449</v>
      </c>
      <c r="AD34" s="393">
        <f t="shared" si="8"/>
        <v>0.188</v>
      </c>
      <c r="AE34" s="394">
        <f t="shared" si="9"/>
        <v>33.637</v>
      </c>
    </row>
    <row r="35" spans="1:31" ht="12.75">
      <c r="A35" s="383" t="s">
        <v>250</v>
      </c>
      <c r="B35" s="384" t="s">
        <v>251</v>
      </c>
      <c r="C35" s="385" t="s">
        <v>46</v>
      </c>
      <c r="D35" s="386">
        <f t="shared" si="0"/>
        <v>56.475</v>
      </c>
      <c r="E35" s="387">
        <f t="shared" si="1"/>
        <v>56.475</v>
      </c>
      <c r="F35" s="388">
        <f t="shared" si="2"/>
        <v>56.475</v>
      </c>
      <c r="G35" s="385"/>
      <c r="H35" s="114">
        <v>3.8</v>
      </c>
      <c r="I35" s="115">
        <v>12.675</v>
      </c>
      <c r="J35" s="389">
        <v>20</v>
      </c>
      <c r="K35" s="390">
        <v>20</v>
      </c>
      <c r="L35" s="388">
        <f t="shared" si="3"/>
        <v>0</v>
      </c>
      <c r="M35" s="384"/>
      <c r="N35" s="384"/>
      <c r="O35" s="384"/>
      <c r="P35" s="390"/>
      <c r="Q35" s="391">
        <f t="shared" si="4"/>
        <v>0</v>
      </c>
      <c r="R35" s="388">
        <f t="shared" si="5"/>
        <v>0</v>
      </c>
      <c r="S35" s="385"/>
      <c r="T35" s="114"/>
      <c r="U35" s="115"/>
      <c r="V35" s="389"/>
      <c r="W35" s="390"/>
      <c r="X35" s="388">
        <f t="shared" si="6"/>
        <v>0</v>
      </c>
      <c r="Y35" s="384"/>
      <c r="Z35" s="384"/>
      <c r="AA35" s="384"/>
      <c r="AB35" s="385"/>
      <c r="AC35" s="392">
        <f t="shared" si="7"/>
        <v>12.675</v>
      </c>
      <c r="AD35" s="393">
        <f t="shared" si="8"/>
        <v>3.8</v>
      </c>
      <c r="AE35" s="394">
        <f t="shared" si="9"/>
        <v>16.475</v>
      </c>
    </row>
    <row r="36" spans="1:31" ht="12.75">
      <c r="A36" s="383"/>
      <c r="B36" s="385" t="s">
        <v>252</v>
      </c>
      <c r="C36" s="385"/>
      <c r="D36" s="386">
        <f>E36+Q36</f>
        <v>33.605000000000004</v>
      </c>
      <c r="E36" s="387">
        <f>F36+L36</f>
        <v>14.869</v>
      </c>
      <c r="F36" s="388">
        <f t="shared" si="2"/>
        <v>14.869</v>
      </c>
      <c r="G36" s="385"/>
      <c r="H36" s="114"/>
      <c r="I36" s="115"/>
      <c r="J36" s="389"/>
      <c r="K36" s="390">
        <v>14.869</v>
      </c>
      <c r="L36" s="388"/>
      <c r="M36" s="384"/>
      <c r="N36" s="384"/>
      <c r="O36" s="384"/>
      <c r="P36" s="390"/>
      <c r="Q36" s="391">
        <f>R36+X36</f>
        <v>18.736</v>
      </c>
      <c r="R36" s="388">
        <f>S36+T36+U36+V36+W36</f>
        <v>18.736</v>
      </c>
      <c r="S36" s="385"/>
      <c r="T36" s="114"/>
      <c r="U36" s="115"/>
      <c r="V36" s="389">
        <v>13.605</v>
      </c>
      <c r="W36" s="390">
        <v>5.131</v>
      </c>
      <c r="X36" s="388"/>
      <c r="Y36" s="384"/>
      <c r="Z36" s="384"/>
      <c r="AA36" s="384"/>
      <c r="AB36" s="385"/>
      <c r="AC36" s="392">
        <f t="shared" si="7"/>
        <v>0</v>
      </c>
      <c r="AD36" s="393">
        <f>H36+T36</f>
        <v>0</v>
      </c>
      <c r="AE36" s="394">
        <f>AC36+AD36</f>
        <v>0</v>
      </c>
    </row>
    <row r="37" spans="1:31" ht="12.75">
      <c r="A37" s="383" t="s">
        <v>253</v>
      </c>
      <c r="B37" s="384" t="s">
        <v>254</v>
      </c>
      <c r="C37" s="385" t="s">
        <v>55</v>
      </c>
      <c r="D37" s="386">
        <f t="shared" si="0"/>
        <v>0</v>
      </c>
      <c r="E37" s="387">
        <f t="shared" si="1"/>
        <v>0</v>
      </c>
      <c r="F37" s="388">
        <f t="shared" si="2"/>
        <v>0</v>
      </c>
      <c r="G37" s="385"/>
      <c r="H37" s="114"/>
      <c r="I37" s="115"/>
      <c r="J37" s="389">
        <v>0</v>
      </c>
      <c r="K37" s="390">
        <v>0</v>
      </c>
      <c r="L37" s="388">
        <f t="shared" si="3"/>
        <v>0</v>
      </c>
      <c r="M37" s="384"/>
      <c r="N37" s="384"/>
      <c r="O37" s="384"/>
      <c r="P37" s="390"/>
      <c r="Q37" s="391">
        <f t="shared" si="4"/>
        <v>0</v>
      </c>
      <c r="R37" s="388">
        <f t="shared" si="5"/>
        <v>0</v>
      </c>
      <c r="S37" s="385"/>
      <c r="T37" s="114"/>
      <c r="U37" s="115"/>
      <c r="V37" s="389">
        <v>0</v>
      </c>
      <c r="W37" s="390">
        <v>0</v>
      </c>
      <c r="X37" s="388">
        <f t="shared" si="6"/>
        <v>0</v>
      </c>
      <c r="Y37" s="384"/>
      <c r="Z37" s="384"/>
      <c r="AA37" s="384"/>
      <c r="AB37" s="385"/>
      <c r="AC37" s="392">
        <f t="shared" si="7"/>
        <v>0</v>
      </c>
      <c r="AD37" s="393">
        <f t="shared" si="8"/>
        <v>0</v>
      </c>
      <c r="AE37" s="394">
        <f t="shared" si="9"/>
        <v>0</v>
      </c>
    </row>
    <row r="38" spans="1:31" ht="13.5" thickBot="1">
      <c r="A38" s="383"/>
      <c r="B38" s="384"/>
      <c r="C38" s="385"/>
      <c r="D38" s="386">
        <f t="shared" si="0"/>
        <v>0</v>
      </c>
      <c r="E38" s="387">
        <f t="shared" si="1"/>
        <v>0</v>
      </c>
      <c r="F38" s="388">
        <f t="shared" si="2"/>
        <v>0</v>
      </c>
      <c r="G38" s="385"/>
      <c r="H38" s="114"/>
      <c r="I38" s="115"/>
      <c r="J38" s="389"/>
      <c r="K38" s="390"/>
      <c r="L38" s="388">
        <f t="shared" si="3"/>
        <v>0</v>
      </c>
      <c r="M38" s="384"/>
      <c r="N38" s="384"/>
      <c r="O38" s="384"/>
      <c r="P38" s="390"/>
      <c r="Q38" s="395">
        <f t="shared" si="4"/>
        <v>0</v>
      </c>
      <c r="R38" s="396">
        <f t="shared" si="5"/>
        <v>0</v>
      </c>
      <c r="S38" s="397"/>
      <c r="T38" s="133"/>
      <c r="U38" s="134"/>
      <c r="V38" s="398"/>
      <c r="W38" s="399"/>
      <c r="X38" s="396">
        <f t="shared" si="6"/>
        <v>0</v>
      </c>
      <c r="Y38" s="400"/>
      <c r="Z38" s="400"/>
      <c r="AA38" s="400"/>
      <c r="AB38" s="397"/>
      <c r="AC38" s="401">
        <f t="shared" si="7"/>
        <v>0</v>
      </c>
      <c r="AD38" s="402">
        <f t="shared" si="8"/>
        <v>0</v>
      </c>
      <c r="AE38" s="403">
        <f t="shared" si="9"/>
        <v>0</v>
      </c>
    </row>
    <row r="39" spans="1:31" s="409" customFormat="1" ht="15.75" thickBot="1">
      <c r="A39" s="345"/>
      <c r="B39" s="351" t="s">
        <v>255</v>
      </c>
      <c r="C39" s="346"/>
      <c r="D39" s="344">
        <f aca="true" t="shared" si="10" ref="D39:AE39">SUM(D10:D38)</f>
        <v>1430.2279999999996</v>
      </c>
      <c r="E39" s="404">
        <f t="shared" si="10"/>
        <v>1269.2759999999998</v>
      </c>
      <c r="F39" s="345">
        <f t="shared" si="10"/>
        <v>1240.0529999999999</v>
      </c>
      <c r="G39" s="346">
        <f t="shared" si="10"/>
        <v>203.155</v>
      </c>
      <c r="H39" s="145">
        <f t="shared" si="10"/>
        <v>42.851</v>
      </c>
      <c r="I39" s="146">
        <f t="shared" si="10"/>
        <v>358.5980000000002</v>
      </c>
      <c r="J39" s="349">
        <f t="shared" si="10"/>
        <v>400.156</v>
      </c>
      <c r="K39" s="350">
        <f t="shared" si="10"/>
        <v>235.293</v>
      </c>
      <c r="L39" s="345">
        <f t="shared" si="10"/>
        <v>29.223</v>
      </c>
      <c r="M39" s="351">
        <f t="shared" si="10"/>
        <v>11.895999999999997</v>
      </c>
      <c r="N39" s="351">
        <f t="shared" si="10"/>
        <v>0.34199999999999997</v>
      </c>
      <c r="O39" s="351">
        <f t="shared" si="10"/>
        <v>13.631</v>
      </c>
      <c r="P39" s="350">
        <f t="shared" si="10"/>
        <v>3.3539999999999996</v>
      </c>
      <c r="Q39" s="404">
        <f t="shared" si="10"/>
        <v>160.95199999999997</v>
      </c>
      <c r="R39" s="345">
        <f t="shared" si="10"/>
        <v>144.559</v>
      </c>
      <c r="S39" s="346">
        <f t="shared" si="10"/>
        <v>23.999000000000002</v>
      </c>
      <c r="T39" s="405">
        <f t="shared" si="10"/>
        <v>2.0389999999999997</v>
      </c>
      <c r="U39" s="406">
        <f t="shared" si="10"/>
        <v>61.49400000000001</v>
      </c>
      <c r="V39" s="349">
        <f t="shared" si="10"/>
        <v>23.938000000000002</v>
      </c>
      <c r="W39" s="350">
        <f t="shared" si="10"/>
        <v>33.089</v>
      </c>
      <c r="X39" s="345">
        <f t="shared" si="10"/>
        <v>16.393</v>
      </c>
      <c r="Y39" s="351">
        <f t="shared" si="10"/>
        <v>2.401</v>
      </c>
      <c r="Z39" s="351">
        <f t="shared" si="10"/>
        <v>1.457</v>
      </c>
      <c r="AA39" s="351">
        <f t="shared" si="10"/>
        <v>12.535</v>
      </c>
      <c r="AB39" s="350">
        <f t="shared" si="10"/>
        <v>0</v>
      </c>
      <c r="AC39" s="407">
        <f t="shared" si="10"/>
        <v>420.0920000000001</v>
      </c>
      <c r="AD39" s="408">
        <f t="shared" si="10"/>
        <v>44.89</v>
      </c>
      <c r="AE39" s="408">
        <f t="shared" si="10"/>
        <v>464.982</v>
      </c>
    </row>
    <row r="40" spans="4:31" ht="15.75" customHeight="1"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</row>
    <row r="41" spans="1:31" ht="15.75" customHeight="1">
      <c r="A41" s="210" t="s">
        <v>82</v>
      </c>
      <c r="D41" s="410"/>
      <c r="E41" s="410"/>
      <c r="F41" s="410"/>
      <c r="G41" s="410"/>
      <c r="H41" s="410"/>
      <c r="I41" s="411"/>
      <c r="J41" s="412"/>
      <c r="K41" s="412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</row>
    <row r="42" spans="1:31" ht="15.75" customHeight="1">
      <c r="A42" s="210" t="s">
        <v>85</v>
      </c>
      <c r="D42" s="410"/>
      <c r="E42" s="410"/>
      <c r="F42" s="410"/>
      <c r="G42" s="410"/>
      <c r="H42" s="410"/>
      <c r="I42" s="411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</row>
    <row r="43" spans="4:31" ht="15.75" customHeight="1">
      <c r="D43" s="410"/>
      <c r="E43" t="s">
        <v>86</v>
      </c>
      <c r="F43" s="209"/>
      <c r="G43" s="209"/>
      <c r="H43" s="170"/>
      <c r="I43" s="675">
        <f>H39+I39</f>
        <v>401.4490000000002</v>
      </c>
      <c r="J43" s="675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</row>
    <row r="44" spans="2:31" ht="15.75" customHeight="1" thickBot="1">
      <c r="B44" s="357"/>
      <c r="D44" s="410"/>
      <c r="E44" t="s">
        <v>87</v>
      </c>
      <c r="F44" s="209"/>
      <c r="G44" s="209"/>
      <c r="H44" s="170"/>
      <c r="I44" s="675">
        <f>T39+U39</f>
        <v>63.53300000000001</v>
      </c>
      <c r="J44" s="675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</row>
    <row r="45" spans="4:31" ht="15.75" customHeight="1" thickBot="1">
      <c r="D45" s="410"/>
      <c r="E45" s="213" t="s">
        <v>88</v>
      </c>
      <c r="F45" s="209"/>
      <c r="G45" s="209"/>
      <c r="H45" s="170"/>
      <c r="I45" s="642">
        <f>SUM(I43:J44)</f>
        <v>464.9820000000002</v>
      </c>
      <c r="J45" s="643"/>
      <c r="K45" s="411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</row>
    <row r="46" spans="4:31" ht="15.75" customHeight="1">
      <c r="D46" s="410"/>
      <c r="E46" s="413" t="s">
        <v>89</v>
      </c>
      <c r="F46" s="209"/>
      <c r="G46" s="209"/>
      <c r="H46" s="170"/>
      <c r="I46" s="676">
        <v>420.092</v>
      </c>
      <c r="J46" s="676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</row>
    <row r="47" spans="4:31" ht="15.75" customHeight="1" thickBot="1">
      <c r="D47" s="410"/>
      <c r="E47" t="s">
        <v>90</v>
      </c>
      <c r="F47" s="209"/>
      <c r="G47" s="209"/>
      <c r="H47" s="170"/>
      <c r="I47" s="676">
        <v>44.89</v>
      </c>
      <c r="J47" s="676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</row>
    <row r="48" spans="4:31" ht="15.75" customHeight="1" thickBot="1">
      <c r="D48" s="410"/>
      <c r="E48" s="213" t="s">
        <v>91</v>
      </c>
      <c r="F48" s="209"/>
      <c r="G48" s="209"/>
      <c r="H48" s="170"/>
      <c r="I48" s="642">
        <f>SUM(I46:J47)</f>
        <v>464.98199999999997</v>
      </c>
      <c r="J48" s="643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</row>
    <row r="49" spans="4:31" ht="15.75" customHeight="1" thickBot="1">
      <c r="D49" s="410"/>
      <c r="E49" s="213" t="s">
        <v>92</v>
      </c>
      <c r="F49" s="170"/>
      <c r="G49" s="170"/>
      <c r="H49" s="170"/>
      <c r="I49" s="645">
        <f>I48-I45</f>
        <v>0</v>
      </c>
      <c r="J49" s="646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</row>
    <row r="50" spans="4:31" ht="15.75" customHeight="1">
      <c r="D50" s="410"/>
      <c r="E50" s="410"/>
      <c r="F50" s="410"/>
      <c r="G50" s="410"/>
      <c r="H50" s="410"/>
      <c r="I50" s="411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</row>
    <row r="51" spans="4:31" ht="15" customHeight="1">
      <c r="D51" s="410"/>
      <c r="E51" s="410"/>
      <c r="F51" s="410"/>
      <c r="G51" s="410"/>
      <c r="H51" s="410"/>
      <c r="I51" s="411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</row>
    <row r="52" spans="4:31" ht="15.75" customHeight="1">
      <c r="D52" s="410"/>
      <c r="E52" s="410"/>
      <c r="F52" s="410"/>
      <c r="G52" s="413"/>
      <c r="H52" s="410"/>
      <c r="I52" s="411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</row>
    <row r="55" spans="4:31" ht="15.75" customHeight="1"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</row>
    <row r="56" spans="4:31" ht="15.75" customHeight="1"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</row>
    <row r="57" spans="4:31" ht="15.75" customHeight="1"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4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</row>
    <row r="58" spans="8:22" ht="15.75" customHeight="1">
      <c r="H58" s="410"/>
      <c r="I58" s="410"/>
      <c r="T58" s="410"/>
      <c r="U58" s="410"/>
      <c r="V58" s="410"/>
    </row>
    <row r="59" ht="15.75" customHeight="1">
      <c r="H59" s="410"/>
    </row>
    <row r="60" ht="15.75" customHeight="1">
      <c r="H60" s="410"/>
    </row>
    <row r="61" ht="15.75" customHeight="1">
      <c r="H61" s="410"/>
    </row>
    <row r="62" ht="15.75" customHeight="1">
      <c r="H62" s="410"/>
    </row>
    <row r="63" ht="15.75" customHeight="1"/>
    <row r="64" ht="15.75" customHeight="1"/>
    <row r="65" ht="15.75" customHeight="1"/>
    <row r="66" ht="15.75" customHeight="1"/>
  </sheetData>
  <sheetProtection/>
  <mergeCells count="21">
    <mergeCell ref="I45:J45"/>
    <mergeCell ref="I46:J46"/>
    <mergeCell ref="I47:J47"/>
    <mergeCell ref="I48:J48"/>
    <mergeCell ref="I49:J49"/>
    <mergeCell ref="L6:P6"/>
    <mergeCell ref="I43:J43"/>
    <mergeCell ref="I44:J44"/>
    <mergeCell ref="A1:AE1"/>
    <mergeCell ref="A5:A7"/>
    <mergeCell ref="B5:B7"/>
    <mergeCell ref="C5:C7"/>
    <mergeCell ref="D5:D7"/>
    <mergeCell ref="E5:P5"/>
    <mergeCell ref="Q5:AB5"/>
    <mergeCell ref="AC5:AE6"/>
    <mergeCell ref="E6:E7"/>
    <mergeCell ref="F6:K6"/>
    <mergeCell ref="Q6:Q7"/>
    <mergeCell ref="R6:W6"/>
    <mergeCell ref="X6:AB6"/>
  </mergeCells>
  <printOptions/>
  <pageMargins left="0.7874015748031497" right="0.3937007874015748" top="0.5905511811023623" bottom="0.3937007874015748" header="0.5118110236220472" footer="0.5118110236220472"/>
  <pageSetup fitToHeight="1" fitToWidth="1" horizontalDpi="300" verticalDpi="300" orientation="landscape" paperSize="8" scale="68" r:id="rId1"/>
  <headerFooter alignWithMargins="0">
    <oddHeader>&amp;R&amp;"Arial CE,Kurzíva"Kapitola D.&amp;"Arial CE,Obyčejné"
&amp;"Arial CE,Tučné"Tabulka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="75" zoomScaleNormal="75" zoomScalePageLayoutView="0" workbookViewId="0" topLeftCell="A1">
      <pane xSplit="3" ySplit="1" topLeftCell="I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2.75"/>
  <cols>
    <col min="1" max="1" width="12.375" style="0" customWidth="1"/>
    <col min="2" max="2" width="52.875" style="0" customWidth="1"/>
    <col min="3" max="3" width="5.125" style="0" bestFit="1" customWidth="1"/>
    <col min="4" max="4" width="10.625" style="0" customWidth="1"/>
    <col min="5" max="5" width="10.875" style="0" customWidth="1"/>
    <col min="6" max="6" width="10.375" style="2" customWidth="1"/>
    <col min="7" max="7" width="7.75390625" style="0" customWidth="1"/>
    <col min="8" max="8" width="7.25390625" style="0" customWidth="1"/>
    <col min="9" max="9" width="8.625" style="0" customWidth="1"/>
    <col min="10" max="11" width="8.875" style="0" customWidth="1"/>
    <col min="12" max="12" width="8.75390625" style="0" bestFit="1" customWidth="1"/>
    <col min="13" max="13" width="7.125" style="0" customWidth="1"/>
    <col min="14" max="14" width="7.375" style="0" customWidth="1"/>
    <col min="15" max="18" width="7.625" style="0" bestFit="1" customWidth="1"/>
    <col min="19" max="19" width="7.125" style="0" customWidth="1"/>
    <col min="20" max="20" width="6.75390625" style="0" customWidth="1"/>
    <col min="21" max="21" width="7.875" style="0" customWidth="1"/>
    <col min="22" max="22" width="6.625" style="0" customWidth="1"/>
    <col min="23" max="23" width="6.875" style="0" customWidth="1"/>
    <col min="24" max="24" width="7.375" style="0" customWidth="1"/>
    <col min="25" max="25" width="7.125" style="0" customWidth="1"/>
    <col min="26" max="26" width="6.375" style="0" customWidth="1"/>
    <col min="27" max="28" width="6.25390625" style="0" customWidth="1"/>
    <col min="29" max="29" width="8.875" style="0" customWidth="1"/>
    <col min="30" max="30" width="10.00390625" style="0" customWidth="1"/>
  </cols>
  <sheetData>
    <row r="1" spans="1:31" s="260" customFormat="1" ht="23.25" customHeight="1">
      <c r="A1" s="606" t="s">
        <v>256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</row>
    <row r="2" spans="1:31" ht="23.25">
      <c r="A2" s="53"/>
      <c r="B2" s="53"/>
      <c r="C2" s="53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60"/>
      <c r="AE2" s="360"/>
    </row>
    <row r="3" spans="1:31" ht="18.75" thickBot="1">
      <c r="A3" s="260"/>
      <c r="B3" s="260"/>
      <c r="C3" s="260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E3" s="261" t="s">
        <v>98</v>
      </c>
    </row>
    <row r="4" spans="1:31" ht="15">
      <c r="A4" s="607" t="s">
        <v>24</v>
      </c>
      <c r="B4" s="610" t="s">
        <v>25</v>
      </c>
      <c r="C4" s="613" t="s">
        <v>26</v>
      </c>
      <c r="D4" s="616" t="s">
        <v>27</v>
      </c>
      <c r="E4" s="677" t="s">
        <v>28</v>
      </c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9"/>
      <c r="Q4" s="656" t="s">
        <v>29</v>
      </c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6"/>
      <c r="AC4" s="680" t="s">
        <v>257</v>
      </c>
      <c r="AD4" s="681"/>
      <c r="AE4" s="682"/>
    </row>
    <row r="5" spans="1:31" ht="15.75" thickBot="1">
      <c r="A5" s="608"/>
      <c r="B5" s="611"/>
      <c r="C5" s="614"/>
      <c r="D5" s="617"/>
      <c r="E5" s="415"/>
      <c r="F5" s="683" t="s">
        <v>32</v>
      </c>
      <c r="G5" s="683"/>
      <c r="H5" s="683"/>
      <c r="I5" s="684"/>
      <c r="J5" s="683"/>
      <c r="K5" s="683"/>
      <c r="L5" s="683" t="s">
        <v>33</v>
      </c>
      <c r="M5" s="683"/>
      <c r="N5" s="683"/>
      <c r="O5" s="683"/>
      <c r="P5" s="685"/>
      <c r="Q5" s="416"/>
      <c r="R5" s="683" t="s">
        <v>32</v>
      </c>
      <c r="S5" s="686"/>
      <c r="T5" s="686"/>
      <c r="U5" s="687"/>
      <c r="V5" s="686"/>
      <c r="W5" s="686"/>
      <c r="X5" s="683" t="s">
        <v>33</v>
      </c>
      <c r="Y5" s="686"/>
      <c r="Z5" s="686"/>
      <c r="AA5" s="686"/>
      <c r="AB5" s="688"/>
      <c r="AC5" s="417"/>
      <c r="AD5" s="418"/>
      <c r="AE5" s="419"/>
    </row>
    <row r="6" spans="1:31" ht="54" customHeight="1">
      <c r="A6" s="608"/>
      <c r="B6" s="611"/>
      <c r="C6" s="614"/>
      <c r="D6" s="617"/>
      <c r="E6" s="420" t="s">
        <v>31</v>
      </c>
      <c r="F6" s="421" t="s">
        <v>35</v>
      </c>
      <c r="G6" s="422" t="s">
        <v>36</v>
      </c>
      <c r="H6" s="423" t="s">
        <v>258</v>
      </c>
      <c r="I6" s="424">
        <v>2008</v>
      </c>
      <c r="J6" s="425">
        <v>2009</v>
      </c>
      <c r="K6" s="421" t="s">
        <v>38</v>
      </c>
      <c r="L6" s="421" t="s">
        <v>39</v>
      </c>
      <c r="M6" s="421" t="s">
        <v>36</v>
      </c>
      <c r="N6" s="426">
        <v>2008</v>
      </c>
      <c r="O6" s="426">
        <v>2009</v>
      </c>
      <c r="P6" s="427" t="s">
        <v>38</v>
      </c>
      <c r="Q6" s="420" t="s">
        <v>34</v>
      </c>
      <c r="R6" s="421" t="s">
        <v>35</v>
      </c>
      <c r="S6" s="421" t="s">
        <v>199</v>
      </c>
      <c r="T6" s="423" t="s">
        <v>258</v>
      </c>
      <c r="U6" s="424">
        <v>2008</v>
      </c>
      <c r="V6" s="425">
        <v>2009</v>
      </c>
      <c r="W6" s="421" t="s">
        <v>38</v>
      </c>
      <c r="X6" s="421" t="s">
        <v>39</v>
      </c>
      <c r="Y6" s="421" t="s">
        <v>36</v>
      </c>
      <c r="Z6" s="426">
        <v>2008</v>
      </c>
      <c r="AA6" s="426">
        <v>2009</v>
      </c>
      <c r="AB6" s="427" t="s">
        <v>38</v>
      </c>
      <c r="AC6" s="428" t="s">
        <v>40</v>
      </c>
      <c r="AD6" s="429" t="s">
        <v>41</v>
      </c>
      <c r="AE6" s="430" t="s">
        <v>42</v>
      </c>
    </row>
    <row r="7" spans="1:31" ht="15.75" thickBot="1">
      <c r="A7" s="431">
        <v>1</v>
      </c>
      <c r="B7" s="432">
        <v>2</v>
      </c>
      <c r="C7" s="433"/>
      <c r="D7" s="434">
        <v>3</v>
      </c>
      <c r="E7" s="435">
        <v>4</v>
      </c>
      <c r="F7" s="436">
        <v>5</v>
      </c>
      <c r="G7" s="437">
        <v>6</v>
      </c>
      <c r="H7" s="438">
        <v>7</v>
      </c>
      <c r="I7" s="439">
        <v>8</v>
      </c>
      <c r="J7" s="440">
        <v>9</v>
      </c>
      <c r="K7" s="436">
        <v>10</v>
      </c>
      <c r="L7" s="436">
        <v>12</v>
      </c>
      <c r="M7" s="436">
        <v>13</v>
      </c>
      <c r="N7" s="436">
        <v>14</v>
      </c>
      <c r="O7" s="436">
        <v>15</v>
      </c>
      <c r="P7" s="441">
        <v>16</v>
      </c>
      <c r="Q7" s="435">
        <v>18</v>
      </c>
      <c r="R7" s="436">
        <v>19</v>
      </c>
      <c r="S7" s="437">
        <v>20</v>
      </c>
      <c r="T7" s="438">
        <v>21</v>
      </c>
      <c r="U7" s="439">
        <v>22</v>
      </c>
      <c r="V7" s="440">
        <v>23</v>
      </c>
      <c r="W7" s="436">
        <v>25</v>
      </c>
      <c r="X7" s="436">
        <v>26</v>
      </c>
      <c r="Y7" s="436">
        <v>27</v>
      </c>
      <c r="Z7" s="436">
        <v>28</v>
      </c>
      <c r="AA7" s="436">
        <v>29</v>
      </c>
      <c r="AB7" s="441">
        <v>30</v>
      </c>
      <c r="AC7" s="442">
        <v>32</v>
      </c>
      <c r="AD7" s="443">
        <v>33</v>
      </c>
      <c r="AE7" s="444">
        <v>34</v>
      </c>
    </row>
    <row r="8" spans="4:28" ht="13.5" thickBot="1">
      <c r="D8" s="445"/>
      <c r="E8" s="446"/>
      <c r="F8" s="447"/>
      <c r="G8" s="40"/>
      <c r="H8" s="40"/>
      <c r="I8" s="40"/>
      <c r="J8" s="40"/>
      <c r="K8" s="40"/>
      <c r="L8" s="40"/>
      <c r="M8" s="40"/>
      <c r="N8" s="40"/>
      <c r="O8" s="40"/>
      <c r="P8" s="448"/>
      <c r="Q8" s="446"/>
      <c r="R8" s="40"/>
      <c r="S8" s="40"/>
      <c r="T8" s="40"/>
      <c r="U8" s="40"/>
      <c r="V8" s="40"/>
      <c r="W8" s="40"/>
      <c r="X8" s="40"/>
      <c r="Y8" s="40"/>
      <c r="Z8" s="40"/>
      <c r="AA8" s="40"/>
      <c r="AB8" s="448"/>
    </row>
    <row r="9" spans="1:31" s="2" customFormat="1" ht="12.75">
      <c r="A9" s="449" t="s">
        <v>259</v>
      </c>
      <c r="B9" s="450" t="s">
        <v>260</v>
      </c>
      <c r="C9" s="451" t="s">
        <v>46</v>
      </c>
      <c r="D9" s="96">
        <f aca="true" t="shared" si="0" ref="D9:D16">E9+Q9</f>
        <v>47.803999999999995</v>
      </c>
      <c r="E9" s="103">
        <f aca="true" t="shared" si="1" ref="E9:E16">F9+L9</f>
        <v>46.403999999999996</v>
      </c>
      <c r="F9" s="452">
        <f aca="true" t="shared" si="2" ref="F9:F16">G9+H9+I9+J9+K9</f>
        <v>33.6</v>
      </c>
      <c r="G9" s="453">
        <v>5.501</v>
      </c>
      <c r="H9" s="454"/>
      <c r="I9" s="455">
        <v>28.099</v>
      </c>
      <c r="J9" s="456"/>
      <c r="K9" s="457"/>
      <c r="L9" s="452">
        <f aca="true" t="shared" si="3" ref="L9:L16">M9+N9+O9+P9</f>
        <v>12.803999999999998</v>
      </c>
      <c r="M9" s="457">
        <v>1.197</v>
      </c>
      <c r="N9" s="457">
        <v>11.607</v>
      </c>
      <c r="O9" s="457"/>
      <c r="P9" s="458"/>
      <c r="Q9" s="459">
        <f aca="true" t="shared" si="4" ref="Q9:Q16">R9+X9</f>
        <v>1.4</v>
      </c>
      <c r="R9" s="457">
        <f aca="true" t="shared" si="5" ref="R9:R16">S9+T9+U9+V9+W9</f>
        <v>1.4</v>
      </c>
      <c r="S9" s="453"/>
      <c r="T9" s="454"/>
      <c r="U9" s="455">
        <v>1.4</v>
      </c>
      <c r="V9" s="456"/>
      <c r="W9" s="457"/>
      <c r="X9" s="452">
        <f aca="true" t="shared" si="6" ref="X9:X16">Y9+Z9+AA9+AB9</f>
        <v>0</v>
      </c>
      <c r="Y9" s="457"/>
      <c r="Z9" s="457"/>
      <c r="AA9" s="457"/>
      <c r="AB9" s="458"/>
      <c r="AC9" s="105">
        <f aca="true" t="shared" si="7" ref="AC9:AC14">I9+U9</f>
        <v>29.499</v>
      </c>
      <c r="AD9" s="106">
        <f aca="true" t="shared" si="8" ref="AD9:AD14">H9+T9</f>
        <v>0</v>
      </c>
      <c r="AE9" s="107">
        <f aca="true" t="shared" si="9" ref="AE9:AE14">AC9+AD9</f>
        <v>29.499</v>
      </c>
    </row>
    <row r="10" spans="1:31" s="2" customFormat="1" ht="12.75">
      <c r="A10" s="47" t="s">
        <v>261</v>
      </c>
      <c r="B10" s="460" t="s">
        <v>262</v>
      </c>
      <c r="C10" s="461" t="s">
        <v>46</v>
      </c>
      <c r="D10" s="111">
        <f t="shared" si="0"/>
        <v>32.239</v>
      </c>
      <c r="E10" s="118">
        <f t="shared" si="1"/>
        <v>32.239</v>
      </c>
      <c r="F10" s="462">
        <f t="shared" si="2"/>
        <v>32.239</v>
      </c>
      <c r="G10" s="463"/>
      <c r="H10" s="464"/>
      <c r="I10" s="465">
        <v>32.239</v>
      </c>
      <c r="J10" s="466"/>
      <c r="K10" s="467"/>
      <c r="L10" s="462">
        <f t="shared" si="3"/>
        <v>0</v>
      </c>
      <c r="M10" s="467"/>
      <c r="N10" s="467"/>
      <c r="O10" s="467"/>
      <c r="P10" s="468"/>
      <c r="Q10" s="469">
        <f t="shared" si="4"/>
        <v>0</v>
      </c>
      <c r="R10" s="467">
        <f t="shared" si="5"/>
        <v>0</v>
      </c>
      <c r="S10" s="463"/>
      <c r="T10" s="464"/>
      <c r="U10" s="465"/>
      <c r="V10" s="466"/>
      <c r="W10" s="467"/>
      <c r="X10" s="462">
        <f t="shared" si="6"/>
        <v>0</v>
      </c>
      <c r="Y10" s="467"/>
      <c r="Z10" s="467"/>
      <c r="AA10" s="467"/>
      <c r="AB10" s="468"/>
      <c r="AC10" s="120">
        <f t="shared" si="7"/>
        <v>32.239</v>
      </c>
      <c r="AD10" s="121">
        <f t="shared" si="8"/>
        <v>0</v>
      </c>
      <c r="AE10" s="122">
        <f t="shared" si="9"/>
        <v>32.239</v>
      </c>
    </row>
    <row r="11" spans="1:31" s="2" customFormat="1" ht="12.75">
      <c r="A11" s="47" t="s">
        <v>263</v>
      </c>
      <c r="B11" s="460" t="s">
        <v>264</v>
      </c>
      <c r="C11" s="461" t="s">
        <v>46</v>
      </c>
      <c r="D11" s="111">
        <f t="shared" si="0"/>
        <v>50.63</v>
      </c>
      <c r="E11" s="118">
        <f t="shared" si="1"/>
        <v>47.158</v>
      </c>
      <c r="F11" s="462">
        <f t="shared" si="2"/>
        <v>46.384</v>
      </c>
      <c r="G11" s="463">
        <v>8.999</v>
      </c>
      <c r="H11" s="464"/>
      <c r="I11" s="465">
        <v>37.385</v>
      </c>
      <c r="J11" s="466"/>
      <c r="K11" s="467"/>
      <c r="L11" s="462">
        <f t="shared" si="3"/>
        <v>0.774</v>
      </c>
      <c r="M11" s="467">
        <v>0.714</v>
      </c>
      <c r="N11" s="467">
        <v>0.06</v>
      </c>
      <c r="O11" s="467"/>
      <c r="P11" s="468"/>
      <c r="Q11" s="469">
        <f t="shared" si="4"/>
        <v>3.472</v>
      </c>
      <c r="R11" s="467">
        <f t="shared" si="5"/>
        <v>3.472</v>
      </c>
      <c r="S11" s="463"/>
      <c r="T11" s="464"/>
      <c r="U11" s="465">
        <v>3.472</v>
      </c>
      <c r="V11" s="466"/>
      <c r="W11" s="467"/>
      <c r="X11" s="462">
        <f t="shared" si="6"/>
        <v>0</v>
      </c>
      <c r="Y11" s="467"/>
      <c r="Z11" s="467"/>
      <c r="AA11" s="467"/>
      <c r="AB11" s="468"/>
      <c r="AC11" s="120">
        <f t="shared" si="7"/>
        <v>40.857</v>
      </c>
      <c r="AD11" s="121">
        <f t="shared" si="8"/>
        <v>0</v>
      </c>
      <c r="AE11" s="122">
        <f t="shared" si="9"/>
        <v>40.857</v>
      </c>
    </row>
    <row r="12" spans="1:31" s="2" customFormat="1" ht="12.75">
      <c r="A12" s="47" t="s">
        <v>265</v>
      </c>
      <c r="B12" s="460" t="s">
        <v>266</v>
      </c>
      <c r="C12" s="461" t="s">
        <v>46</v>
      </c>
      <c r="D12" s="111">
        <f t="shared" si="0"/>
        <v>52.278999999999996</v>
      </c>
      <c r="E12" s="118">
        <f t="shared" si="1"/>
        <v>51.726</v>
      </c>
      <c r="F12" s="462">
        <f t="shared" si="2"/>
        <v>51.726</v>
      </c>
      <c r="G12" s="463">
        <v>18.206</v>
      </c>
      <c r="H12" s="464"/>
      <c r="I12" s="465">
        <v>33.52</v>
      </c>
      <c r="J12" s="466"/>
      <c r="K12" s="467"/>
      <c r="L12" s="462">
        <f t="shared" si="3"/>
        <v>0</v>
      </c>
      <c r="M12" s="467"/>
      <c r="N12" s="467"/>
      <c r="O12" s="467"/>
      <c r="P12" s="468"/>
      <c r="Q12" s="469">
        <f t="shared" si="4"/>
        <v>0.553</v>
      </c>
      <c r="R12" s="467">
        <f t="shared" si="5"/>
        <v>0.553</v>
      </c>
      <c r="S12" s="463"/>
      <c r="T12" s="464"/>
      <c r="U12" s="465">
        <v>0.553</v>
      </c>
      <c r="V12" s="466"/>
      <c r="W12" s="467"/>
      <c r="X12" s="462">
        <f t="shared" si="6"/>
        <v>0</v>
      </c>
      <c r="Y12" s="467"/>
      <c r="Z12" s="467"/>
      <c r="AA12" s="467"/>
      <c r="AB12" s="468"/>
      <c r="AC12" s="120">
        <f t="shared" si="7"/>
        <v>34.073</v>
      </c>
      <c r="AD12" s="121">
        <f t="shared" si="8"/>
        <v>0</v>
      </c>
      <c r="AE12" s="122">
        <f t="shared" si="9"/>
        <v>34.073</v>
      </c>
    </row>
    <row r="13" spans="1:31" s="2" customFormat="1" ht="12.75">
      <c r="A13" s="47" t="s">
        <v>267</v>
      </c>
      <c r="B13" s="460" t="s">
        <v>268</v>
      </c>
      <c r="C13" s="461" t="s">
        <v>46</v>
      </c>
      <c r="D13" s="111">
        <f t="shared" si="0"/>
        <v>41.287000000000006</v>
      </c>
      <c r="E13" s="118">
        <f t="shared" si="1"/>
        <v>41.287000000000006</v>
      </c>
      <c r="F13" s="462">
        <f t="shared" si="2"/>
        <v>39.846000000000004</v>
      </c>
      <c r="G13" s="463">
        <v>10.999</v>
      </c>
      <c r="H13" s="464"/>
      <c r="I13" s="465">
        <v>28.847</v>
      </c>
      <c r="J13" s="466"/>
      <c r="K13" s="467"/>
      <c r="L13" s="462">
        <f t="shared" si="3"/>
        <v>1.441</v>
      </c>
      <c r="M13" s="467">
        <v>1.441</v>
      </c>
      <c r="N13" s="467"/>
      <c r="O13" s="467"/>
      <c r="P13" s="468"/>
      <c r="Q13" s="469">
        <f t="shared" si="4"/>
        <v>0</v>
      </c>
      <c r="R13" s="467">
        <f t="shared" si="5"/>
        <v>0</v>
      </c>
      <c r="S13" s="463"/>
      <c r="T13" s="464"/>
      <c r="U13" s="465"/>
      <c r="V13" s="466"/>
      <c r="W13" s="467"/>
      <c r="X13" s="462">
        <f t="shared" si="6"/>
        <v>0</v>
      </c>
      <c r="Y13" s="467"/>
      <c r="Z13" s="467"/>
      <c r="AA13" s="467"/>
      <c r="AB13" s="468"/>
      <c r="AC13" s="120">
        <f t="shared" si="7"/>
        <v>28.847</v>
      </c>
      <c r="AD13" s="121">
        <f t="shared" si="8"/>
        <v>0</v>
      </c>
      <c r="AE13" s="122">
        <f t="shared" si="9"/>
        <v>28.847</v>
      </c>
    </row>
    <row r="14" spans="1:31" s="2" customFormat="1" ht="12.75">
      <c r="A14" s="47"/>
      <c r="B14" s="460" t="s">
        <v>269</v>
      </c>
      <c r="C14" s="461" t="s">
        <v>46</v>
      </c>
      <c r="D14" s="111">
        <f t="shared" si="0"/>
        <v>11.305</v>
      </c>
      <c r="E14" s="118">
        <f t="shared" si="1"/>
        <v>10.305</v>
      </c>
      <c r="F14" s="462">
        <f t="shared" si="2"/>
        <v>10</v>
      </c>
      <c r="G14" s="463"/>
      <c r="H14" s="464"/>
      <c r="I14" s="465">
        <v>10</v>
      </c>
      <c r="J14" s="466"/>
      <c r="K14" s="467"/>
      <c r="L14" s="462">
        <f t="shared" si="3"/>
        <v>0.305</v>
      </c>
      <c r="M14" s="467">
        <v>0.305</v>
      </c>
      <c r="N14" s="467"/>
      <c r="O14" s="467"/>
      <c r="P14" s="468"/>
      <c r="Q14" s="469">
        <f t="shared" si="4"/>
        <v>1</v>
      </c>
      <c r="R14" s="467">
        <f t="shared" si="5"/>
        <v>1</v>
      </c>
      <c r="S14" s="463"/>
      <c r="T14" s="464"/>
      <c r="U14" s="465">
        <v>1</v>
      </c>
      <c r="V14" s="466"/>
      <c r="W14" s="467"/>
      <c r="X14" s="462">
        <f t="shared" si="6"/>
        <v>0</v>
      </c>
      <c r="Y14" s="467"/>
      <c r="Z14" s="467"/>
      <c r="AA14" s="467"/>
      <c r="AB14" s="468"/>
      <c r="AC14" s="120">
        <f t="shared" si="7"/>
        <v>11</v>
      </c>
      <c r="AD14" s="121">
        <f t="shared" si="8"/>
        <v>0</v>
      </c>
      <c r="AE14" s="122">
        <f t="shared" si="9"/>
        <v>11</v>
      </c>
    </row>
    <row r="15" spans="1:31" s="2" customFormat="1" ht="12.75">
      <c r="A15" s="47"/>
      <c r="B15" s="460" t="s">
        <v>270</v>
      </c>
      <c r="C15" s="461" t="s">
        <v>46</v>
      </c>
      <c r="D15" s="111">
        <f t="shared" si="0"/>
        <v>2.5</v>
      </c>
      <c r="E15" s="118">
        <f t="shared" si="1"/>
        <v>2.5</v>
      </c>
      <c r="F15" s="462">
        <f t="shared" si="2"/>
        <v>2.5</v>
      </c>
      <c r="G15" s="463"/>
      <c r="H15" s="464"/>
      <c r="I15" s="465">
        <v>2.5</v>
      </c>
      <c r="J15" s="466"/>
      <c r="K15" s="467"/>
      <c r="L15" s="462">
        <f t="shared" si="3"/>
        <v>0</v>
      </c>
      <c r="M15" s="467"/>
      <c r="N15" s="467"/>
      <c r="O15" s="467"/>
      <c r="P15" s="468"/>
      <c r="Q15" s="469">
        <f t="shared" si="4"/>
        <v>0</v>
      </c>
      <c r="R15" s="467">
        <f t="shared" si="5"/>
        <v>0</v>
      </c>
      <c r="S15" s="463"/>
      <c r="T15" s="464"/>
      <c r="U15" s="465"/>
      <c r="V15" s="466"/>
      <c r="W15" s="467"/>
      <c r="X15" s="462">
        <f t="shared" si="6"/>
        <v>0</v>
      </c>
      <c r="Y15" s="467"/>
      <c r="Z15" s="467"/>
      <c r="AA15" s="467"/>
      <c r="AB15" s="468"/>
      <c r="AC15" s="120">
        <f>I15+U15</f>
        <v>2.5</v>
      </c>
      <c r="AD15" s="121">
        <f>H15+T15</f>
        <v>0</v>
      </c>
      <c r="AE15" s="122">
        <f>AC15+AD15</f>
        <v>2.5</v>
      </c>
    </row>
    <row r="16" spans="1:31" s="2" customFormat="1" ht="12.75">
      <c r="A16" s="47"/>
      <c r="B16" s="460" t="s">
        <v>271</v>
      </c>
      <c r="C16" s="461" t="s">
        <v>46</v>
      </c>
      <c r="D16" s="111">
        <f t="shared" si="0"/>
        <v>3.5</v>
      </c>
      <c r="E16" s="118">
        <f t="shared" si="1"/>
        <v>3.5</v>
      </c>
      <c r="F16" s="462">
        <f t="shared" si="2"/>
        <v>3.5</v>
      </c>
      <c r="G16" s="463"/>
      <c r="H16" s="464"/>
      <c r="I16" s="465">
        <v>3.5</v>
      </c>
      <c r="J16" s="466"/>
      <c r="K16" s="467"/>
      <c r="L16" s="462">
        <f t="shared" si="3"/>
        <v>0</v>
      </c>
      <c r="M16" s="467"/>
      <c r="N16" s="467"/>
      <c r="O16" s="467"/>
      <c r="P16" s="468"/>
      <c r="Q16" s="469">
        <f t="shared" si="4"/>
        <v>0</v>
      </c>
      <c r="R16" s="467">
        <f t="shared" si="5"/>
        <v>0</v>
      </c>
      <c r="S16" s="463"/>
      <c r="T16" s="464"/>
      <c r="U16" s="465"/>
      <c r="V16" s="466"/>
      <c r="W16" s="467"/>
      <c r="X16" s="462">
        <f t="shared" si="6"/>
        <v>0</v>
      </c>
      <c r="Y16" s="467"/>
      <c r="Z16" s="467"/>
      <c r="AA16" s="467"/>
      <c r="AB16" s="468"/>
      <c r="AC16" s="120">
        <f>I16+U16</f>
        <v>3.5</v>
      </c>
      <c r="AD16" s="121">
        <f>H16+T16</f>
        <v>0</v>
      </c>
      <c r="AE16" s="122">
        <f>AC16+AD16</f>
        <v>3.5</v>
      </c>
    </row>
    <row r="17" spans="1:31" s="2" customFormat="1" ht="13.5" thickBot="1">
      <c r="A17" s="47" t="s">
        <v>272</v>
      </c>
      <c r="B17" s="460" t="s">
        <v>273</v>
      </c>
      <c r="C17" s="461" t="s">
        <v>55</v>
      </c>
      <c r="D17" s="111">
        <f>E17+Q17</f>
        <v>2.231</v>
      </c>
      <c r="E17" s="118">
        <f>F17+L17</f>
        <v>2.231</v>
      </c>
      <c r="F17" s="462">
        <f>G17+H17+I17+J17+K17</f>
        <v>2.231</v>
      </c>
      <c r="G17" s="463"/>
      <c r="H17" s="464"/>
      <c r="I17" s="465">
        <v>2.231</v>
      </c>
      <c r="J17" s="466"/>
      <c r="K17" s="467"/>
      <c r="L17" s="462">
        <f>M17+N17+O17+P17</f>
        <v>0</v>
      </c>
      <c r="M17" s="467"/>
      <c r="N17" s="467"/>
      <c r="O17" s="467"/>
      <c r="P17" s="468"/>
      <c r="Q17" s="469">
        <f>R17+X17</f>
        <v>0</v>
      </c>
      <c r="R17" s="467">
        <f>S17+T17+U17+V17+W17</f>
        <v>0</v>
      </c>
      <c r="S17" s="463"/>
      <c r="T17" s="464"/>
      <c r="U17" s="465"/>
      <c r="V17" s="466"/>
      <c r="W17" s="467"/>
      <c r="X17" s="462">
        <f>Y17+Z17+AA17+AB17</f>
        <v>0</v>
      </c>
      <c r="Y17" s="467"/>
      <c r="Z17" s="467"/>
      <c r="AA17" s="467"/>
      <c r="AB17" s="468"/>
      <c r="AC17" s="120">
        <f>I17+U17</f>
        <v>2.231</v>
      </c>
      <c r="AD17" s="121">
        <f>H17+T17</f>
        <v>0</v>
      </c>
      <c r="AE17" s="122">
        <f>AC17+AD17</f>
        <v>2.231</v>
      </c>
    </row>
    <row r="18" spans="1:36" ht="15.75" thickBot="1">
      <c r="A18" s="138"/>
      <c r="B18" s="239" t="s">
        <v>3</v>
      </c>
      <c r="C18" s="140"/>
      <c r="D18" s="141">
        <f aca="true" t="shared" si="10" ref="D18:AE18">SUM(D9:D17)</f>
        <v>243.775</v>
      </c>
      <c r="E18" s="149">
        <f t="shared" si="10"/>
        <v>237.35</v>
      </c>
      <c r="F18" s="150">
        <f t="shared" si="10"/>
        <v>222.026</v>
      </c>
      <c r="G18" s="208">
        <f t="shared" si="10"/>
        <v>43.705000000000005</v>
      </c>
      <c r="H18" s="470">
        <f t="shared" si="10"/>
        <v>0</v>
      </c>
      <c r="I18" s="471">
        <f t="shared" si="10"/>
        <v>178.321</v>
      </c>
      <c r="J18" s="147">
        <f t="shared" si="10"/>
        <v>0</v>
      </c>
      <c r="K18" s="150">
        <f t="shared" si="10"/>
        <v>0</v>
      </c>
      <c r="L18" s="150">
        <f t="shared" si="10"/>
        <v>15.324</v>
      </c>
      <c r="M18" s="150">
        <f t="shared" si="10"/>
        <v>3.6570000000000005</v>
      </c>
      <c r="N18" s="150">
        <f t="shared" si="10"/>
        <v>11.667</v>
      </c>
      <c r="O18" s="150">
        <f t="shared" si="10"/>
        <v>0</v>
      </c>
      <c r="P18" s="148">
        <f t="shared" si="10"/>
        <v>0</v>
      </c>
      <c r="Q18" s="149">
        <f t="shared" si="10"/>
        <v>6.425</v>
      </c>
      <c r="R18" s="150">
        <f t="shared" si="10"/>
        <v>6.425</v>
      </c>
      <c r="S18" s="208">
        <f t="shared" si="10"/>
        <v>0</v>
      </c>
      <c r="T18" s="470">
        <f t="shared" si="10"/>
        <v>0</v>
      </c>
      <c r="U18" s="471">
        <f t="shared" si="10"/>
        <v>6.425</v>
      </c>
      <c r="V18" s="147">
        <f t="shared" si="10"/>
        <v>0</v>
      </c>
      <c r="W18" s="150">
        <f t="shared" si="10"/>
        <v>0</v>
      </c>
      <c r="X18" s="150">
        <f t="shared" si="10"/>
        <v>0</v>
      </c>
      <c r="Y18" s="150">
        <f t="shared" si="10"/>
        <v>0</v>
      </c>
      <c r="Z18" s="150">
        <f t="shared" si="10"/>
        <v>0</v>
      </c>
      <c r="AA18" s="150">
        <f t="shared" si="10"/>
        <v>0</v>
      </c>
      <c r="AB18" s="148">
        <f t="shared" si="10"/>
        <v>0</v>
      </c>
      <c r="AC18" s="407">
        <f t="shared" si="10"/>
        <v>184.746</v>
      </c>
      <c r="AD18" s="408">
        <f t="shared" si="10"/>
        <v>0</v>
      </c>
      <c r="AE18" s="472">
        <f t="shared" si="10"/>
        <v>184.746</v>
      </c>
      <c r="AF18" s="413"/>
      <c r="AG18" s="413"/>
      <c r="AH18" s="413"/>
      <c r="AI18" s="413"/>
      <c r="AJ18" s="413"/>
    </row>
    <row r="19" spans="1:31" s="2" customFormat="1" ht="12.75">
      <c r="A19" s="447"/>
      <c r="B19" s="447"/>
      <c r="C19" s="447"/>
      <c r="D19" s="209"/>
      <c r="E19" s="209"/>
      <c r="F19" s="209"/>
      <c r="G19" s="473"/>
      <c r="H19" s="474"/>
      <c r="I19" s="475"/>
      <c r="J19" s="473"/>
      <c r="K19" s="473"/>
      <c r="L19" s="209"/>
      <c r="M19" s="473"/>
      <c r="N19" s="473"/>
      <c r="O19" s="473"/>
      <c r="P19" s="473"/>
      <c r="Q19" s="473"/>
      <c r="R19" s="473"/>
      <c r="S19" s="473"/>
      <c r="T19" s="474"/>
      <c r="U19" s="475"/>
      <c r="V19" s="473"/>
      <c r="W19" s="473"/>
      <c r="X19" s="209"/>
      <c r="Y19" s="473"/>
      <c r="Z19" s="473"/>
      <c r="AA19" s="473"/>
      <c r="AB19" s="473"/>
      <c r="AC19" s="476"/>
      <c r="AD19" s="476"/>
      <c r="AE19" s="476"/>
    </row>
    <row r="20" spans="1:31" s="2" customFormat="1" ht="15.75" thickBot="1">
      <c r="A20" s="242" t="s">
        <v>274</v>
      </c>
      <c r="B20" s="447"/>
      <c r="C20" s="447"/>
      <c r="D20" s="209"/>
      <c r="E20" s="209"/>
      <c r="F20" s="209"/>
      <c r="G20" s="473"/>
      <c r="H20" s="474"/>
      <c r="I20" s="475"/>
      <c r="J20" s="473"/>
      <c r="K20" s="473"/>
      <c r="L20" s="209"/>
      <c r="M20" s="473"/>
      <c r="N20" s="473"/>
      <c r="O20" s="473"/>
      <c r="P20" s="473"/>
      <c r="Q20" s="473"/>
      <c r="R20" s="473"/>
      <c r="S20" s="473"/>
      <c r="T20" s="474"/>
      <c r="U20" s="475"/>
      <c r="V20" s="473"/>
      <c r="W20" s="473"/>
      <c r="X20" s="209"/>
      <c r="Y20" s="473"/>
      <c r="Z20" s="473"/>
      <c r="AA20" s="473"/>
      <c r="AB20" s="473"/>
      <c r="AC20" s="476"/>
      <c r="AD20" s="476"/>
      <c r="AE20" s="476"/>
    </row>
    <row r="21" spans="1:31" s="2" customFormat="1" ht="12.75">
      <c r="A21" s="449">
        <v>2333223821</v>
      </c>
      <c r="B21" s="450" t="s">
        <v>275</v>
      </c>
      <c r="C21" s="451" t="s">
        <v>46</v>
      </c>
      <c r="D21" s="96">
        <f>E21+Q21</f>
        <v>784</v>
      </c>
      <c r="E21" s="103">
        <f>F21+L21</f>
        <v>784</v>
      </c>
      <c r="F21" s="452">
        <f>G21+H21+I21+J21+K21</f>
        <v>784</v>
      </c>
      <c r="G21" s="453"/>
      <c r="H21" s="454"/>
      <c r="I21" s="455">
        <v>15</v>
      </c>
      <c r="J21" s="456">
        <v>200</v>
      </c>
      <c r="K21" s="457">
        <v>569</v>
      </c>
      <c r="L21" s="452"/>
      <c r="M21" s="457"/>
      <c r="N21" s="457"/>
      <c r="O21" s="457"/>
      <c r="P21" s="458"/>
      <c r="Q21" s="459"/>
      <c r="R21" s="457"/>
      <c r="S21" s="453"/>
      <c r="T21" s="454"/>
      <c r="U21" s="455"/>
      <c r="V21" s="456"/>
      <c r="W21" s="457"/>
      <c r="X21" s="452"/>
      <c r="Y21" s="457"/>
      <c r="Z21" s="457"/>
      <c r="AA21" s="457"/>
      <c r="AB21" s="453"/>
      <c r="AC21" s="280">
        <f>I21+U21</f>
        <v>15</v>
      </c>
      <c r="AD21" s="106">
        <f>H21+T21</f>
        <v>0</v>
      </c>
      <c r="AE21" s="107">
        <f>AC21+AD21</f>
        <v>15</v>
      </c>
    </row>
    <row r="22" spans="1:31" ht="13.5" thickBot="1">
      <c r="A22" s="127"/>
      <c r="B22" s="128"/>
      <c r="C22" s="129"/>
      <c r="D22" s="477"/>
      <c r="E22" s="478"/>
      <c r="F22" s="479"/>
      <c r="G22" s="480"/>
      <c r="H22" s="481"/>
      <c r="I22" s="482"/>
      <c r="J22" s="483"/>
      <c r="K22" s="479"/>
      <c r="L22" s="479"/>
      <c r="M22" s="479"/>
      <c r="N22" s="479"/>
      <c r="O22" s="479"/>
      <c r="P22" s="484"/>
      <c r="Q22" s="485"/>
      <c r="R22" s="486">
        <f>S22+T22+U22+V22+W22</f>
        <v>0</v>
      </c>
      <c r="S22" s="480"/>
      <c r="T22" s="481"/>
      <c r="U22" s="482"/>
      <c r="V22" s="483"/>
      <c r="W22" s="479"/>
      <c r="X22" s="479"/>
      <c r="Y22" s="479"/>
      <c r="Z22" s="479"/>
      <c r="AA22" s="479"/>
      <c r="AB22" s="480"/>
      <c r="AC22" s="487">
        <f>I22+U22</f>
        <v>0</v>
      </c>
      <c r="AD22" s="488">
        <f>H22+T22</f>
        <v>0</v>
      </c>
      <c r="AE22" s="489">
        <f>AC22+AD22</f>
        <v>0</v>
      </c>
    </row>
    <row r="23" spans="1:36" ht="15.75" thickBot="1">
      <c r="A23" s="138"/>
      <c r="B23" s="239" t="s">
        <v>276</v>
      </c>
      <c r="C23" s="140"/>
      <c r="D23" s="141">
        <f>D18+D21</f>
        <v>1027.775</v>
      </c>
      <c r="E23" s="141">
        <f aca="true" t="shared" si="11" ref="E23:AE23">E18+E21</f>
        <v>1021.35</v>
      </c>
      <c r="F23" s="141">
        <f t="shared" si="11"/>
        <v>1006.0260000000001</v>
      </c>
      <c r="G23" s="141">
        <f t="shared" si="11"/>
        <v>43.705000000000005</v>
      </c>
      <c r="H23" s="141">
        <f t="shared" si="11"/>
        <v>0</v>
      </c>
      <c r="I23" s="141">
        <f t="shared" si="11"/>
        <v>193.321</v>
      </c>
      <c r="J23" s="141">
        <f t="shared" si="11"/>
        <v>200</v>
      </c>
      <c r="K23" s="141">
        <f t="shared" si="11"/>
        <v>569</v>
      </c>
      <c r="L23" s="141">
        <f t="shared" si="11"/>
        <v>15.324</v>
      </c>
      <c r="M23" s="141">
        <f t="shared" si="11"/>
        <v>3.6570000000000005</v>
      </c>
      <c r="N23" s="141">
        <f t="shared" si="11"/>
        <v>11.667</v>
      </c>
      <c r="O23" s="141">
        <f t="shared" si="11"/>
        <v>0</v>
      </c>
      <c r="P23" s="141">
        <f t="shared" si="11"/>
        <v>0</v>
      </c>
      <c r="Q23" s="141">
        <f t="shared" si="11"/>
        <v>6.425</v>
      </c>
      <c r="R23" s="141">
        <f t="shared" si="11"/>
        <v>6.425</v>
      </c>
      <c r="S23" s="141">
        <f t="shared" si="11"/>
        <v>0</v>
      </c>
      <c r="T23" s="141">
        <f t="shared" si="11"/>
        <v>0</v>
      </c>
      <c r="U23" s="141">
        <f t="shared" si="11"/>
        <v>6.425</v>
      </c>
      <c r="V23" s="141">
        <f t="shared" si="11"/>
        <v>0</v>
      </c>
      <c r="W23" s="141">
        <f t="shared" si="11"/>
        <v>0</v>
      </c>
      <c r="X23" s="141">
        <f t="shared" si="11"/>
        <v>0</v>
      </c>
      <c r="Y23" s="141">
        <f t="shared" si="11"/>
        <v>0</v>
      </c>
      <c r="Z23" s="141">
        <f t="shared" si="11"/>
        <v>0</v>
      </c>
      <c r="AA23" s="141">
        <f t="shared" si="11"/>
        <v>0</v>
      </c>
      <c r="AB23" s="141">
        <f t="shared" si="11"/>
        <v>0</v>
      </c>
      <c r="AC23" s="490">
        <f t="shared" si="11"/>
        <v>199.746</v>
      </c>
      <c r="AD23" s="490">
        <f t="shared" si="11"/>
        <v>0</v>
      </c>
      <c r="AE23" s="490">
        <f t="shared" si="11"/>
        <v>199.746</v>
      </c>
      <c r="AF23" s="413"/>
      <c r="AG23" s="413"/>
      <c r="AH23" s="413"/>
      <c r="AI23" s="413"/>
      <c r="AJ23" s="413"/>
    </row>
    <row r="25" spans="1:15" ht="15">
      <c r="A25" s="210" t="s">
        <v>82</v>
      </c>
      <c r="L25" s="413"/>
      <c r="M25" s="413"/>
      <c r="N25" s="413"/>
      <c r="O25" s="413"/>
    </row>
    <row r="26" spans="1:26" ht="15">
      <c r="A26" s="210" t="s">
        <v>85</v>
      </c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</row>
    <row r="27" spans="1:26" ht="15">
      <c r="A27" s="210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</row>
    <row r="28" spans="4:12" ht="13.5" customHeight="1">
      <c r="D28" t="s">
        <v>86</v>
      </c>
      <c r="E28" s="209"/>
      <c r="F28" s="209"/>
      <c r="G28" s="170"/>
      <c r="H28" s="675">
        <f>H23+I23</f>
        <v>193.321</v>
      </c>
      <c r="I28" s="675"/>
      <c r="L28" s="218"/>
    </row>
    <row r="29" spans="4:30" ht="13.5" thickBot="1">
      <c r="D29" t="s">
        <v>87</v>
      </c>
      <c r="E29" s="209"/>
      <c r="F29" s="209"/>
      <c r="G29" s="170"/>
      <c r="H29" s="675">
        <f>T23+U23</f>
        <v>6.425</v>
      </c>
      <c r="I29" s="675"/>
      <c r="AC29" s="218"/>
      <c r="AD29" s="218"/>
    </row>
    <row r="30" spans="2:9" ht="21" thickBot="1">
      <c r="B30" s="357"/>
      <c r="D30" s="213" t="s">
        <v>88</v>
      </c>
      <c r="E30" s="209"/>
      <c r="F30" s="209"/>
      <c r="G30" s="170"/>
      <c r="H30" s="642">
        <f>SUM(H28:I29)</f>
        <v>199.746</v>
      </c>
      <c r="I30" s="643"/>
    </row>
    <row r="31" spans="4:9" ht="15.75">
      <c r="D31" s="213" t="s">
        <v>89</v>
      </c>
      <c r="E31" s="209"/>
      <c r="F31" s="209"/>
      <c r="G31" s="170"/>
      <c r="H31" s="676">
        <v>199.746</v>
      </c>
      <c r="I31" s="676"/>
    </row>
    <row r="32" spans="4:9" ht="13.5" thickBot="1">
      <c r="D32" t="s">
        <v>90</v>
      </c>
      <c r="E32" s="209"/>
      <c r="F32" s="209"/>
      <c r="G32" s="170"/>
      <c r="H32" s="676">
        <v>0</v>
      </c>
      <c r="I32" s="676"/>
    </row>
    <row r="33" spans="4:9" ht="16.5" thickBot="1">
      <c r="D33" s="213" t="s">
        <v>91</v>
      </c>
      <c r="E33" s="209"/>
      <c r="F33" s="209"/>
      <c r="G33" s="170"/>
      <c r="H33" s="642">
        <f>SUM(H31:I32)</f>
        <v>199.746</v>
      </c>
      <c r="I33" s="643"/>
    </row>
    <row r="34" spans="4:9" ht="16.5" thickBot="1">
      <c r="D34" s="213" t="s">
        <v>92</v>
      </c>
      <c r="E34" s="170"/>
      <c r="F34" s="170"/>
      <c r="G34" s="170"/>
      <c r="H34" s="645">
        <f>H33-H30</f>
        <v>0</v>
      </c>
      <c r="I34" s="646"/>
    </row>
  </sheetData>
  <sheetProtection/>
  <mergeCells count="19">
    <mergeCell ref="H32:I32"/>
    <mergeCell ref="H33:I33"/>
    <mergeCell ref="H34:I34"/>
    <mergeCell ref="R5:W5"/>
    <mergeCell ref="X5:AB5"/>
    <mergeCell ref="H28:I28"/>
    <mergeCell ref="H29:I29"/>
    <mergeCell ref="H30:I30"/>
    <mergeCell ref="H31:I31"/>
    <mergeCell ref="A1:AE1"/>
    <mergeCell ref="A4:A6"/>
    <mergeCell ref="B4:B6"/>
    <mergeCell ref="C4:C6"/>
    <mergeCell ref="D4:D6"/>
    <mergeCell ref="E4:P4"/>
    <mergeCell ref="Q4:AB4"/>
    <mergeCell ref="AC4:AE4"/>
    <mergeCell ref="F5:K5"/>
    <mergeCell ref="L5:P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68" r:id="rId1"/>
  <headerFooter alignWithMargins="0">
    <oddHeader>&amp;R&amp;"Arial CE,Kurzíva"Kapitola D.&amp;"Arial CE,Obyčejné"
&amp;"Arial CE,Tučné"Tabulka č.5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="75" zoomScaleNormal="75" zoomScalePageLayoutView="0" workbookViewId="0" topLeftCell="A1">
      <pane xSplit="3" ySplit="1" topLeftCell="J2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2.75"/>
  <cols>
    <col min="1" max="1" width="12.375" style="0" customWidth="1"/>
    <col min="2" max="2" width="33.75390625" style="0" customWidth="1"/>
    <col min="3" max="3" width="4.75390625" style="0" customWidth="1"/>
    <col min="4" max="4" width="10.00390625" style="0" customWidth="1"/>
    <col min="5" max="6" width="10.375" style="0" bestFit="1" customWidth="1"/>
    <col min="7" max="7" width="10.00390625" style="0" customWidth="1"/>
    <col min="8" max="8" width="8.625" style="0" customWidth="1"/>
    <col min="9" max="9" width="9.375" style="0" customWidth="1"/>
    <col min="10" max="10" width="8.75390625" style="0" customWidth="1"/>
    <col min="11" max="11" width="10.00390625" style="0" customWidth="1"/>
    <col min="12" max="12" width="8.625" style="0" customWidth="1"/>
    <col min="13" max="14" width="7.625" style="0" customWidth="1"/>
    <col min="15" max="15" width="10.625" style="0" customWidth="1"/>
    <col min="16" max="16" width="8.25390625" style="0" customWidth="1"/>
    <col min="17" max="17" width="7.375" style="0" customWidth="1"/>
    <col min="18" max="18" width="7.25390625" style="0" customWidth="1"/>
    <col min="19" max="19" width="7.375" style="0" customWidth="1"/>
    <col min="20" max="20" width="6.25390625" style="0" customWidth="1"/>
    <col min="21" max="21" width="6.00390625" style="0" customWidth="1"/>
    <col min="22" max="22" width="6.625" style="0" customWidth="1"/>
    <col min="23" max="25" width="8.625" style="0" customWidth="1"/>
    <col min="26" max="26" width="6.00390625" style="0" customWidth="1"/>
    <col min="27" max="27" width="9.875" style="0" bestFit="1" customWidth="1"/>
    <col min="28" max="28" width="10.00390625" style="0" customWidth="1"/>
    <col min="29" max="29" width="10.625" style="0" bestFit="1" customWidth="1"/>
    <col min="32" max="32" width="9.125" style="2" customWidth="1"/>
  </cols>
  <sheetData>
    <row r="1" spans="1:31" s="260" customFormat="1" ht="23.25" customHeight="1">
      <c r="A1" s="606" t="s">
        <v>277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</row>
    <row r="2" spans="1:29" ht="23.25">
      <c r="A2" s="53"/>
      <c r="B2" s="53"/>
      <c r="C2" s="53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60"/>
      <c r="AC2" s="360"/>
    </row>
    <row r="3" spans="1:29" ht="18.75" thickBot="1">
      <c r="A3" s="260"/>
      <c r="B3" s="260"/>
      <c r="C3" s="260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C3" s="261" t="s">
        <v>98</v>
      </c>
    </row>
    <row r="4" spans="1:29" ht="15.75" thickBot="1">
      <c r="A4" s="607" t="s">
        <v>24</v>
      </c>
      <c r="B4" s="610" t="s">
        <v>25</v>
      </c>
      <c r="C4" s="613" t="s">
        <v>26</v>
      </c>
      <c r="D4" s="616" t="s">
        <v>27</v>
      </c>
      <c r="E4" s="689" t="s">
        <v>28</v>
      </c>
      <c r="F4" s="647"/>
      <c r="G4" s="647"/>
      <c r="H4" s="647"/>
      <c r="I4" s="647"/>
      <c r="J4" s="647"/>
      <c r="K4" s="647"/>
      <c r="L4" s="647"/>
      <c r="M4" s="647"/>
      <c r="N4" s="647"/>
      <c r="O4" s="648"/>
      <c r="P4" s="690" t="s">
        <v>29</v>
      </c>
      <c r="Q4" s="673"/>
      <c r="R4" s="673"/>
      <c r="S4" s="673"/>
      <c r="T4" s="673"/>
      <c r="U4" s="673"/>
      <c r="V4" s="673"/>
      <c r="W4" s="673"/>
      <c r="X4" s="673"/>
      <c r="Y4" s="673"/>
      <c r="Z4" s="691"/>
      <c r="AA4" s="692" t="s">
        <v>278</v>
      </c>
      <c r="AB4" s="681"/>
      <c r="AC4" s="682"/>
    </row>
    <row r="5" spans="1:29" ht="15.75" thickBot="1">
      <c r="A5" s="608"/>
      <c r="B5" s="611"/>
      <c r="C5" s="614"/>
      <c r="D5" s="617"/>
      <c r="E5" s="693" t="s">
        <v>31</v>
      </c>
      <c r="F5" s="656" t="s">
        <v>32</v>
      </c>
      <c r="G5" s="665"/>
      <c r="H5" s="673"/>
      <c r="I5" s="673"/>
      <c r="J5" s="665"/>
      <c r="K5" s="656" t="s">
        <v>33</v>
      </c>
      <c r="L5" s="665"/>
      <c r="M5" s="665"/>
      <c r="N5" s="665"/>
      <c r="O5" s="666"/>
      <c r="P5" s="693" t="s">
        <v>34</v>
      </c>
      <c r="Q5" s="656" t="s">
        <v>32</v>
      </c>
      <c r="R5" s="657"/>
      <c r="S5" s="658"/>
      <c r="T5" s="658"/>
      <c r="U5" s="657"/>
      <c r="V5" s="674"/>
      <c r="W5" s="656" t="s">
        <v>33</v>
      </c>
      <c r="X5" s="657"/>
      <c r="Y5" s="657"/>
      <c r="Z5" s="674"/>
      <c r="AA5" s="417"/>
      <c r="AB5" s="418"/>
      <c r="AC5" s="419"/>
    </row>
    <row r="6" spans="1:29" ht="54" customHeight="1">
      <c r="A6" s="608"/>
      <c r="B6" s="611"/>
      <c r="C6" s="614"/>
      <c r="D6" s="617"/>
      <c r="E6" s="694"/>
      <c r="F6" s="420" t="s">
        <v>35</v>
      </c>
      <c r="G6" s="422" t="s">
        <v>36</v>
      </c>
      <c r="H6" s="423" t="s">
        <v>258</v>
      </c>
      <c r="I6" s="424">
        <v>2008</v>
      </c>
      <c r="J6" s="422" t="s">
        <v>100</v>
      </c>
      <c r="K6" s="420" t="s">
        <v>39</v>
      </c>
      <c r="L6" s="422" t="s">
        <v>36</v>
      </c>
      <c r="M6" s="426">
        <v>2008</v>
      </c>
      <c r="N6" s="425">
        <v>2009</v>
      </c>
      <c r="O6" s="427" t="s">
        <v>38</v>
      </c>
      <c r="P6" s="694"/>
      <c r="Q6" s="420" t="s">
        <v>35</v>
      </c>
      <c r="R6" s="422" t="s">
        <v>36</v>
      </c>
      <c r="S6" s="423" t="s">
        <v>258</v>
      </c>
      <c r="T6" s="424">
        <v>2008</v>
      </c>
      <c r="U6" s="425">
        <v>2009</v>
      </c>
      <c r="V6" s="427" t="s">
        <v>38</v>
      </c>
      <c r="W6" s="420" t="s">
        <v>39</v>
      </c>
      <c r="X6" s="422" t="s">
        <v>36</v>
      </c>
      <c r="Y6" s="426">
        <v>2008</v>
      </c>
      <c r="Z6" s="427" t="s">
        <v>279</v>
      </c>
      <c r="AA6" s="428" t="s">
        <v>40</v>
      </c>
      <c r="AB6" s="429" t="s">
        <v>41</v>
      </c>
      <c r="AC6" s="430" t="s">
        <v>42</v>
      </c>
    </row>
    <row r="7" spans="1:29" ht="15.75" thickBot="1">
      <c r="A7" s="431">
        <v>1</v>
      </c>
      <c r="B7" s="432">
        <v>2</v>
      </c>
      <c r="C7" s="433"/>
      <c r="D7" s="434">
        <v>3</v>
      </c>
      <c r="E7" s="434">
        <v>4</v>
      </c>
      <c r="F7" s="435">
        <v>5</v>
      </c>
      <c r="G7" s="437">
        <v>6</v>
      </c>
      <c r="H7" s="438">
        <v>7</v>
      </c>
      <c r="I7" s="439">
        <v>8</v>
      </c>
      <c r="J7" s="440">
        <v>9</v>
      </c>
      <c r="K7" s="435">
        <v>11</v>
      </c>
      <c r="L7" s="436">
        <v>12</v>
      </c>
      <c r="M7" s="436">
        <v>13</v>
      </c>
      <c r="N7" s="436">
        <v>14</v>
      </c>
      <c r="O7" s="441">
        <v>15</v>
      </c>
      <c r="P7" s="434">
        <v>17</v>
      </c>
      <c r="Q7" s="435">
        <v>18</v>
      </c>
      <c r="R7" s="437">
        <v>19</v>
      </c>
      <c r="S7" s="438">
        <v>20</v>
      </c>
      <c r="T7" s="439">
        <v>21</v>
      </c>
      <c r="U7" s="440">
        <v>22</v>
      </c>
      <c r="V7" s="441">
        <v>23</v>
      </c>
      <c r="W7" s="435">
        <v>24</v>
      </c>
      <c r="X7" s="436">
        <v>25</v>
      </c>
      <c r="Y7" s="436">
        <v>26</v>
      </c>
      <c r="Z7" s="441">
        <v>28</v>
      </c>
      <c r="AA7" s="442">
        <v>29</v>
      </c>
      <c r="AB7" s="443">
        <v>30</v>
      </c>
      <c r="AC7" s="444">
        <v>31</v>
      </c>
    </row>
    <row r="8" spans="4:26" ht="13.5" thickBot="1">
      <c r="D8" s="445"/>
      <c r="E8" s="445"/>
      <c r="F8" s="446"/>
      <c r="G8" s="40"/>
      <c r="H8" s="40"/>
      <c r="I8" s="40"/>
      <c r="J8" s="40"/>
      <c r="K8" s="446"/>
      <c r="L8" s="40"/>
      <c r="M8" s="40"/>
      <c r="N8" s="40"/>
      <c r="O8" s="448"/>
      <c r="P8" s="445"/>
      <c r="Q8" s="446"/>
      <c r="R8" s="40"/>
      <c r="S8" s="40"/>
      <c r="T8" s="40"/>
      <c r="U8" s="40"/>
      <c r="V8" s="448"/>
      <c r="W8" s="446"/>
      <c r="X8" s="40"/>
      <c r="Y8" s="40"/>
      <c r="Z8" s="448"/>
    </row>
    <row r="9" spans="1:29" ht="12.75">
      <c r="A9" s="93"/>
      <c r="B9" s="94"/>
      <c r="C9" s="95"/>
      <c r="D9" s="96"/>
      <c r="E9" s="96"/>
      <c r="F9" s="103"/>
      <c r="G9" s="491"/>
      <c r="H9" s="492"/>
      <c r="I9" s="493"/>
      <c r="J9" s="97"/>
      <c r="K9" s="103"/>
      <c r="L9" s="452"/>
      <c r="M9" s="452"/>
      <c r="N9" s="452"/>
      <c r="O9" s="494"/>
      <c r="P9" s="96"/>
      <c r="Q9" s="103"/>
      <c r="R9" s="491"/>
      <c r="S9" s="454"/>
      <c r="T9" s="455"/>
      <c r="U9" s="97"/>
      <c r="V9" s="494"/>
      <c r="W9" s="103"/>
      <c r="X9" s="452"/>
      <c r="Y9" s="452"/>
      <c r="Z9" s="494"/>
      <c r="AA9" s="105"/>
      <c r="AB9" s="106"/>
      <c r="AC9" s="107"/>
    </row>
    <row r="10" spans="1:34" ht="12.75">
      <c r="A10" s="108" t="s">
        <v>280</v>
      </c>
      <c r="B10" s="109" t="s">
        <v>281</v>
      </c>
      <c r="C10" s="110" t="s">
        <v>46</v>
      </c>
      <c r="D10" s="111">
        <f>E10+P10</f>
        <v>5564.604000000001</v>
      </c>
      <c r="E10" s="111">
        <f>F10+K10</f>
        <v>5358.416000000001</v>
      </c>
      <c r="F10" s="118">
        <f>G10+H10+I10+J10</f>
        <v>3122.5360000000005</v>
      </c>
      <c r="G10" s="495">
        <v>2171.289</v>
      </c>
      <c r="H10" s="496">
        <v>422.032</v>
      </c>
      <c r="I10" s="497">
        <v>529.215</v>
      </c>
      <c r="J10" s="40"/>
      <c r="K10" s="118">
        <f>L10+M10+N10+O10</f>
        <v>2235.88</v>
      </c>
      <c r="L10" s="462">
        <v>418.232</v>
      </c>
      <c r="M10" s="462">
        <v>42.648</v>
      </c>
      <c r="N10" s="462">
        <v>88</v>
      </c>
      <c r="O10" s="498">
        <v>1687</v>
      </c>
      <c r="P10" s="111">
        <f>Q10+W10</f>
        <v>206.188</v>
      </c>
      <c r="Q10" s="118">
        <f>R10+S10+T10+U10+V10</f>
        <v>0</v>
      </c>
      <c r="R10" s="495"/>
      <c r="S10" s="464"/>
      <c r="T10" s="465"/>
      <c r="U10" s="112"/>
      <c r="V10" s="498"/>
      <c r="W10" s="118">
        <f>X10+Y10</f>
        <v>206.188</v>
      </c>
      <c r="X10" s="499">
        <v>106.166</v>
      </c>
      <c r="Y10" s="462">
        <v>100.022</v>
      </c>
      <c r="Z10" s="498"/>
      <c r="AA10" s="120">
        <f>I10+T10</f>
        <v>529.215</v>
      </c>
      <c r="AB10" s="121">
        <f>H10+S10</f>
        <v>422.032</v>
      </c>
      <c r="AC10" s="122">
        <f>SUM(AA10:AB10)</f>
        <v>951.2470000000001</v>
      </c>
      <c r="AG10" s="2"/>
      <c r="AH10" s="2"/>
    </row>
    <row r="11" spans="1:29" ht="12.75">
      <c r="A11" s="108" t="s">
        <v>282</v>
      </c>
      <c r="B11" s="109" t="s">
        <v>283</v>
      </c>
      <c r="C11" s="110" t="s">
        <v>46</v>
      </c>
      <c r="D11" s="111">
        <f>E11+P11</f>
        <v>607.179</v>
      </c>
      <c r="E11" s="111">
        <f>F11+K11</f>
        <v>568.765</v>
      </c>
      <c r="F11" s="118">
        <f>G11+H11+I11+J11</f>
        <v>524.577</v>
      </c>
      <c r="G11" s="495">
        <v>422.806</v>
      </c>
      <c r="H11" s="496">
        <v>0.236</v>
      </c>
      <c r="I11" s="497">
        <v>101.535</v>
      </c>
      <c r="J11" s="112"/>
      <c r="K11" s="118">
        <f>L11+M11+N11+O11</f>
        <v>44.188</v>
      </c>
      <c r="L11" s="462">
        <v>39.462</v>
      </c>
      <c r="M11" s="462">
        <v>4.726</v>
      </c>
      <c r="N11" s="462"/>
      <c r="O11" s="498"/>
      <c r="P11" s="111">
        <f>Q11+W11</f>
        <v>38.414</v>
      </c>
      <c r="Q11" s="118">
        <f>R11+S11+T11+U11+V11</f>
        <v>0</v>
      </c>
      <c r="R11" s="495"/>
      <c r="S11" s="464"/>
      <c r="T11" s="465"/>
      <c r="U11" s="112"/>
      <c r="V11" s="498"/>
      <c r="W11" s="118">
        <f>X11+Y11</f>
        <v>38.414</v>
      </c>
      <c r="X11" s="462">
        <v>26.036</v>
      </c>
      <c r="Y11" s="462">
        <v>12.378</v>
      </c>
      <c r="Z11" s="498"/>
      <c r="AA11" s="120">
        <f>I11+T11</f>
        <v>101.535</v>
      </c>
      <c r="AB11" s="121">
        <f>H11+S11</f>
        <v>0.236</v>
      </c>
      <c r="AC11" s="122">
        <f>SUM(AA11:AB11)</f>
        <v>101.771</v>
      </c>
    </row>
    <row r="12" spans="1:29" ht="13.5" thickBot="1">
      <c r="A12" s="231"/>
      <c r="B12" s="232" t="s">
        <v>284</v>
      </c>
      <c r="C12" s="233"/>
      <c r="D12" s="111">
        <f>E12+P12</f>
        <v>0.266</v>
      </c>
      <c r="E12" s="111">
        <f>F12+K12</f>
        <v>0.266</v>
      </c>
      <c r="F12" s="118">
        <f>G12+H12+I12+J12</f>
        <v>0.266</v>
      </c>
      <c r="G12" s="500"/>
      <c r="H12" s="501"/>
      <c r="I12" s="502">
        <v>0.266</v>
      </c>
      <c r="J12" s="503"/>
      <c r="K12" s="237"/>
      <c r="L12" s="504"/>
      <c r="M12" s="504"/>
      <c r="N12" s="504"/>
      <c r="O12" s="505"/>
      <c r="P12" s="506"/>
      <c r="Q12" s="237"/>
      <c r="R12" s="500"/>
      <c r="S12" s="507"/>
      <c r="T12" s="508"/>
      <c r="U12" s="503"/>
      <c r="V12" s="505"/>
      <c r="W12" s="237"/>
      <c r="X12" s="504"/>
      <c r="Y12" s="504"/>
      <c r="Z12" s="505"/>
      <c r="AA12" s="120">
        <f>I12+T12</f>
        <v>0.266</v>
      </c>
      <c r="AB12" s="121">
        <f>H12+S12</f>
        <v>0</v>
      </c>
      <c r="AC12" s="122">
        <f>SUM(AA12:AB12)</f>
        <v>0.266</v>
      </c>
    </row>
    <row r="13" spans="1:34" ht="15.75" thickBot="1">
      <c r="A13" s="138"/>
      <c r="B13" s="239" t="s">
        <v>285</v>
      </c>
      <c r="C13" s="140"/>
      <c r="D13" s="141">
        <f aca="true" t="shared" si="0" ref="D13:AB13">SUM(D9:D12)</f>
        <v>6172.049000000001</v>
      </c>
      <c r="E13" s="141">
        <f t="shared" si="0"/>
        <v>5927.447000000001</v>
      </c>
      <c r="F13" s="149">
        <f t="shared" si="0"/>
        <v>3647.3790000000004</v>
      </c>
      <c r="G13" s="208">
        <f t="shared" si="0"/>
        <v>2594.0950000000003</v>
      </c>
      <c r="H13" s="470">
        <f t="shared" si="0"/>
        <v>422.268</v>
      </c>
      <c r="I13" s="509">
        <f t="shared" si="0"/>
        <v>631.016</v>
      </c>
      <c r="J13" s="147">
        <f t="shared" si="0"/>
        <v>0</v>
      </c>
      <c r="K13" s="149">
        <f t="shared" si="0"/>
        <v>2280.068</v>
      </c>
      <c r="L13" s="150">
        <f t="shared" si="0"/>
        <v>457.694</v>
      </c>
      <c r="M13" s="150">
        <f t="shared" si="0"/>
        <v>47.374</v>
      </c>
      <c r="N13" s="150">
        <f t="shared" si="0"/>
        <v>88</v>
      </c>
      <c r="O13" s="148">
        <f t="shared" si="0"/>
        <v>1687</v>
      </c>
      <c r="P13" s="141">
        <f t="shared" si="0"/>
        <v>244.60199999999998</v>
      </c>
      <c r="Q13" s="149">
        <f t="shared" si="0"/>
        <v>0</v>
      </c>
      <c r="R13" s="208">
        <f t="shared" si="0"/>
        <v>0</v>
      </c>
      <c r="S13" s="470">
        <f t="shared" si="0"/>
        <v>0</v>
      </c>
      <c r="T13" s="510">
        <f t="shared" si="0"/>
        <v>0</v>
      </c>
      <c r="U13" s="147">
        <f t="shared" si="0"/>
        <v>0</v>
      </c>
      <c r="V13" s="148">
        <f t="shared" si="0"/>
        <v>0</v>
      </c>
      <c r="W13" s="149">
        <f t="shared" si="0"/>
        <v>244.60199999999998</v>
      </c>
      <c r="X13" s="150">
        <f t="shared" si="0"/>
        <v>132.202</v>
      </c>
      <c r="Y13" s="150">
        <f t="shared" si="0"/>
        <v>112.4</v>
      </c>
      <c r="Z13" s="148">
        <f t="shared" si="0"/>
        <v>0</v>
      </c>
      <c r="AA13" s="152">
        <f t="shared" si="0"/>
        <v>631.016</v>
      </c>
      <c r="AB13" s="153">
        <f t="shared" si="0"/>
        <v>422.268</v>
      </c>
      <c r="AC13" s="154">
        <f>SUM(AC9:AC12)</f>
        <v>1053.284</v>
      </c>
      <c r="AD13" s="413"/>
      <c r="AE13" s="413"/>
      <c r="AF13" s="511"/>
      <c r="AG13" s="413"/>
      <c r="AH13" s="413"/>
    </row>
    <row r="14" spans="1:14" ht="12.75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5" ht="15">
      <c r="A15" s="210" t="s">
        <v>82</v>
      </c>
    </row>
    <row r="16" ht="15">
      <c r="A16" s="210" t="s">
        <v>85</v>
      </c>
    </row>
    <row r="18" spans="4:9" ht="12.75">
      <c r="D18" t="s">
        <v>86</v>
      </c>
      <c r="E18" s="209"/>
      <c r="F18" s="209"/>
      <c r="G18" s="170"/>
      <c r="H18" s="675">
        <f>H13+I13</f>
        <v>1053.2839999999999</v>
      </c>
      <c r="I18" s="675"/>
    </row>
    <row r="19" spans="4:9" ht="13.5" thickBot="1">
      <c r="D19" t="s">
        <v>87</v>
      </c>
      <c r="E19" s="209"/>
      <c r="F19" s="209"/>
      <c r="G19" s="170"/>
      <c r="H19" s="675">
        <f>S14+T14</f>
        <v>0</v>
      </c>
      <c r="I19" s="675"/>
    </row>
    <row r="20" spans="2:9" ht="21" thickBot="1">
      <c r="B20" s="357"/>
      <c r="D20" s="213" t="s">
        <v>88</v>
      </c>
      <c r="E20" s="209"/>
      <c r="F20" s="209"/>
      <c r="G20" s="170"/>
      <c r="H20" s="642">
        <f>SUM(H18:I19)</f>
        <v>1053.2839999999999</v>
      </c>
      <c r="I20" s="643"/>
    </row>
    <row r="21" spans="4:9" ht="15.75">
      <c r="D21" s="213" t="s">
        <v>89</v>
      </c>
      <c r="E21" s="209"/>
      <c r="F21" s="209"/>
      <c r="G21" s="170"/>
      <c r="H21" s="676">
        <v>631.016</v>
      </c>
      <c r="I21" s="676"/>
    </row>
    <row r="22" spans="4:9" ht="13.5" thickBot="1">
      <c r="D22" t="s">
        <v>90</v>
      </c>
      <c r="E22" s="209"/>
      <c r="F22" s="209"/>
      <c r="G22" s="170"/>
      <c r="H22" s="676">
        <v>422.268</v>
      </c>
      <c r="I22" s="676"/>
    </row>
    <row r="23" spans="4:9" ht="16.5" thickBot="1">
      <c r="D23" s="213" t="s">
        <v>91</v>
      </c>
      <c r="E23" s="209"/>
      <c r="F23" s="209"/>
      <c r="G23" s="170"/>
      <c r="H23" s="642">
        <f>SUM(H21:I22)</f>
        <v>1053.2839999999999</v>
      </c>
      <c r="I23" s="643"/>
    </row>
    <row r="24" spans="4:9" ht="16.5" thickBot="1">
      <c r="D24" s="213" t="s">
        <v>92</v>
      </c>
      <c r="E24" s="170"/>
      <c r="F24" s="170"/>
      <c r="G24" s="170"/>
      <c r="H24" s="645">
        <f>H23-H20</f>
        <v>0</v>
      </c>
      <c r="I24" s="646"/>
    </row>
    <row r="25" spans="4:9" ht="15.75">
      <c r="D25" s="213"/>
      <c r="E25" s="170"/>
      <c r="F25" s="170"/>
      <c r="G25" s="170"/>
      <c r="H25" s="512"/>
      <c r="I25" s="512"/>
    </row>
    <row r="26" spans="4:9" ht="15.75">
      <c r="D26" s="213"/>
      <c r="E26" s="170"/>
      <c r="F26" s="170"/>
      <c r="G26" s="170"/>
      <c r="H26" s="512"/>
      <c r="I26" s="512"/>
    </row>
    <row r="27" ht="15.75">
      <c r="B27" s="213" t="s">
        <v>286</v>
      </c>
    </row>
    <row r="28" ht="13.5" thickBot="1"/>
    <row r="29" spans="1:29" ht="15.75" thickBot="1">
      <c r="A29" s="138" t="s">
        <v>280</v>
      </c>
      <c r="B29" s="239" t="s">
        <v>281</v>
      </c>
      <c r="C29" s="239" t="s">
        <v>46</v>
      </c>
      <c r="D29" s="150"/>
      <c r="E29" s="150"/>
      <c r="F29" s="150"/>
      <c r="G29" s="208"/>
      <c r="H29" s="470"/>
      <c r="I29" s="471">
        <v>-481.016</v>
      </c>
      <c r="J29" s="147"/>
      <c r="K29" s="150"/>
      <c r="L29" s="150"/>
      <c r="M29" s="150"/>
      <c r="N29" s="150"/>
      <c r="O29" s="150"/>
      <c r="P29" s="150"/>
      <c r="Q29" s="150"/>
      <c r="R29" s="208"/>
      <c r="S29" s="470"/>
      <c r="T29" s="510"/>
      <c r="U29" s="147"/>
      <c r="V29" s="150"/>
      <c r="W29" s="150"/>
      <c r="X29" s="150"/>
      <c r="Y29" s="150"/>
      <c r="Z29" s="208"/>
      <c r="AA29" s="240">
        <f>I29+T29</f>
        <v>-481.016</v>
      </c>
      <c r="AB29" s="153">
        <f>H29+S29</f>
        <v>0</v>
      </c>
      <c r="AC29" s="154">
        <f>SUM(AA29:AB29)</f>
        <v>-481.016</v>
      </c>
    </row>
    <row r="31" ht="13.5" thickBot="1"/>
    <row r="32" spans="1:34" s="522" customFormat="1" ht="16.5" thickBot="1">
      <c r="A32" s="513"/>
      <c r="B32" s="514" t="s">
        <v>287</v>
      </c>
      <c r="C32" s="514"/>
      <c r="D32" s="515"/>
      <c r="E32" s="515"/>
      <c r="F32" s="515"/>
      <c r="G32" s="516"/>
      <c r="H32" s="517">
        <f>SUM(H28:H31)</f>
        <v>0</v>
      </c>
      <c r="I32" s="518">
        <f>I13+I29</f>
        <v>149.99999999999994</v>
      </c>
      <c r="J32" s="519"/>
      <c r="K32" s="519"/>
      <c r="L32" s="519"/>
      <c r="M32" s="519"/>
      <c r="N32" s="519"/>
      <c r="O32" s="519"/>
      <c r="P32" s="519"/>
      <c r="Q32" s="519"/>
      <c r="R32" s="519"/>
      <c r="S32" s="470"/>
      <c r="T32" s="510"/>
      <c r="U32" s="519"/>
      <c r="V32" s="519"/>
      <c r="W32" s="519"/>
      <c r="X32" s="519"/>
      <c r="Y32" s="519"/>
      <c r="Z32" s="519"/>
      <c r="AA32" s="520">
        <f>AA13+AA29</f>
        <v>149.99999999999994</v>
      </c>
      <c r="AB32" s="520">
        <f>AB13+AB29</f>
        <v>422.268</v>
      </c>
      <c r="AC32" s="520">
        <f>AC13+AC29</f>
        <v>572.268</v>
      </c>
      <c r="AD32" s="521"/>
      <c r="AE32" s="521"/>
      <c r="AF32" s="521"/>
      <c r="AG32" s="521"/>
      <c r="AH32" s="521"/>
    </row>
    <row r="36" spans="1:2" ht="15.75">
      <c r="A36" s="213"/>
      <c r="B36" s="213"/>
    </row>
  </sheetData>
  <sheetProtection/>
  <mergeCells count="21">
    <mergeCell ref="H20:I20"/>
    <mergeCell ref="H21:I21"/>
    <mergeCell ref="H22:I22"/>
    <mergeCell ref="H23:I23"/>
    <mergeCell ref="H24:I24"/>
    <mergeCell ref="K5:O5"/>
    <mergeCell ref="H18:I18"/>
    <mergeCell ref="H19:I19"/>
    <mergeCell ref="A1:AE1"/>
    <mergeCell ref="A4:A6"/>
    <mergeCell ref="B4:B6"/>
    <mergeCell ref="C4:C6"/>
    <mergeCell ref="D4:D6"/>
    <mergeCell ref="E4:O4"/>
    <mergeCell ref="P4:Z4"/>
    <mergeCell ref="AA4:AC4"/>
    <mergeCell ref="E5:E6"/>
    <mergeCell ref="F5:J5"/>
    <mergeCell ref="P5:P6"/>
    <mergeCell ref="Q5:V5"/>
    <mergeCell ref="W5:Z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8" scale="68" r:id="rId1"/>
  <headerFooter alignWithMargins="0">
    <oddHeader>&amp;R&amp;"Arial CE,Kurzíva"Kapitola D.&amp;"Arial CE,Obyčejné"
&amp;"Arial CE,Tučné"Tabulka č.6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="75" zoomScaleNormal="75" zoomScalePageLayoutView="0" workbookViewId="0" topLeftCell="A1">
      <pane xSplit="3" ySplit="1" topLeftCell="K2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33" sqref="B33"/>
    </sheetView>
  </sheetViews>
  <sheetFormatPr defaultColWidth="9.00390625" defaultRowHeight="12.75"/>
  <cols>
    <col min="1" max="1" width="12.375" style="0" customWidth="1"/>
    <col min="2" max="2" width="53.875" style="0" customWidth="1"/>
    <col min="3" max="3" width="4.75390625" style="0" customWidth="1"/>
    <col min="4" max="4" width="10.25390625" style="0" customWidth="1"/>
    <col min="5" max="7" width="10.375" style="0" bestFit="1" customWidth="1"/>
    <col min="8" max="8" width="9.00390625" style="0" customWidth="1"/>
    <col min="9" max="9" width="11.75390625" style="0" bestFit="1" customWidth="1"/>
    <col min="10" max="10" width="10.375" style="0" bestFit="1" customWidth="1"/>
    <col min="11" max="11" width="10.25390625" style="0" customWidth="1"/>
    <col min="12" max="12" width="8.75390625" style="0" bestFit="1" customWidth="1"/>
    <col min="13" max="13" width="8.625" style="0" customWidth="1"/>
    <col min="14" max="14" width="8.75390625" style="0" bestFit="1" customWidth="1"/>
    <col min="15" max="16" width="7.625" style="0" bestFit="1" customWidth="1"/>
    <col min="17" max="17" width="11.375" style="0" bestFit="1" customWidth="1"/>
    <col min="18" max="18" width="10.875" style="0" bestFit="1" customWidth="1"/>
    <col min="19" max="19" width="8.375" style="0" customWidth="1"/>
    <col min="20" max="20" width="6.875" style="0" customWidth="1"/>
    <col min="21" max="21" width="9.625" style="0" customWidth="1"/>
    <col min="22" max="23" width="7.25390625" style="0" customWidth="1"/>
    <col min="24" max="24" width="7.375" style="0" customWidth="1"/>
    <col min="25" max="26" width="7.625" style="0" customWidth="1"/>
    <col min="27" max="27" width="6.00390625" style="0" customWidth="1"/>
    <col min="28" max="28" width="11.625" style="0" customWidth="1"/>
    <col min="29" max="29" width="10.00390625" style="0" customWidth="1"/>
    <col min="30" max="30" width="11.625" style="0" customWidth="1"/>
  </cols>
  <sheetData>
    <row r="1" spans="1:31" s="260" customFormat="1" ht="23.25" customHeight="1">
      <c r="A1" s="606" t="s">
        <v>288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523"/>
    </row>
    <row r="2" ht="13.5" thickBot="1"/>
    <row r="3" spans="1:30" ht="15.75" thickBot="1">
      <c r="A3" s="607" t="s">
        <v>24</v>
      </c>
      <c r="B3" s="610" t="s">
        <v>25</v>
      </c>
      <c r="C3" s="695" t="s">
        <v>26</v>
      </c>
      <c r="D3" s="696" t="s">
        <v>27</v>
      </c>
      <c r="E3" s="677" t="s">
        <v>28</v>
      </c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8"/>
      <c r="Q3" s="656" t="s">
        <v>29</v>
      </c>
      <c r="R3" s="673"/>
      <c r="S3" s="673"/>
      <c r="T3" s="673"/>
      <c r="U3" s="673"/>
      <c r="V3" s="673"/>
      <c r="W3" s="673"/>
      <c r="X3" s="673"/>
      <c r="Y3" s="673"/>
      <c r="Z3" s="673"/>
      <c r="AA3" s="699"/>
      <c r="AB3" s="692" t="s">
        <v>278</v>
      </c>
      <c r="AC3" s="681"/>
      <c r="AD3" s="682"/>
    </row>
    <row r="4" spans="1:30" ht="15.75" thickBot="1">
      <c r="A4" s="608"/>
      <c r="B4" s="611"/>
      <c r="C4" s="611"/>
      <c r="D4" s="697"/>
      <c r="E4" s="524"/>
      <c r="F4" s="656" t="s">
        <v>32</v>
      </c>
      <c r="G4" s="665"/>
      <c r="H4" s="673"/>
      <c r="I4" s="673"/>
      <c r="J4" s="665"/>
      <c r="K4" s="666"/>
      <c r="L4" s="656" t="s">
        <v>33</v>
      </c>
      <c r="M4" s="665"/>
      <c r="N4" s="665"/>
      <c r="O4" s="665"/>
      <c r="P4" s="666"/>
      <c r="Q4" s="525"/>
      <c r="R4" s="656" t="s">
        <v>32</v>
      </c>
      <c r="S4" s="657"/>
      <c r="T4" s="658"/>
      <c r="U4" s="658"/>
      <c r="V4" s="657"/>
      <c r="W4" s="674"/>
      <c r="X4" s="656" t="s">
        <v>33</v>
      </c>
      <c r="Y4" s="657"/>
      <c r="Z4" s="657"/>
      <c r="AA4" s="674"/>
      <c r="AB4" s="526"/>
      <c r="AC4" s="418"/>
      <c r="AD4" s="419"/>
    </row>
    <row r="5" spans="1:30" ht="54" customHeight="1" thickBot="1">
      <c r="A5" s="609"/>
      <c r="B5" s="612"/>
      <c r="C5" s="612"/>
      <c r="D5" s="698"/>
      <c r="E5" s="59" t="s">
        <v>31</v>
      </c>
      <c r="F5" s="60" t="s">
        <v>35</v>
      </c>
      <c r="G5" s="61" t="s">
        <v>36</v>
      </c>
      <c r="H5" s="527" t="s">
        <v>258</v>
      </c>
      <c r="I5" s="528">
        <v>2008</v>
      </c>
      <c r="J5" s="64">
        <v>2009</v>
      </c>
      <c r="K5" s="65" t="s">
        <v>38</v>
      </c>
      <c r="L5" s="60" t="s">
        <v>39</v>
      </c>
      <c r="M5" s="61" t="s">
        <v>36</v>
      </c>
      <c r="N5" s="67">
        <v>2008</v>
      </c>
      <c r="O5" s="64">
        <v>2009</v>
      </c>
      <c r="P5" s="65" t="s">
        <v>38</v>
      </c>
      <c r="Q5" s="59" t="s">
        <v>34</v>
      </c>
      <c r="R5" s="60" t="s">
        <v>35</v>
      </c>
      <c r="S5" s="61" t="s">
        <v>36</v>
      </c>
      <c r="T5" s="527" t="s">
        <v>258</v>
      </c>
      <c r="U5" s="528">
        <v>2008</v>
      </c>
      <c r="V5" s="64">
        <v>2009</v>
      </c>
      <c r="W5" s="65" t="s">
        <v>38</v>
      </c>
      <c r="X5" s="60" t="s">
        <v>39</v>
      </c>
      <c r="Y5" s="61" t="s">
        <v>36</v>
      </c>
      <c r="Z5" s="67">
        <v>2008</v>
      </c>
      <c r="AA5" s="529">
        <v>2009</v>
      </c>
      <c r="AB5" s="262" t="s">
        <v>40</v>
      </c>
      <c r="AC5" s="69" t="s">
        <v>41</v>
      </c>
      <c r="AD5" s="70" t="s">
        <v>42</v>
      </c>
    </row>
    <row r="6" spans="1:30" ht="15.75" thickBot="1">
      <c r="A6" s="71">
        <v>1</v>
      </c>
      <c r="B6" s="72">
        <v>2</v>
      </c>
      <c r="C6" s="530"/>
      <c r="D6" s="77">
        <v>3</v>
      </c>
      <c r="E6" s="75">
        <v>4</v>
      </c>
      <c r="F6" s="76">
        <v>5</v>
      </c>
      <c r="G6" s="77">
        <v>6</v>
      </c>
      <c r="H6" s="531">
        <v>7</v>
      </c>
      <c r="I6" s="532">
        <v>8</v>
      </c>
      <c r="J6" s="80">
        <v>9</v>
      </c>
      <c r="K6" s="81">
        <v>10</v>
      </c>
      <c r="L6" s="76">
        <v>11</v>
      </c>
      <c r="M6" s="82">
        <v>12</v>
      </c>
      <c r="N6" s="82">
        <v>13</v>
      </c>
      <c r="O6" s="82">
        <v>14</v>
      </c>
      <c r="P6" s="81">
        <v>15</v>
      </c>
      <c r="Q6" s="75">
        <v>16</v>
      </c>
      <c r="R6" s="76">
        <v>17</v>
      </c>
      <c r="S6" s="82">
        <v>18</v>
      </c>
      <c r="T6" s="82">
        <v>19</v>
      </c>
      <c r="U6" s="82">
        <v>20</v>
      </c>
      <c r="V6" s="82">
        <v>21</v>
      </c>
      <c r="W6" s="81">
        <v>22</v>
      </c>
      <c r="X6" s="76">
        <v>23</v>
      </c>
      <c r="Y6" s="82">
        <v>24</v>
      </c>
      <c r="Z6" s="82">
        <v>25</v>
      </c>
      <c r="AA6" s="81">
        <v>26</v>
      </c>
      <c r="AB6" s="264">
        <v>27</v>
      </c>
      <c r="AC6" s="265">
        <v>28</v>
      </c>
      <c r="AD6" s="266">
        <v>29</v>
      </c>
    </row>
    <row r="7" spans="1:30" s="40" customFormat="1" ht="15.75" thickBot="1">
      <c r="A7" s="533"/>
      <c r="B7" s="533"/>
      <c r="C7" s="56"/>
      <c r="D7" s="57"/>
      <c r="E7" s="57"/>
      <c r="F7" s="57"/>
      <c r="G7" s="57"/>
      <c r="H7" s="534"/>
      <c r="I7" s="535"/>
      <c r="J7" s="57"/>
      <c r="K7" s="57"/>
      <c r="L7" s="57"/>
      <c r="M7" s="57"/>
      <c r="N7" s="57"/>
      <c r="O7" s="57"/>
      <c r="P7" s="57"/>
      <c r="Q7" s="57"/>
      <c r="R7" s="57"/>
      <c r="S7" s="57"/>
      <c r="T7" s="534"/>
      <c r="U7" s="535"/>
      <c r="V7" s="57"/>
      <c r="W7" s="57"/>
      <c r="X7" s="57"/>
      <c r="Y7" s="57"/>
      <c r="Z7" s="57"/>
      <c r="AA7" s="57"/>
      <c r="AB7" s="57"/>
      <c r="AC7" s="57"/>
      <c r="AD7" s="57"/>
    </row>
    <row r="8" spans="1:30" s="170" customFormat="1" ht="12.75">
      <c r="A8" s="158" t="s">
        <v>289</v>
      </c>
      <c r="B8" s="159" t="s">
        <v>290</v>
      </c>
      <c r="C8" s="159" t="s">
        <v>46</v>
      </c>
      <c r="D8" s="536">
        <f aca="true" t="shared" si="0" ref="D8:D41">E8+Q8</f>
        <v>19.985999999999997</v>
      </c>
      <c r="E8" s="537">
        <f aca="true" t="shared" si="1" ref="E8:E41">F8+L8</f>
        <v>19.586</v>
      </c>
      <c r="F8" s="538">
        <f aca="true" t="shared" si="2" ref="F8:F41">G8+H8+I8+J8+K8</f>
        <v>16.586</v>
      </c>
      <c r="G8" s="539">
        <v>9.586</v>
      </c>
      <c r="H8" s="540"/>
      <c r="I8" s="541">
        <v>7</v>
      </c>
      <c r="J8" s="539"/>
      <c r="K8" s="542"/>
      <c r="L8" s="224">
        <f aca="true" t="shared" si="3" ref="L8:L42">M8+N8+O8+P8</f>
        <v>3</v>
      </c>
      <c r="M8" s="543"/>
      <c r="N8" s="543">
        <v>3</v>
      </c>
      <c r="O8" s="543"/>
      <c r="P8" s="317"/>
      <c r="Q8" s="537">
        <f aca="true" t="shared" si="4" ref="Q8:Q41">R8+X8</f>
        <v>0.4</v>
      </c>
      <c r="R8" s="538">
        <f aca="true" t="shared" si="5" ref="R8:R41">S8+T8+U8+V8+W8</f>
        <v>0.4</v>
      </c>
      <c r="S8" s="539"/>
      <c r="T8" s="540"/>
      <c r="U8" s="541">
        <v>0.4</v>
      </c>
      <c r="V8" s="539"/>
      <c r="W8" s="542"/>
      <c r="X8" s="224">
        <f aca="true" t="shared" si="6" ref="X8:X41">Y8+Z8+AA8</f>
        <v>0</v>
      </c>
      <c r="Y8" s="543"/>
      <c r="Z8" s="543"/>
      <c r="AA8" s="317"/>
      <c r="AB8" s="544">
        <f aca="true" t="shared" si="7" ref="AB8:AB38">I8+U8</f>
        <v>7.4</v>
      </c>
      <c r="AC8" s="545">
        <f aca="true" t="shared" si="8" ref="AC8:AC38">H8+T8</f>
        <v>0</v>
      </c>
      <c r="AD8" s="546">
        <f>AB8+AC8</f>
        <v>7.4</v>
      </c>
    </row>
    <row r="9" spans="1:30" s="170" customFormat="1" ht="12.75">
      <c r="A9" s="182" t="s">
        <v>291</v>
      </c>
      <c r="B9" s="172" t="s">
        <v>292</v>
      </c>
      <c r="C9" s="172" t="s">
        <v>46</v>
      </c>
      <c r="D9" s="547">
        <f t="shared" si="0"/>
        <v>13.899000000000001</v>
      </c>
      <c r="E9" s="548">
        <f t="shared" si="1"/>
        <v>13.899000000000001</v>
      </c>
      <c r="F9" s="178">
        <f t="shared" si="2"/>
        <v>13.399000000000001</v>
      </c>
      <c r="G9" s="549">
        <v>0.492</v>
      </c>
      <c r="H9" s="550"/>
      <c r="I9" s="551">
        <v>12.907</v>
      </c>
      <c r="J9" s="549"/>
      <c r="K9" s="552"/>
      <c r="L9" s="176">
        <f t="shared" si="3"/>
        <v>0.5</v>
      </c>
      <c r="M9" s="326"/>
      <c r="N9" s="326">
        <v>0.5</v>
      </c>
      <c r="O9" s="326"/>
      <c r="P9" s="324"/>
      <c r="Q9" s="548">
        <f t="shared" si="4"/>
        <v>0</v>
      </c>
      <c r="R9" s="178">
        <f t="shared" si="5"/>
        <v>0</v>
      </c>
      <c r="S9" s="549"/>
      <c r="T9" s="550"/>
      <c r="U9" s="551"/>
      <c r="V9" s="549"/>
      <c r="W9" s="552"/>
      <c r="X9" s="176">
        <f t="shared" si="6"/>
        <v>0</v>
      </c>
      <c r="Y9" s="326"/>
      <c r="Z9" s="326"/>
      <c r="AA9" s="324"/>
      <c r="AB9" s="553">
        <f t="shared" si="7"/>
        <v>12.907</v>
      </c>
      <c r="AC9" s="393">
        <f t="shared" si="8"/>
        <v>0</v>
      </c>
      <c r="AD9" s="394">
        <f aca="true" t="shared" si="9" ref="AD9:AD38">AB9+AC9</f>
        <v>12.907</v>
      </c>
    </row>
    <row r="10" spans="1:30" s="170" customFormat="1" ht="12.75">
      <c r="A10" s="182" t="s">
        <v>293</v>
      </c>
      <c r="B10" s="172" t="s">
        <v>294</v>
      </c>
      <c r="C10" s="172" t="s">
        <v>46</v>
      </c>
      <c r="D10" s="547">
        <f t="shared" si="0"/>
        <v>124.909</v>
      </c>
      <c r="E10" s="548">
        <f t="shared" si="1"/>
        <v>105.4</v>
      </c>
      <c r="F10" s="178">
        <f t="shared" si="2"/>
        <v>105.4</v>
      </c>
      <c r="G10" s="549">
        <v>6.979</v>
      </c>
      <c r="H10" s="550"/>
      <c r="I10" s="551"/>
      <c r="J10" s="549">
        <v>55</v>
      </c>
      <c r="K10" s="384">
        <v>43.421</v>
      </c>
      <c r="L10" s="176">
        <f t="shared" si="3"/>
        <v>0</v>
      </c>
      <c r="M10" s="326"/>
      <c r="N10" s="326"/>
      <c r="O10" s="326"/>
      <c r="P10" s="324"/>
      <c r="Q10" s="548">
        <f t="shared" si="4"/>
        <v>19.509</v>
      </c>
      <c r="R10" s="178">
        <f t="shared" si="5"/>
        <v>19.509</v>
      </c>
      <c r="S10" s="549"/>
      <c r="T10" s="550"/>
      <c r="U10" s="551"/>
      <c r="V10" s="549">
        <v>19.509</v>
      </c>
      <c r="W10" s="552"/>
      <c r="X10" s="176">
        <f t="shared" si="6"/>
        <v>0</v>
      </c>
      <c r="Y10" s="326"/>
      <c r="Z10" s="326"/>
      <c r="AA10" s="324"/>
      <c r="AB10" s="553">
        <f t="shared" si="7"/>
        <v>0</v>
      </c>
      <c r="AC10" s="393">
        <f t="shared" si="8"/>
        <v>0</v>
      </c>
      <c r="AD10" s="394">
        <f t="shared" si="9"/>
        <v>0</v>
      </c>
    </row>
    <row r="11" spans="1:30" s="170" customFormat="1" ht="12.75">
      <c r="A11" s="182" t="s">
        <v>295</v>
      </c>
      <c r="B11" s="172" t="s">
        <v>296</v>
      </c>
      <c r="C11" s="172" t="s">
        <v>46</v>
      </c>
      <c r="D11" s="547">
        <f t="shared" si="0"/>
        <v>22.194</v>
      </c>
      <c r="E11" s="548">
        <f t="shared" si="1"/>
        <v>19.267</v>
      </c>
      <c r="F11" s="178">
        <f t="shared" si="2"/>
        <v>19.267</v>
      </c>
      <c r="G11" s="549">
        <v>1.509</v>
      </c>
      <c r="H11" s="550"/>
      <c r="I11" s="551">
        <v>17.758</v>
      </c>
      <c r="J11" s="549"/>
      <c r="K11" s="552"/>
      <c r="L11" s="176">
        <f t="shared" si="3"/>
        <v>0</v>
      </c>
      <c r="M11" s="326"/>
      <c r="N11" s="326"/>
      <c r="O11" s="326"/>
      <c r="P11" s="324"/>
      <c r="Q11" s="548">
        <f t="shared" si="4"/>
        <v>2.927</v>
      </c>
      <c r="R11" s="178">
        <f t="shared" si="5"/>
        <v>2.927</v>
      </c>
      <c r="S11" s="549"/>
      <c r="T11" s="550"/>
      <c r="U11" s="551">
        <v>2.927</v>
      </c>
      <c r="V11" s="549"/>
      <c r="W11" s="552"/>
      <c r="X11" s="176">
        <f t="shared" si="6"/>
        <v>0</v>
      </c>
      <c r="Y11" s="326"/>
      <c r="Z11" s="326"/>
      <c r="AA11" s="324"/>
      <c r="AB11" s="553">
        <f t="shared" si="7"/>
        <v>20.685</v>
      </c>
      <c r="AC11" s="393">
        <f t="shared" si="8"/>
        <v>0</v>
      </c>
      <c r="AD11" s="394">
        <f t="shared" si="9"/>
        <v>20.685</v>
      </c>
    </row>
    <row r="12" spans="1:30" s="170" customFormat="1" ht="12.75">
      <c r="A12" s="182" t="s">
        <v>297</v>
      </c>
      <c r="B12" s="172" t="s">
        <v>298</v>
      </c>
      <c r="C12" s="172" t="s">
        <v>46</v>
      </c>
      <c r="D12" s="547">
        <f t="shared" si="0"/>
        <v>38.75</v>
      </c>
      <c r="E12" s="548">
        <f t="shared" si="1"/>
        <v>29.35</v>
      </c>
      <c r="F12" s="178">
        <f t="shared" si="2"/>
        <v>28.1</v>
      </c>
      <c r="G12" s="549">
        <v>0.669</v>
      </c>
      <c r="H12" s="550"/>
      <c r="I12" s="551">
        <v>27.431</v>
      </c>
      <c r="J12" s="549"/>
      <c r="K12" s="552"/>
      <c r="L12" s="176">
        <f t="shared" si="3"/>
        <v>1.25</v>
      </c>
      <c r="M12" s="326"/>
      <c r="N12" s="326">
        <v>1.25</v>
      </c>
      <c r="O12" s="326"/>
      <c r="P12" s="324"/>
      <c r="Q12" s="548">
        <f t="shared" si="4"/>
        <v>9.4</v>
      </c>
      <c r="R12" s="178">
        <f t="shared" si="5"/>
        <v>0</v>
      </c>
      <c r="S12" s="549"/>
      <c r="T12" s="550"/>
      <c r="U12" s="551"/>
      <c r="V12" s="549"/>
      <c r="W12" s="552"/>
      <c r="X12" s="176">
        <f t="shared" si="6"/>
        <v>9.4</v>
      </c>
      <c r="Y12" s="326"/>
      <c r="Z12" s="326">
        <v>9.4</v>
      </c>
      <c r="AA12" s="324"/>
      <c r="AB12" s="553">
        <f t="shared" si="7"/>
        <v>27.431</v>
      </c>
      <c r="AC12" s="393">
        <f t="shared" si="8"/>
        <v>0</v>
      </c>
      <c r="AD12" s="394">
        <f t="shared" si="9"/>
        <v>27.431</v>
      </c>
    </row>
    <row r="13" spans="1:30" s="170" customFormat="1" ht="12.75">
      <c r="A13" s="182" t="s">
        <v>299</v>
      </c>
      <c r="B13" s="172" t="s">
        <v>300</v>
      </c>
      <c r="C13" s="172" t="s">
        <v>46</v>
      </c>
      <c r="D13" s="547">
        <f t="shared" si="0"/>
        <v>374.28400000000005</v>
      </c>
      <c r="E13" s="548">
        <f t="shared" si="1"/>
        <v>364.857</v>
      </c>
      <c r="F13" s="178">
        <f t="shared" si="2"/>
        <v>364.612</v>
      </c>
      <c r="G13" s="549">
        <v>17.386</v>
      </c>
      <c r="H13" s="550"/>
      <c r="I13" s="551">
        <v>10.95</v>
      </c>
      <c r="J13" s="549">
        <v>44</v>
      </c>
      <c r="K13" s="552">
        <v>292.276</v>
      </c>
      <c r="L13" s="176">
        <f t="shared" si="3"/>
        <v>0.245</v>
      </c>
      <c r="M13" s="326">
        <v>0.245</v>
      </c>
      <c r="N13" s="326"/>
      <c r="O13" s="326"/>
      <c r="P13" s="324"/>
      <c r="Q13" s="548">
        <f t="shared" si="4"/>
        <v>9.427</v>
      </c>
      <c r="R13" s="178">
        <f t="shared" si="5"/>
        <v>9.427</v>
      </c>
      <c r="S13" s="549"/>
      <c r="T13" s="550"/>
      <c r="U13" s="551"/>
      <c r="V13" s="549"/>
      <c r="W13" s="552">
        <v>9.427</v>
      </c>
      <c r="X13" s="176">
        <f t="shared" si="6"/>
        <v>0</v>
      </c>
      <c r="Y13" s="326"/>
      <c r="Z13" s="326"/>
      <c r="AA13" s="324"/>
      <c r="AB13" s="553">
        <f t="shared" si="7"/>
        <v>10.95</v>
      </c>
      <c r="AC13" s="393">
        <f t="shared" si="8"/>
        <v>0</v>
      </c>
      <c r="AD13" s="394">
        <f t="shared" si="9"/>
        <v>10.95</v>
      </c>
    </row>
    <row r="14" spans="1:30" s="170" customFormat="1" ht="12.75">
      <c r="A14" s="182" t="s">
        <v>301</v>
      </c>
      <c r="B14" s="172" t="s">
        <v>302</v>
      </c>
      <c r="C14" s="172" t="s">
        <v>46</v>
      </c>
      <c r="D14" s="547">
        <f t="shared" si="0"/>
        <v>393.798</v>
      </c>
      <c r="E14" s="548">
        <f t="shared" si="1"/>
        <v>374.998</v>
      </c>
      <c r="F14" s="178">
        <f t="shared" si="2"/>
        <v>374.998</v>
      </c>
      <c r="G14" s="549">
        <v>0.054</v>
      </c>
      <c r="H14" s="550"/>
      <c r="I14" s="551">
        <v>94.598</v>
      </c>
      <c r="J14" s="549">
        <v>280.346</v>
      </c>
      <c r="K14" s="552"/>
      <c r="L14" s="176">
        <f t="shared" si="3"/>
        <v>0</v>
      </c>
      <c r="M14" s="326"/>
      <c r="N14" s="326"/>
      <c r="O14" s="326"/>
      <c r="P14" s="324"/>
      <c r="Q14" s="548">
        <f t="shared" si="4"/>
        <v>18.8</v>
      </c>
      <c r="R14" s="178">
        <f t="shared" si="5"/>
        <v>18.8</v>
      </c>
      <c r="S14" s="549"/>
      <c r="T14" s="550"/>
      <c r="U14" s="551">
        <v>0.476</v>
      </c>
      <c r="V14" s="549">
        <v>18.324</v>
      </c>
      <c r="W14" s="552"/>
      <c r="X14" s="176">
        <f t="shared" si="6"/>
        <v>0</v>
      </c>
      <c r="Y14" s="326"/>
      <c r="Z14" s="326"/>
      <c r="AA14" s="324"/>
      <c r="AB14" s="553">
        <f t="shared" si="7"/>
        <v>95.074</v>
      </c>
      <c r="AC14" s="393">
        <f t="shared" si="8"/>
        <v>0</v>
      </c>
      <c r="AD14" s="394">
        <f t="shared" si="9"/>
        <v>95.074</v>
      </c>
    </row>
    <row r="15" spans="1:30" s="170" customFormat="1" ht="12.75">
      <c r="A15" s="182" t="s">
        <v>303</v>
      </c>
      <c r="B15" s="172" t="s">
        <v>304</v>
      </c>
      <c r="C15" s="172" t="s">
        <v>46</v>
      </c>
      <c r="D15" s="547">
        <f t="shared" si="0"/>
        <v>81.98</v>
      </c>
      <c r="E15" s="548">
        <f t="shared" si="1"/>
        <v>70.372</v>
      </c>
      <c r="F15" s="178">
        <f t="shared" si="2"/>
        <v>70.372</v>
      </c>
      <c r="G15" s="549">
        <v>40.815</v>
      </c>
      <c r="H15" s="550"/>
      <c r="I15" s="551">
        <v>29.557</v>
      </c>
      <c r="J15" s="549"/>
      <c r="K15" s="552"/>
      <c r="L15" s="176">
        <f t="shared" si="3"/>
        <v>0</v>
      </c>
      <c r="M15" s="326"/>
      <c r="N15" s="326"/>
      <c r="O15" s="326"/>
      <c r="P15" s="324"/>
      <c r="Q15" s="548">
        <f t="shared" si="4"/>
        <v>11.608</v>
      </c>
      <c r="R15" s="178">
        <f t="shared" si="5"/>
        <v>8.608</v>
      </c>
      <c r="S15" s="549">
        <v>1.137</v>
      </c>
      <c r="T15" s="550"/>
      <c r="U15" s="551">
        <v>7.471</v>
      </c>
      <c r="V15" s="549"/>
      <c r="W15" s="552"/>
      <c r="X15" s="176">
        <f t="shared" si="6"/>
        <v>3</v>
      </c>
      <c r="Y15" s="326">
        <v>0.396</v>
      </c>
      <c r="Z15" s="326">
        <v>2.604</v>
      </c>
      <c r="AA15" s="324"/>
      <c r="AB15" s="553">
        <f t="shared" si="7"/>
        <v>37.028</v>
      </c>
      <c r="AC15" s="393">
        <f t="shared" si="8"/>
        <v>0</v>
      </c>
      <c r="AD15" s="394">
        <f t="shared" si="9"/>
        <v>37.028</v>
      </c>
    </row>
    <row r="16" spans="1:30" s="170" customFormat="1" ht="12.75">
      <c r="A16" s="182"/>
      <c r="B16" s="172" t="s">
        <v>305</v>
      </c>
      <c r="C16" s="172" t="s">
        <v>55</v>
      </c>
      <c r="D16" s="547">
        <f>E16+Q16</f>
        <v>18.401</v>
      </c>
      <c r="E16" s="548">
        <f>F16+L16</f>
        <v>14.601</v>
      </c>
      <c r="F16" s="178">
        <f>G16+H16+I16+J16+K16</f>
        <v>14.601</v>
      </c>
      <c r="G16" s="549"/>
      <c r="H16" s="550"/>
      <c r="I16" s="551">
        <v>14.601</v>
      </c>
      <c r="J16" s="549"/>
      <c r="K16" s="552"/>
      <c r="L16" s="176">
        <f t="shared" si="3"/>
        <v>0</v>
      </c>
      <c r="M16" s="326"/>
      <c r="N16" s="326"/>
      <c r="O16" s="326"/>
      <c r="P16" s="324"/>
      <c r="Q16" s="548">
        <f>R16+X16</f>
        <v>3.8</v>
      </c>
      <c r="R16" s="178">
        <f>S16+T16+U16+V16+W16</f>
        <v>3.8</v>
      </c>
      <c r="S16" s="549"/>
      <c r="T16" s="550"/>
      <c r="U16" s="551">
        <v>3.8</v>
      </c>
      <c r="V16" s="549"/>
      <c r="W16" s="552"/>
      <c r="X16" s="176">
        <f t="shared" si="6"/>
        <v>0</v>
      </c>
      <c r="Y16" s="326"/>
      <c r="Z16" s="326"/>
      <c r="AA16" s="324"/>
      <c r="AB16" s="553">
        <f>I16+U16</f>
        <v>18.401</v>
      </c>
      <c r="AC16" s="393">
        <f>H16+T16</f>
        <v>0</v>
      </c>
      <c r="AD16" s="394">
        <f>AB16+AC16</f>
        <v>18.401</v>
      </c>
    </row>
    <row r="17" spans="1:30" s="170" customFormat="1" ht="12.75">
      <c r="A17" s="182" t="s">
        <v>306</v>
      </c>
      <c r="B17" s="172" t="s">
        <v>307</v>
      </c>
      <c r="C17" s="172" t="s">
        <v>46</v>
      </c>
      <c r="D17" s="547">
        <f t="shared" si="0"/>
        <v>42.72</v>
      </c>
      <c r="E17" s="548">
        <f t="shared" si="1"/>
        <v>42.22</v>
      </c>
      <c r="F17" s="178">
        <f t="shared" si="2"/>
        <v>42.22</v>
      </c>
      <c r="G17" s="549">
        <v>9</v>
      </c>
      <c r="H17" s="550"/>
      <c r="I17" s="551">
        <v>33.22</v>
      </c>
      <c r="J17" s="549"/>
      <c r="K17" s="552"/>
      <c r="L17" s="176">
        <f t="shared" si="3"/>
        <v>0</v>
      </c>
      <c r="M17" s="326"/>
      <c r="N17" s="326"/>
      <c r="O17" s="326"/>
      <c r="P17" s="324"/>
      <c r="Q17" s="548">
        <f t="shared" si="4"/>
        <v>0.5</v>
      </c>
      <c r="R17" s="178">
        <f t="shared" si="5"/>
        <v>0.5</v>
      </c>
      <c r="S17" s="549"/>
      <c r="T17" s="550"/>
      <c r="U17" s="551">
        <v>0.5</v>
      </c>
      <c r="V17" s="549"/>
      <c r="W17" s="552"/>
      <c r="X17" s="176">
        <f t="shared" si="6"/>
        <v>0</v>
      </c>
      <c r="Y17" s="326"/>
      <c r="Z17" s="326"/>
      <c r="AA17" s="324"/>
      <c r="AB17" s="553">
        <f t="shared" si="7"/>
        <v>33.72</v>
      </c>
      <c r="AC17" s="393">
        <f t="shared" si="8"/>
        <v>0</v>
      </c>
      <c r="AD17" s="394">
        <f t="shared" si="9"/>
        <v>33.72</v>
      </c>
    </row>
    <row r="18" spans="1:30" s="170" customFormat="1" ht="12.75">
      <c r="A18" s="182" t="s">
        <v>308</v>
      </c>
      <c r="B18" s="172" t="s">
        <v>309</v>
      </c>
      <c r="C18" s="172" t="s">
        <v>46</v>
      </c>
      <c r="D18" s="547">
        <f t="shared" si="0"/>
        <v>14.479</v>
      </c>
      <c r="E18" s="548">
        <f t="shared" si="1"/>
        <v>14.479</v>
      </c>
      <c r="F18" s="178">
        <f t="shared" si="2"/>
        <v>10</v>
      </c>
      <c r="G18" s="549">
        <v>0</v>
      </c>
      <c r="H18" s="550"/>
      <c r="I18" s="551">
        <v>10</v>
      </c>
      <c r="J18" s="549"/>
      <c r="K18" s="552"/>
      <c r="L18" s="176">
        <f t="shared" si="3"/>
        <v>4.479</v>
      </c>
      <c r="M18" s="326"/>
      <c r="N18" s="326">
        <v>4.479</v>
      </c>
      <c r="O18" s="326"/>
      <c r="P18" s="324"/>
      <c r="Q18" s="548">
        <f t="shared" si="4"/>
        <v>0</v>
      </c>
      <c r="R18" s="178">
        <f t="shared" si="5"/>
        <v>0</v>
      </c>
      <c r="S18" s="549"/>
      <c r="T18" s="550"/>
      <c r="U18" s="551"/>
      <c r="V18" s="549"/>
      <c r="W18" s="552"/>
      <c r="X18" s="176">
        <f t="shared" si="6"/>
        <v>0</v>
      </c>
      <c r="Y18" s="326"/>
      <c r="Z18" s="326"/>
      <c r="AA18" s="324"/>
      <c r="AB18" s="553">
        <f t="shared" si="7"/>
        <v>10</v>
      </c>
      <c r="AC18" s="393">
        <f t="shared" si="8"/>
        <v>0</v>
      </c>
      <c r="AD18" s="394">
        <f t="shared" si="9"/>
        <v>10</v>
      </c>
    </row>
    <row r="19" spans="1:30" s="170" customFormat="1" ht="12.75">
      <c r="A19" s="182" t="s">
        <v>310</v>
      </c>
      <c r="B19" s="172" t="s">
        <v>311</v>
      </c>
      <c r="C19" s="172" t="s">
        <v>46</v>
      </c>
      <c r="D19" s="547">
        <f t="shared" si="0"/>
        <v>191.51100000000002</v>
      </c>
      <c r="E19" s="548">
        <f t="shared" si="1"/>
        <v>176.92700000000002</v>
      </c>
      <c r="F19" s="178">
        <f t="shared" si="2"/>
        <v>171.52</v>
      </c>
      <c r="G19" s="549">
        <v>129.066</v>
      </c>
      <c r="H19" s="550"/>
      <c r="I19" s="551">
        <v>42.454</v>
      </c>
      <c r="J19" s="549"/>
      <c r="K19" s="552"/>
      <c r="L19" s="176">
        <f t="shared" si="3"/>
        <v>5.407</v>
      </c>
      <c r="M19" s="326">
        <v>4.92</v>
      </c>
      <c r="N19" s="326">
        <v>0.487</v>
      </c>
      <c r="O19" s="326"/>
      <c r="P19" s="324"/>
      <c r="Q19" s="548">
        <f t="shared" si="4"/>
        <v>14.584</v>
      </c>
      <c r="R19" s="178">
        <f t="shared" si="5"/>
        <v>14.584</v>
      </c>
      <c r="S19" s="549">
        <v>4.736</v>
      </c>
      <c r="T19" s="550"/>
      <c r="U19" s="551">
        <v>9.848</v>
      </c>
      <c r="V19" s="549"/>
      <c r="W19" s="552"/>
      <c r="X19" s="176">
        <f t="shared" si="6"/>
        <v>0</v>
      </c>
      <c r="Y19" s="326"/>
      <c r="Z19" s="326"/>
      <c r="AA19" s="324"/>
      <c r="AB19" s="553">
        <f t="shared" si="7"/>
        <v>52.302</v>
      </c>
      <c r="AC19" s="393">
        <f t="shared" si="8"/>
        <v>0</v>
      </c>
      <c r="AD19" s="394">
        <f t="shared" si="9"/>
        <v>52.302</v>
      </c>
    </row>
    <row r="20" spans="1:30" s="170" customFormat="1" ht="12.75">
      <c r="A20" s="182" t="s">
        <v>312</v>
      </c>
      <c r="B20" s="172" t="s">
        <v>313</v>
      </c>
      <c r="C20" s="172" t="s">
        <v>46</v>
      </c>
      <c r="D20" s="547">
        <f t="shared" si="0"/>
        <v>76.866</v>
      </c>
      <c r="E20" s="548">
        <f t="shared" si="1"/>
        <v>76.866</v>
      </c>
      <c r="F20" s="178">
        <f t="shared" si="2"/>
        <v>73.868</v>
      </c>
      <c r="G20" s="549">
        <v>10</v>
      </c>
      <c r="H20" s="550"/>
      <c r="I20" s="551">
        <v>63.868</v>
      </c>
      <c r="J20" s="549"/>
      <c r="K20" s="552"/>
      <c r="L20" s="176">
        <f t="shared" si="3"/>
        <v>2.998</v>
      </c>
      <c r="M20" s="326">
        <v>2.286</v>
      </c>
      <c r="N20" s="326">
        <v>0.712</v>
      </c>
      <c r="O20" s="326"/>
      <c r="P20" s="324"/>
      <c r="Q20" s="548">
        <f t="shared" si="4"/>
        <v>0</v>
      </c>
      <c r="R20" s="178">
        <f t="shared" si="5"/>
        <v>0</v>
      </c>
      <c r="S20" s="549"/>
      <c r="T20" s="550"/>
      <c r="U20" s="551"/>
      <c r="V20" s="549"/>
      <c r="W20" s="552"/>
      <c r="X20" s="176">
        <f t="shared" si="6"/>
        <v>0</v>
      </c>
      <c r="Y20" s="326"/>
      <c r="Z20" s="326"/>
      <c r="AA20" s="324"/>
      <c r="AB20" s="553">
        <f t="shared" si="7"/>
        <v>63.868</v>
      </c>
      <c r="AC20" s="393">
        <f t="shared" si="8"/>
        <v>0</v>
      </c>
      <c r="AD20" s="394">
        <f t="shared" si="9"/>
        <v>63.868</v>
      </c>
    </row>
    <row r="21" spans="1:30" s="170" customFormat="1" ht="12.75">
      <c r="A21" s="182" t="s">
        <v>314</v>
      </c>
      <c r="B21" s="172" t="s">
        <v>315</v>
      </c>
      <c r="C21" s="172" t="s">
        <v>46</v>
      </c>
      <c r="D21" s="547">
        <f t="shared" si="0"/>
        <v>284.277</v>
      </c>
      <c r="E21" s="548">
        <f t="shared" si="1"/>
        <v>127.508</v>
      </c>
      <c r="F21" s="178">
        <f t="shared" si="2"/>
        <v>125.708</v>
      </c>
      <c r="G21" s="549">
        <v>81.659</v>
      </c>
      <c r="H21" s="550"/>
      <c r="I21" s="551">
        <v>44.049</v>
      </c>
      <c r="J21" s="549"/>
      <c r="K21" s="552"/>
      <c r="L21" s="176">
        <f t="shared" si="3"/>
        <v>1.7999999999999998</v>
      </c>
      <c r="M21" s="326">
        <v>1.63</v>
      </c>
      <c r="N21" s="326">
        <v>0.17</v>
      </c>
      <c r="O21" s="326"/>
      <c r="P21" s="324"/>
      <c r="Q21" s="548">
        <f t="shared" si="4"/>
        <v>156.769</v>
      </c>
      <c r="R21" s="178">
        <f t="shared" si="5"/>
        <v>155.071</v>
      </c>
      <c r="S21" s="549">
        <v>91.9</v>
      </c>
      <c r="T21" s="550"/>
      <c r="U21" s="551">
        <v>63.171</v>
      </c>
      <c r="V21" s="549"/>
      <c r="W21" s="552"/>
      <c r="X21" s="176">
        <f t="shared" si="6"/>
        <v>1.698</v>
      </c>
      <c r="Y21" s="326">
        <v>1.38</v>
      </c>
      <c r="Z21" s="326">
        <v>0.318</v>
      </c>
      <c r="AA21" s="324"/>
      <c r="AB21" s="553">
        <f t="shared" si="7"/>
        <v>107.22</v>
      </c>
      <c r="AC21" s="393">
        <f t="shared" si="8"/>
        <v>0</v>
      </c>
      <c r="AD21" s="394">
        <f t="shared" si="9"/>
        <v>107.22</v>
      </c>
    </row>
    <row r="22" spans="1:30" s="170" customFormat="1" ht="12.75">
      <c r="A22" s="182" t="s">
        <v>316</v>
      </c>
      <c r="B22" s="172" t="s">
        <v>317</v>
      </c>
      <c r="C22" s="172" t="s">
        <v>46</v>
      </c>
      <c r="D22" s="547">
        <f t="shared" si="0"/>
        <v>337.59000000000003</v>
      </c>
      <c r="E22" s="548">
        <f t="shared" si="1"/>
        <v>291.71000000000004</v>
      </c>
      <c r="F22" s="178">
        <f t="shared" si="2"/>
        <v>291.71000000000004</v>
      </c>
      <c r="G22" s="549">
        <v>233.306</v>
      </c>
      <c r="H22" s="550"/>
      <c r="I22" s="551">
        <v>58.404</v>
      </c>
      <c r="J22" s="549"/>
      <c r="K22" s="552"/>
      <c r="L22" s="176">
        <f t="shared" si="3"/>
        <v>0</v>
      </c>
      <c r="M22" s="326"/>
      <c r="N22" s="326"/>
      <c r="O22" s="326"/>
      <c r="P22" s="324"/>
      <c r="Q22" s="548">
        <f t="shared" si="4"/>
        <v>45.88</v>
      </c>
      <c r="R22" s="178">
        <f t="shared" si="5"/>
        <v>45.88</v>
      </c>
      <c r="S22" s="549">
        <v>1.71</v>
      </c>
      <c r="T22" s="550">
        <v>0.165</v>
      </c>
      <c r="U22" s="551">
        <v>44.005</v>
      </c>
      <c r="V22" s="549"/>
      <c r="W22" s="552"/>
      <c r="X22" s="176">
        <f t="shared" si="6"/>
        <v>0</v>
      </c>
      <c r="Y22" s="326"/>
      <c r="Z22" s="326"/>
      <c r="AA22" s="324"/>
      <c r="AB22" s="553">
        <f t="shared" si="7"/>
        <v>102.409</v>
      </c>
      <c r="AC22" s="393">
        <f t="shared" si="8"/>
        <v>0.165</v>
      </c>
      <c r="AD22" s="394">
        <f t="shared" si="9"/>
        <v>102.57400000000001</v>
      </c>
    </row>
    <row r="23" spans="1:30" s="170" customFormat="1" ht="12.75">
      <c r="A23" s="182" t="s">
        <v>318</v>
      </c>
      <c r="B23" s="172" t="s">
        <v>319</v>
      </c>
      <c r="C23" s="172" t="s">
        <v>46</v>
      </c>
      <c r="D23" s="547">
        <f t="shared" si="0"/>
        <v>253.36599999999999</v>
      </c>
      <c r="E23" s="548">
        <f t="shared" si="1"/>
        <v>239.428</v>
      </c>
      <c r="F23" s="178">
        <f t="shared" si="2"/>
        <v>239.428</v>
      </c>
      <c r="G23" s="549">
        <v>116.952</v>
      </c>
      <c r="H23" s="550">
        <v>0.509</v>
      </c>
      <c r="I23" s="551">
        <v>121.967</v>
      </c>
      <c r="J23" s="549"/>
      <c r="K23" s="552"/>
      <c r="L23" s="176">
        <f t="shared" si="3"/>
        <v>0</v>
      </c>
      <c r="M23" s="326"/>
      <c r="N23" s="326"/>
      <c r="O23" s="326"/>
      <c r="P23" s="324"/>
      <c r="Q23" s="548">
        <f t="shared" si="4"/>
        <v>13.938</v>
      </c>
      <c r="R23" s="178">
        <f t="shared" si="5"/>
        <v>13.938</v>
      </c>
      <c r="S23" s="549"/>
      <c r="T23" s="550"/>
      <c r="U23" s="551">
        <v>13.938</v>
      </c>
      <c r="V23" s="549"/>
      <c r="W23" s="552"/>
      <c r="X23" s="176">
        <f t="shared" si="6"/>
        <v>0</v>
      </c>
      <c r="Y23" s="326"/>
      <c r="Z23" s="326"/>
      <c r="AA23" s="324"/>
      <c r="AB23" s="553">
        <f t="shared" si="7"/>
        <v>135.905</v>
      </c>
      <c r="AC23" s="393">
        <f t="shared" si="8"/>
        <v>0.509</v>
      </c>
      <c r="AD23" s="394">
        <f t="shared" si="9"/>
        <v>136.414</v>
      </c>
    </row>
    <row r="24" spans="1:30" s="170" customFormat="1" ht="12.75">
      <c r="A24" s="182" t="s">
        <v>320</v>
      </c>
      <c r="B24" s="172" t="s">
        <v>321</v>
      </c>
      <c r="C24" s="172" t="s">
        <v>46</v>
      </c>
      <c r="D24" s="547">
        <f t="shared" si="0"/>
        <v>10.012</v>
      </c>
      <c r="E24" s="548">
        <f t="shared" si="1"/>
        <v>10.012</v>
      </c>
      <c r="F24" s="178">
        <f t="shared" si="2"/>
        <v>7.112</v>
      </c>
      <c r="G24" s="549">
        <v>3</v>
      </c>
      <c r="H24" s="550"/>
      <c r="I24" s="551">
        <v>4.112</v>
      </c>
      <c r="J24" s="549"/>
      <c r="K24" s="552"/>
      <c r="L24" s="176">
        <f t="shared" si="3"/>
        <v>2.9</v>
      </c>
      <c r="M24" s="326"/>
      <c r="N24" s="326">
        <v>2.9</v>
      </c>
      <c r="O24" s="326"/>
      <c r="P24" s="324"/>
      <c r="Q24" s="548">
        <f t="shared" si="4"/>
        <v>0</v>
      </c>
      <c r="R24" s="178">
        <f t="shared" si="5"/>
        <v>0</v>
      </c>
      <c r="S24" s="549"/>
      <c r="T24" s="550"/>
      <c r="U24" s="551"/>
      <c r="V24" s="549"/>
      <c r="W24" s="552"/>
      <c r="X24" s="176">
        <f t="shared" si="6"/>
        <v>0</v>
      </c>
      <c r="Y24" s="326"/>
      <c r="Z24" s="326"/>
      <c r="AA24" s="324"/>
      <c r="AB24" s="553">
        <f t="shared" si="7"/>
        <v>4.112</v>
      </c>
      <c r="AC24" s="393">
        <f t="shared" si="8"/>
        <v>0</v>
      </c>
      <c r="AD24" s="394">
        <f t="shared" si="9"/>
        <v>4.112</v>
      </c>
    </row>
    <row r="25" spans="1:30" s="170" customFormat="1" ht="12.75">
      <c r="A25" s="182" t="s">
        <v>322</v>
      </c>
      <c r="B25" s="172" t="s">
        <v>323</v>
      </c>
      <c r="C25" s="172" t="s">
        <v>46</v>
      </c>
      <c r="D25" s="547">
        <f t="shared" si="0"/>
        <v>1323.7399999999998</v>
      </c>
      <c r="E25" s="548">
        <f t="shared" si="1"/>
        <v>1307.2389999999998</v>
      </c>
      <c r="F25" s="178">
        <f t="shared" si="2"/>
        <v>1266.8639999999998</v>
      </c>
      <c r="G25" s="549">
        <v>641.221</v>
      </c>
      <c r="H25" s="550">
        <v>77.275</v>
      </c>
      <c r="I25" s="551">
        <v>317.144</v>
      </c>
      <c r="J25" s="549">
        <v>231.224</v>
      </c>
      <c r="K25" s="552"/>
      <c r="L25" s="176">
        <f t="shared" si="3"/>
        <v>40.375</v>
      </c>
      <c r="M25" s="326">
        <v>40.375</v>
      </c>
      <c r="N25" s="326"/>
      <c r="O25" s="326"/>
      <c r="P25" s="324"/>
      <c r="Q25" s="548">
        <f t="shared" si="4"/>
        <v>16.501</v>
      </c>
      <c r="R25" s="178">
        <f t="shared" si="5"/>
        <v>16.501</v>
      </c>
      <c r="S25" s="549"/>
      <c r="T25" s="550">
        <v>1.137</v>
      </c>
      <c r="U25" s="551">
        <v>15.364</v>
      </c>
      <c r="V25" s="549"/>
      <c r="W25" s="552"/>
      <c r="X25" s="176">
        <f t="shared" si="6"/>
        <v>0</v>
      </c>
      <c r="Y25" s="326"/>
      <c r="Z25" s="326"/>
      <c r="AA25" s="324"/>
      <c r="AB25" s="553">
        <f t="shared" si="7"/>
        <v>332.508</v>
      </c>
      <c r="AC25" s="393">
        <f t="shared" si="8"/>
        <v>78.412</v>
      </c>
      <c r="AD25" s="394">
        <f t="shared" si="9"/>
        <v>410.91999999999996</v>
      </c>
    </row>
    <row r="26" spans="1:30" s="170" customFormat="1" ht="12.75">
      <c r="A26" s="182" t="s">
        <v>324</v>
      </c>
      <c r="B26" s="172" t="s">
        <v>325</v>
      </c>
      <c r="C26" s="172" t="s">
        <v>46</v>
      </c>
      <c r="D26" s="547">
        <f t="shared" si="0"/>
        <v>700.6179999999999</v>
      </c>
      <c r="E26" s="548">
        <f t="shared" si="1"/>
        <v>672.415</v>
      </c>
      <c r="F26" s="178">
        <f t="shared" si="2"/>
        <v>672.415</v>
      </c>
      <c r="G26" s="549">
        <v>339.453</v>
      </c>
      <c r="H26" s="550"/>
      <c r="I26" s="551">
        <v>243.156</v>
      </c>
      <c r="J26" s="549">
        <v>89.806</v>
      </c>
      <c r="K26" s="552"/>
      <c r="L26" s="176">
        <f t="shared" si="3"/>
        <v>0</v>
      </c>
      <c r="M26" s="326"/>
      <c r="N26" s="326"/>
      <c r="O26" s="326"/>
      <c r="P26" s="324"/>
      <c r="Q26" s="548">
        <f t="shared" si="4"/>
        <v>28.203</v>
      </c>
      <c r="R26" s="178">
        <f t="shared" si="5"/>
        <v>28.203</v>
      </c>
      <c r="S26" s="549"/>
      <c r="T26" s="550"/>
      <c r="U26" s="551">
        <v>28.203</v>
      </c>
      <c r="V26" s="549"/>
      <c r="W26" s="552"/>
      <c r="X26" s="176">
        <f t="shared" si="6"/>
        <v>0</v>
      </c>
      <c r="Y26" s="326"/>
      <c r="Z26" s="326"/>
      <c r="AA26" s="324"/>
      <c r="AB26" s="553">
        <f t="shared" si="7"/>
        <v>271.359</v>
      </c>
      <c r="AC26" s="393">
        <f t="shared" si="8"/>
        <v>0</v>
      </c>
      <c r="AD26" s="394">
        <f t="shared" si="9"/>
        <v>271.359</v>
      </c>
    </row>
    <row r="27" spans="1:30" s="170" customFormat="1" ht="12.75">
      <c r="A27" s="182" t="s">
        <v>326</v>
      </c>
      <c r="B27" s="172" t="s">
        <v>327</v>
      </c>
      <c r="C27" s="172" t="s">
        <v>46</v>
      </c>
      <c r="D27" s="547">
        <f t="shared" si="0"/>
        <v>26.389</v>
      </c>
      <c r="E27" s="548">
        <f t="shared" si="1"/>
        <v>26.389</v>
      </c>
      <c r="F27" s="178">
        <f t="shared" si="2"/>
        <v>5</v>
      </c>
      <c r="G27" s="549">
        <v>0</v>
      </c>
      <c r="H27" s="550"/>
      <c r="I27" s="551">
        <v>5</v>
      </c>
      <c r="J27" s="549"/>
      <c r="K27" s="552"/>
      <c r="L27" s="176">
        <f t="shared" si="3"/>
        <v>21.389</v>
      </c>
      <c r="M27" s="326">
        <v>0.476</v>
      </c>
      <c r="N27" s="326">
        <v>20.913</v>
      </c>
      <c r="O27" s="326"/>
      <c r="P27" s="324"/>
      <c r="Q27" s="548">
        <f t="shared" si="4"/>
        <v>0</v>
      </c>
      <c r="R27" s="178">
        <f t="shared" si="5"/>
        <v>0</v>
      </c>
      <c r="S27" s="549"/>
      <c r="T27" s="550"/>
      <c r="U27" s="551"/>
      <c r="V27" s="549"/>
      <c r="W27" s="552"/>
      <c r="X27" s="176">
        <f t="shared" si="6"/>
        <v>0</v>
      </c>
      <c r="Y27" s="326"/>
      <c r="Z27" s="326"/>
      <c r="AA27" s="324"/>
      <c r="AB27" s="553">
        <f t="shared" si="7"/>
        <v>5</v>
      </c>
      <c r="AC27" s="393">
        <f t="shared" si="8"/>
        <v>0</v>
      </c>
      <c r="AD27" s="394">
        <f t="shared" si="9"/>
        <v>5</v>
      </c>
    </row>
    <row r="28" spans="1:30" s="170" customFormat="1" ht="12.75">
      <c r="A28" s="182" t="s">
        <v>328</v>
      </c>
      <c r="B28" s="172" t="s">
        <v>329</v>
      </c>
      <c r="C28" s="172" t="s">
        <v>46</v>
      </c>
      <c r="D28" s="547">
        <f t="shared" si="0"/>
        <v>486.738</v>
      </c>
      <c r="E28" s="548">
        <f t="shared" si="1"/>
        <v>456.738</v>
      </c>
      <c r="F28" s="178">
        <f t="shared" si="2"/>
        <v>433.307</v>
      </c>
      <c r="G28" s="549">
        <v>263.81</v>
      </c>
      <c r="H28" s="550"/>
      <c r="I28" s="551">
        <v>63.147</v>
      </c>
      <c r="J28" s="549">
        <v>106.35</v>
      </c>
      <c r="K28" s="552"/>
      <c r="L28" s="176">
        <f t="shared" si="3"/>
        <v>23.431</v>
      </c>
      <c r="M28" s="326">
        <v>17.635</v>
      </c>
      <c r="N28" s="326">
        <v>2.159</v>
      </c>
      <c r="O28" s="326">
        <v>3.637</v>
      </c>
      <c r="P28" s="324"/>
      <c r="Q28" s="548">
        <f t="shared" si="4"/>
        <v>30</v>
      </c>
      <c r="R28" s="178">
        <f t="shared" si="5"/>
        <v>27.905</v>
      </c>
      <c r="S28" s="549">
        <v>2.612</v>
      </c>
      <c r="T28" s="550"/>
      <c r="U28" s="551">
        <v>25.293</v>
      </c>
      <c r="V28" s="549"/>
      <c r="W28" s="552"/>
      <c r="X28" s="176">
        <f t="shared" si="6"/>
        <v>2.0949999999999998</v>
      </c>
      <c r="Y28" s="326">
        <v>0.847</v>
      </c>
      <c r="Z28" s="326">
        <v>1.248</v>
      </c>
      <c r="AA28" s="324"/>
      <c r="AB28" s="553">
        <f t="shared" si="7"/>
        <v>88.44</v>
      </c>
      <c r="AC28" s="393">
        <f t="shared" si="8"/>
        <v>0</v>
      </c>
      <c r="AD28" s="394">
        <f t="shared" si="9"/>
        <v>88.44</v>
      </c>
    </row>
    <row r="29" spans="1:30" s="170" customFormat="1" ht="12.75">
      <c r="A29" s="182" t="s">
        <v>330</v>
      </c>
      <c r="B29" s="172" t="s">
        <v>331</v>
      </c>
      <c r="C29" s="172" t="s">
        <v>46</v>
      </c>
      <c r="D29" s="547">
        <f t="shared" si="0"/>
        <v>147.60999999999999</v>
      </c>
      <c r="E29" s="548">
        <f t="shared" si="1"/>
        <v>141.48</v>
      </c>
      <c r="F29" s="178">
        <f t="shared" si="2"/>
        <v>141.48</v>
      </c>
      <c r="G29" s="549">
        <v>5.1</v>
      </c>
      <c r="H29" s="550"/>
      <c r="I29" s="551"/>
      <c r="J29" s="549">
        <v>84.71</v>
      </c>
      <c r="K29" s="552">
        <v>51.67</v>
      </c>
      <c r="L29" s="176">
        <f t="shared" si="3"/>
        <v>0</v>
      </c>
      <c r="M29" s="326"/>
      <c r="N29" s="326"/>
      <c r="O29" s="326"/>
      <c r="P29" s="324"/>
      <c r="Q29" s="548">
        <f t="shared" si="4"/>
        <v>6.13</v>
      </c>
      <c r="R29" s="178">
        <f t="shared" si="5"/>
        <v>6.13</v>
      </c>
      <c r="S29" s="549"/>
      <c r="T29" s="550"/>
      <c r="U29" s="551"/>
      <c r="V29" s="549">
        <v>6.13</v>
      </c>
      <c r="W29" s="552"/>
      <c r="X29" s="176">
        <f t="shared" si="6"/>
        <v>0</v>
      </c>
      <c r="Y29" s="326"/>
      <c r="Z29" s="326"/>
      <c r="AA29" s="324"/>
      <c r="AB29" s="553">
        <f t="shared" si="7"/>
        <v>0</v>
      </c>
      <c r="AC29" s="393">
        <f t="shared" si="8"/>
        <v>0</v>
      </c>
      <c r="AD29" s="394">
        <f t="shared" si="9"/>
        <v>0</v>
      </c>
    </row>
    <row r="30" spans="1:30" s="170" customFormat="1" ht="12.75">
      <c r="A30" s="182" t="s">
        <v>332</v>
      </c>
      <c r="B30" s="172" t="s">
        <v>333</v>
      </c>
      <c r="C30" s="172" t="s">
        <v>46</v>
      </c>
      <c r="D30" s="547">
        <f t="shared" si="0"/>
        <v>19.904999999999998</v>
      </c>
      <c r="E30" s="548">
        <f t="shared" si="1"/>
        <v>19.904999999999998</v>
      </c>
      <c r="F30" s="178">
        <f t="shared" si="2"/>
        <v>19.904999999999998</v>
      </c>
      <c r="G30" s="549">
        <v>2.04</v>
      </c>
      <c r="H30" s="550"/>
      <c r="I30" s="551">
        <v>17.865</v>
      </c>
      <c r="J30" s="549"/>
      <c r="K30" s="552"/>
      <c r="L30" s="176">
        <f t="shared" si="3"/>
        <v>0</v>
      </c>
      <c r="M30" s="326"/>
      <c r="N30" s="326"/>
      <c r="O30" s="326"/>
      <c r="P30" s="324"/>
      <c r="Q30" s="548">
        <f t="shared" si="4"/>
        <v>0</v>
      </c>
      <c r="R30" s="178">
        <f t="shared" si="5"/>
        <v>0</v>
      </c>
      <c r="S30" s="549"/>
      <c r="T30" s="550"/>
      <c r="U30" s="551"/>
      <c r="V30" s="549"/>
      <c r="W30" s="552"/>
      <c r="X30" s="176">
        <f t="shared" si="6"/>
        <v>0</v>
      </c>
      <c r="Y30" s="326"/>
      <c r="Z30" s="326"/>
      <c r="AA30" s="324"/>
      <c r="AB30" s="553">
        <f t="shared" si="7"/>
        <v>17.865</v>
      </c>
      <c r="AC30" s="393">
        <f t="shared" si="8"/>
        <v>0</v>
      </c>
      <c r="AD30" s="394">
        <f t="shared" si="9"/>
        <v>17.865</v>
      </c>
    </row>
    <row r="31" spans="1:30" s="170" customFormat="1" ht="12.75">
      <c r="A31" s="182" t="s">
        <v>334</v>
      </c>
      <c r="B31" s="172" t="s">
        <v>335</v>
      </c>
      <c r="C31" s="172" t="s">
        <v>46</v>
      </c>
      <c r="D31" s="547">
        <f t="shared" si="0"/>
        <v>102.14</v>
      </c>
      <c r="E31" s="548">
        <f t="shared" si="1"/>
        <v>100.94</v>
      </c>
      <c r="F31" s="178">
        <f t="shared" si="2"/>
        <v>98.761</v>
      </c>
      <c r="G31" s="549">
        <v>81.761</v>
      </c>
      <c r="H31" s="550"/>
      <c r="I31" s="551">
        <v>17</v>
      </c>
      <c r="J31" s="549"/>
      <c r="K31" s="552"/>
      <c r="L31" s="176">
        <f t="shared" si="3"/>
        <v>2.179</v>
      </c>
      <c r="M31" s="326">
        <v>2.179</v>
      </c>
      <c r="N31" s="326"/>
      <c r="O31" s="326"/>
      <c r="P31" s="324"/>
      <c r="Q31" s="548">
        <f t="shared" si="4"/>
        <v>1.2</v>
      </c>
      <c r="R31" s="178">
        <f t="shared" si="5"/>
        <v>1.2</v>
      </c>
      <c r="S31" s="549">
        <v>1.2</v>
      </c>
      <c r="T31" s="550"/>
      <c r="U31" s="551"/>
      <c r="V31" s="549"/>
      <c r="W31" s="552"/>
      <c r="X31" s="176">
        <f t="shared" si="6"/>
        <v>0</v>
      </c>
      <c r="Y31" s="326"/>
      <c r="Z31" s="326"/>
      <c r="AA31" s="324"/>
      <c r="AB31" s="553">
        <f t="shared" si="7"/>
        <v>17</v>
      </c>
      <c r="AC31" s="393">
        <f t="shared" si="8"/>
        <v>0</v>
      </c>
      <c r="AD31" s="394">
        <f t="shared" si="9"/>
        <v>17</v>
      </c>
    </row>
    <row r="32" spans="1:30" s="170" customFormat="1" ht="12.75">
      <c r="A32" s="182" t="s">
        <v>336</v>
      </c>
      <c r="B32" s="172" t="s">
        <v>337</v>
      </c>
      <c r="C32" s="172" t="s">
        <v>46</v>
      </c>
      <c r="D32" s="547">
        <f t="shared" si="0"/>
        <v>25</v>
      </c>
      <c r="E32" s="548">
        <f t="shared" si="1"/>
        <v>25</v>
      </c>
      <c r="F32" s="178">
        <f t="shared" si="2"/>
        <v>25</v>
      </c>
      <c r="G32" s="549">
        <v>7.087</v>
      </c>
      <c r="H32" s="550"/>
      <c r="I32" s="551">
        <v>7.378</v>
      </c>
      <c r="J32" s="549">
        <v>10.535</v>
      </c>
      <c r="K32" s="552"/>
      <c r="L32" s="176">
        <f t="shared" si="3"/>
        <v>0</v>
      </c>
      <c r="M32" s="326"/>
      <c r="N32" s="326"/>
      <c r="O32" s="326"/>
      <c r="P32" s="324"/>
      <c r="Q32" s="548">
        <f t="shared" si="4"/>
        <v>0</v>
      </c>
      <c r="R32" s="178">
        <f t="shared" si="5"/>
        <v>0</v>
      </c>
      <c r="S32" s="549"/>
      <c r="T32" s="550"/>
      <c r="U32" s="551"/>
      <c r="V32" s="549"/>
      <c r="W32" s="552"/>
      <c r="X32" s="176">
        <f t="shared" si="6"/>
        <v>0</v>
      </c>
      <c r="Y32" s="326"/>
      <c r="Z32" s="326"/>
      <c r="AA32" s="324"/>
      <c r="AB32" s="553">
        <f t="shared" si="7"/>
        <v>7.378</v>
      </c>
      <c r="AC32" s="393">
        <f t="shared" si="8"/>
        <v>0</v>
      </c>
      <c r="AD32" s="394">
        <f t="shared" si="9"/>
        <v>7.378</v>
      </c>
    </row>
    <row r="33" spans="1:30" s="170" customFormat="1" ht="12.75">
      <c r="A33" s="182" t="s">
        <v>338</v>
      </c>
      <c r="B33" s="172" t="s">
        <v>339</v>
      </c>
      <c r="C33" s="172" t="s">
        <v>46</v>
      </c>
      <c r="D33" s="547">
        <f t="shared" si="0"/>
        <v>287.53000000000003</v>
      </c>
      <c r="E33" s="548">
        <f t="shared" si="1"/>
        <v>285.53000000000003</v>
      </c>
      <c r="F33" s="178">
        <f t="shared" si="2"/>
        <v>261.894</v>
      </c>
      <c r="G33" s="549">
        <v>152.176</v>
      </c>
      <c r="H33" s="550">
        <v>2.434</v>
      </c>
      <c r="I33" s="551">
        <v>107.284</v>
      </c>
      <c r="J33" s="549"/>
      <c r="K33" s="552"/>
      <c r="L33" s="176">
        <f t="shared" si="3"/>
        <v>23.636</v>
      </c>
      <c r="M33" s="326">
        <v>3.532</v>
      </c>
      <c r="N33" s="326">
        <v>20.104</v>
      </c>
      <c r="O33" s="326"/>
      <c r="P33" s="324"/>
      <c r="Q33" s="548">
        <f t="shared" si="4"/>
        <v>2</v>
      </c>
      <c r="R33" s="178">
        <f t="shared" si="5"/>
        <v>0</v>
      </c>
      <c r="S33" s="549"/>
      <c r="T33" s="550"/>
      <c r="U33" s="551"/>
      <c r="V33" s="549"/>
      <c r="W33" s="552"/>
      <c r="X33" s="176">
        <f t="shared" si="6"/>
        <v>2</v>
      </c>
      <c r="Y33" s="326"/>
      <c r="Z33" s="326">
        <v>2</v>
      </c>
      <c r="AA33" s="324"/>
      <c r="AB33" s="553">
        <f t="shared" si="7"/>
        <v>107.284</v>
      </c>
      <c r="AC33" s="393">
        <f t="shared" si="8"/>
        <v>2.434</v>
      </c>
      <c r="AD33" s="394">
        <f t="shared" si="9"/>
        <v>109.718</v>
      </c>
    </row>
    <row r="34" spans="1:30" s="170" customFormat="1" ht="12.75">
      <c r="A34" s="182" t="s">
        <v>340</v>
      </c>
      <c r="B34" s="172" t="s">
        <v>341</v>
      </c>
      <c r="C34" s="172" t="s">
        <v>46</v>
      </c>
      <c r="D34" s="547">
        <f t="shared" si="0"/>
        <v>268.257</v>
      </c>
      <c r="E34" s="548">
        <f t="shared" si="1"/>
        <v>255.346</v>
      </c>
      <c r="F34" s="178">
        <f t="shared" si="2"/>
        <v>227.157</v>
      </c>
      <c r="G34" s="549">
        <v>6</v>
      </c>
      <c r="H34" s="550"/>
      <c r="I34" s="551">
        <v>79</v>
      </c>
      <c r="J34" s="549">
        <v>142.157</v>
      </c>
      <c r="K34" s="552"/>
      <c r="L34" s="176">
        <f t="shared" si="3"/>
        <v>28.189</v>
      </c>
      <c r="M34" s="326">
        <v>0.683</v>
      </c>
      <c r="N34" s="326">
        <v>9.94</v>
      </c>
      <c r="O34" s="326">
        <v>17.566</v>
      </c>
      <c r="P34" s="324"/>
      <c r="Q34" s="548">
        <f t="shared" si="4"/>
        <v>12.911</v>
      </c>
      <c r="R34" s="178">
        <f t="shared" si="5"/>
        <v>0</v>
      </c>
      <c r="S34" s="549"/>
      <c r="T34" s="550"/>
      <c r="U34" s="551"/>
      <c r="V34" s="549"/>
      <c r="W34" s="552"/>
      <c r="X34" s="176">
        <f t="shared" si="6"/>
        <v>12.911</v>
      </c>
      <c r="Y34" s="326"/>
      <c r="Z34" s="326">
        <v>12.911</v>
      </c>
      <c r="AA34" s="324"/>
      <c r="AB34" s="553">
        <f t="shared" si="7"/>
        <v>79</v>
      </c>
      <c r="AC34" s="393">
        <f t="shared" si="8"/>
        <v>0</v>
      </c>
      <c r="AD34" s="394">
        <f t="shared" si="9"/>
        <v>79</v>
      </c>
    </row>
    <row r="35" spans="1:30" s="170" customFormat="1" ht="12.75">
      <c r="A35" s="182" t="s">
        <v>342</v>
      </c>
      <c r="B35" s="172" t="s">
        <v>343</v>
      </c>
      <c r="C35" s="172" t="s">
        <v>55</v>
      </c>
      <c r="D35" s="547">
        <f t="shared" si="0"/>
        <v>95.568</v>
      </c>
      <c r="E35" s="548">
        <f t="shared" si="1"/>
        <v>92.068</v>
      </c>
      <c r="F35" s="178">
        <f t="shared" si="2"/>
        <v>76.5</v>
      </c>
      <c r="G35" s="549">
        <v>0</v>
      </c>
      <c r="H35" s="550"/>
      <c r="I35" s="551">
        <v>1.5</v>
      </c>
      <c r="J35" s="549">
        <v>75</v>
      </c>
      <c r="K35" s="552"/>
      <c r="L35" s="176">
        <f t="shared" si="3"/>
        <v>15.568</v>
      </c>
      <c r="M35" s="326">
        <v>2.073</v>
      </c>
      <c r="N35" s="326">
        <v>13.495</v>
      </c>
      <c r="O35" s="326"/>
      <c r="P35" s="324"/>
      <c r="Q35" s="548">
        <f t="shared" si="4"/>
        <v>3.5</v>
      </c>
      <c r="R35" s="178">
        <f t="shared" si="5"/>
        <v>3.5</v>
      </c>
      <c r="S35" s="549"/>
      <c r="T35" s="550"/>
      <c r="U35" s="551"/>
      <c r="V35" s="549">
        <v>3.5</v>
      </c>
      <c r="W35" s="552"/>
      <c r="X35" s="176">
        <f t="shared" si="6"/>
        <v>0</v>
      </c>
      <c r="Y35" s="326"/>
      <c r="Z35" s="326"/>
      <c r="AA35" s="324"/>
      <c r="AB35" s="553">
        <f t="shared" si="7"/>
        <v>1.5</v>
      </c>
      <c r="AC35" s="393">
        <f t="shared" si="8"/>
        <v>0</v>
      </c>
      <c r="AD35" s="394">
        <f t="shared" si="9"/>
        <v>1.5</v>
      </c>
    </row>
    <row r="36" spans="1:30" s="170" customFormat="1" ht="12.75">
      <c r="A36" s="554" t="s">
        <v>344</v>
      </c>
      <c r="B36" s="172" t="s">
        <v>345</v>
      </c>
      <c r="C36" s="172"/>
      <c r="D36" s="547">
        <f>E36+Q36</f>
        <v>87.43599999999999</v>
      </c>
      <c r="E36" s="555">
        <f>F36+L36</f>
        <v>85.93599999999999</v>
      </c>
      <c r="F36" s="178">
        <f>G36+H36+I36+J36+K36</f>
        <v>55.477999999999994</v>
      </c>
      <c r="G36" s="547">
        <v>1.989</v>
      </c>
      <c r="H36" s="550"/>
      <c r="I36" s="551">
        <v>1.5</v>
      </c>
      <c r="J36" s="549">
        <v>51.989</v>
      </c>
      <c r="K36" s="547"/>
      <c r="L36" s="178">
        <f>M36+N36+O36+P36</f>
        <v>30.458000000000002</v>
      </c>
      <c r="M36" s="549">
        <v>0.321</v>
      </c>
      <c r="N36" s="549"/>
      <c r="O36" s="549">
        <v>30.137</v>
      </c>
      <c r="P36" s="552"/>
      <c r="Q36" s="548">
        <f>R36+X36</f>
        <v>1.5</v>
      </c>
      <c r="R36" s="178">
        <f>S36+T36+U36+V36+W36</f>
        <v>0</v>
      </c>
      <c r="S36" s="547"/>
      <c r="T36" s="556"/>
      <c r="U36" s="557"/>
      <c r="V36" s="549"/>
      <c r="W36" s="552"/>
      <c r="X36" s="178">
        <f>Y36+Z36+AA36+AB36</f>
        <v>1.5</v>
      </c>
      <c r="Y36" s="549"/>
      <c r="Z36" s="549"/>
      <c r="AA36" s="547"/>
      <c r="AB36" s="392">
        <f>I36+U36</f>
        <v>1.5</v>
      </c>
      <c r="AC36" s="393">
        <f>H36+T36</f>
        <v>0</v>
      </c>
      <c r="AD36" s="394">
        <f>AB36+AC36</f>
        <v>1.5</v>
      </c>
    </row>
    <row r="37" spans="1:30" s="170" customFormat="1" ht="12.75">
      <c r="A37" s="182" t="s">
        <v>346</v>
      </c>
      <c r="B37" s="172" t="s">
        <v>347</v>
      </c>
      <c r="C37" s="172" t="s">
        <v>46</v>
      </c>
      <c r="D37" s="547">
        <f t="shared" si="0"/>
        <v>33.648999999999994</v>
      </c>
      <c r="E37" s="548">
        <f t="shared" si="1"/>
        <v>33.29899999999999</v>
      </c>
      <c r="F37" s="178">
        <f t="shared" si="2"/>
        <v>33.29899999999999</v>
      </c>
      <c r="G37" s="549">
        <v>16.147</v>
      </c>
      <c r="H37" s="550">
        <v>0.002</v>
      </c>
      <c r="I37" s="551">
        <v>17.15</v>
      </c>
      <c r="J37" s="549"/>
      <c r="K37" s="552"/>
      <c r="L37" s="176">
        <f t="shared" si="3"/>
        <v>0</v>
      </c>
      <c r="M37" s="326"/>
      <c r="N37" s="326"/>
      <c r="O37" s="326"/>
      <c r="P37" s="324"/>
      <c r="Q37" s="548">
        <f t="shared" si="4"/>
        <v>0.35</v>
      </c>
      <c r="R37" s="178">
        <f t="shared" si="5"/>
        <v>0.35</v>
      </c>
      <c r="S37" s="549"/>
      <c r="T37" s="550"/>
      <c r="U37" s="551">
        <v>0.35</v>
      </c>
      <c r="V37" s="549"/>
      <c r="W37" s="552"/>
      <c r="X37" s="176">
        <f t="shared" si="6"/>
        <v>0</v>
      </c>
      <c r="Y37" s="326"/>
      <c r="Z37" s="326"/>
      <c r="AA37" s="324"/>
      <c r="AB37" s="553">
        <f t="shared" si="7"/>
        <v>17.5</v>
      </c>
      <c r="AC37" s="393">
        <f t="shared" si="8"/>
        <v>0.002</v>
      </c>
      <c r="AD37" s="394">
        <f t="shared" si="9"/>
        <v>17.502</v>
      </c>
    </row>
    <row r="38" spans="1:30" s="170" customFormat="1" ht="12.75">
      <c r="A38" s="554"/>
      <c r="B38" s="172" t="s">
        <v>348</v>
      </c>
      <c r="C38" s="172"/>
      <c r="D38" s="547">
        <f t="shared" si="0"/>
        <v>13.5</v>
      </c>
      <c r="E38" s="555">
        <f t="shared" si="1"/>
        <v>13.5</v>
      </c>
      <c r="F38" s="178">
        <f t="shared" si="2"/>
        <v>8.9</v>
      </c>
      <c r="G38" s="547"/>
      <c r="H38" s="550"/>
      <c r="I38" s="551">
        <v>8.9</v>
      </c>
      <c r="J38" s="549"/>
      <c r="K38" s="547"/>
      <c r="L38" s="176">
        <f t="shared" si="3"/>
        <v>4.6</v>
      </c>
      <c r="M38" s="326"/>
      <c r="N38" s="326">
        <v>4.6</v>
      </c>
      <c r="O38" s="326"/>
      <c r="P38" s="324"/>
      <c r="Q38" s="548"/>
      <c r="R38" s="178">
        <f t="shared" si="5"/>
        <v>0</v>
      </c>
      <c r="S38" s="547"/>
      <c r="T38" s="550"/>
      <c r="U38" s="551"/>
      <c r="V38" s="549"/>
      <c r="W38" s="552"/>
      <c r="X38" s="176">
        <f>Y38+Z38+AA38+AB38</f>
        <v>9.4</v>
      </c>
      <c r="Y38" s="326"/>
      <c r="Z38" s="326">
        <v>0.5</v>
      </c>
      <c r="AA38" s="327"/>
      <c r="AB38" s="392">
        <f t="shared" si="7"/>
        <v>8.9</v>
      </c>
      <c r="AC38" s="393">
        <f t="shared" si="8"/>
        <v>0</v>
      </c>
      <c r="AD38" s="394">
        <f t="shared" si="9"/>
        <v>8.9</v>
      </c>
    </row>
    <row r="39" spans="1:30" s="170" customFormat="1" ht="12.75">
      <c r="A39" s="182" t="s">
        <v>349</v>
      </c>
      <c r="B39" s="172" t="s">
        <v>350</v>
      </c>
      <c r="C39" s="172" t="s">
        <v>46</v>
      </c>
      <c r="D39" s="547">
        <f t="shared" si="0"/>
        <v>101.637</v>
      </c>
      <c r="E39" s="548">
        <f t="shared" si="1"/>
        <v>95.637</v>
      </c>
      <c r="F39" s="178">
        <f t="shared" si="2"/>
        <v>93.53</v>
      </c>
      <c r="G39" s="549">
        <v>6.745</v>
      </c>
      <c r="H39" s="550"/>
      <c r="I39" s="551"/>
      <c r="J39" s="549"/>
      <c r="K39" s="552">
        <v>86.785</v>
      </c>
      <c r="L39" s="176">
        <f t="shared" si="3"/>
        <v>2.107</v>
      </c>
      <c r="M39" s="326">
        <v>1.707</v>
      </c>
      <c r="N39" s="326">
        <v>0.4</v>
      </c>
      <c r="O39" s="326"/>
      <c r="P39" s="324"/>
      <c r="Q39" s="548">
        <f t="shared" si="4"/>
        <v>6</v>
      </c>
      <c r="R39" s="178">
        <f t="shared" si="5"/>
        <v>6</v>
      </c>
      <c r="S39" s="549"/>
      <c r="T39" s="550"/>
      <c r="U39" s="551"/>
      <c r="V39" s="549">
        <v>6</v>
      </c>
      <c r="W39" s="552"/>
      <c r="X39" s="176">
        <f t="shared" si="6"/>
        <v>0</v>
      </c>
      <c r="Y39" s="326"/>
      <c r="Z39" s="326"/>
      <c r="AA39" s="324"/>
      <c r="AB39" s="553">
        <f>I39+U39</f>
        <v>0</v>
      </c>
      <c r="AC39" s="393">
        <f>H39+T39</f>
        <v>0</v>
      </c>
      <c r="AD39" s="394">
        <f>AB39+AC39</f>
        <v>0</v>
      </c>
    </row>
    <row r="40" spans="1:30" s="170" customFormat="1" ht="12.75">
      <c r="A40" s="554" t="s">
        <v>351</v>
      </c>
      <c r="B40" s="172" t="s">
        <v>352</v>
      </c>
      <c r="C40" s="172"/>
      <c r="D40" s="547">
        <f>E40+Q40</f>
        <v>482.94599999999997</v>
      </c>
      <c r="E40" s="555">
        <f>F40+L40</f>
        <v>463.56399999999996</v>
      </c>
      <c r="F40" s="178">
        <f>G40+H40+I40+J40+K40</f>
        <v>401.15</v>
      </c>
      <c r="G40" s="547"/>
      <c r="H40" s="550"/>
      <c r="I40" s="551"/>
      <c r="J40" s="549">
        <v>164.985</v>
      </c>
      <c r="K40" s="547">
        <v>236.165</v>
      </c>
      <c r="L40" s="178">
        <f>M40+N40+O40+P40</f>
        <v>62.414</v>
      </c>
      <c r="M40" s="549">
        <v>9.414</v>
      </c>
      <c r="N40" s="549">
        <v>35</v>
      </c>
      <c r="O40" s="549">
        <v>18</v>
      </c>
      <c r="P40" s="552"/>
      <c r="Q40" s="548">
        <f>R40+X40</f>
        <v>19.382</v>
      </c>
      <c r="R40" s="178">
        <f>S40+T40+U40+V40+W40</f>
        <v>18.85</v>
      </c>
      <c r="S40" s="547"/>
      <c r="T40" s="556"/>
      <c r="U40" s="557"/>
      <c r="V40" s="549">
        <v>18.85</v>
      </c>
      <c r="W40" s="552"/>
      <c r="X40" s="178">
        <f>Y40+Z40+AA40+AB40</f>
        <v>0.532</v>
      </c>
      <c r="Y40" s="549"/>
      <c r="Z40" s="549"/>
      <c r="AA40" s="547">
        <v>0.532</v>
      </c>
      <c r="AB40" s="392">
        <f>I40+U40</f>
        <v>0</v>
      </c>
      <c r="AC40" s="393">
        <f>H40+T40</f>
        <v>0</v>
      </c>
      <c r="AD40" s="394">
        <f>AB40+AC40</f>
        <v>0</v>
      </c>
    </row>
    <row r="41" spans="1:30" s="170" customFormat="1" ht="13.5" thickBot="1">
      <c r="A41" s="198" t="s">
        <v>353</v>
      </c>
      <c r="B41" s="191" t="s">
        <v>354</v>
      </c>
      <c r="C41" s="191" t="s">
        <v>46</v>
      </c>
      <c r="D41" s="558">
        <f t="shared" si="0"/>
        <v>679.18</v>
      </c>
      <c r="E41" s="559">
        <f t="shared" si="1"/>
        <v>678.673</v>
      </c>
      <c r="F41" s="188">
        <f t="shared" si="2"/>
        <v>678.673</v>
      </c>
      <c r="G41" s="560">
        <v>620.925</v>
      </c>
      <c r="H41" s="561"/>
      <c r="I41" s="562">
        <v>57.748</v>
      </c>
      <c r="J41" s="560"/>
      <c r="K41" s="563"/>
      <c r="L41" s="198">
        <f t="shared" si="3"/>
        <v>0</v>
      </c>
      <c r="M41" s="191"/>
      <c r="N41" s="191"/>
      <c r="O41" s="191"/>
      <c r="P41" s="189"/>
      <c r="Q41" s="559">
        <f t="shared" si="4"/>
        <v>0.507</v>
      </c>
      <c r="R41" s="188">
        <f t="shared" si="5"/>
        <v>0.507</v>
      </c>
      <c r="S41" s="560">
        <v>0.507</v>
      </c>
      <c r="T41" s="561"/>
      <c r="U41" s="562"/>
      <c r="V41" s="560"/>
      <c r="W41" s="563"/>
      <c r="X41" s="194">
        <f t="shared" si="6"/>
        <v>0</v>
      </c>
      <c r="Y41" s="192"/>
      <c r="Z41" s="192"/>
      <c r="AA41" s="564"/>
      <c r="AB41" s="553">
        <f>I41+U41</f>
        <v>57.748</v>
      </c>
      <c r="AC41" s="393">
        <f>H41+T41</f>
        <v>0</v>
      </c>
      <c r="AD41" s="394">
        <f>AB41+AC41</f>
        <v>57.748</v>
      </c>
    </row>
    <row r="42" spans="1:30" s="216" customFormat="1" ht="16.5" thickBot="1">
      <c r="A42" s="149"/>
      <c r="B42" s="268" t="s">
        <v>160</v>
      </c>
      <c r="C42" s="150"/>
      <c r="D42" s="208">
        <f aca="true" t="shared" si="10" ref="D42:K42">SUM(D8:D41)</f>
        <v>7180.865</v>
      </c>
      <c r="E42" s="151">
        <f t="shared" si="10"/>
        <v>6745.138999999999</v>
      </c>
      <c r="F42" s="149">
        <f t="shared" si="10"/>
        <v>6468.213999999999</v>
      </c>
      <c r="G42" s="150">
        <f t="shared" si="10"/>
        <v>2804.9269999999997</v>
      </c>
      <c r="H42" s="565">
        <f t="shared" si="10"/>
        <v>80.22</v>
      </c>
      <c r="I42" s="566">
        <f t="shared" si="10"/>
        <v>1536.6480000000001</v>
      </c>
      <c r="J42" s="150">
        <f t="shared" si="10"/>
        <v>1336.1019999999999</v>
      </c>
      <c r="K42" s="148">
        <f t="shared" si="10"/>
        <v>710.317</v>
      </c>
      <c r="L42" s="149">
        <f t="shared" si="3"/>
        <v>276.925</v>
      </c>
      <c r="M42" s="150">
        <f aca="true" t="shared" si="11" ref="M42:AD42">SUM(M8:M41)</f>
        <v>87.476</v>
      </c>
      <c r="N42" s="150">
        <f t="shared" si="11"/>
        <v>120.10900000000001</v>
      </c>
      <c r="O42" s="150">
        <f t="shared" si="11"/>
        <v>69.34</v>
      </c>
      <c r="P42" s="148">
        <f t="shared" si="11"/>
        <v>0</v>
      </c>
      <c r="Q42" s="151">
        <f t="shared" si="11"/>
        <v>435.72599999999994</v>
      </c>
      <c r="R42" s="149">
        <f t="shared" si="11"/>
        <v>402.59000000000003</v>
      </c>
      <c r="S42" s="150">
        <f t="shared" si="11"/>
        <v>103.802</v>
      </c>
      <c r="T42" s="565">
        <f t="shared" si="11"/>
        <v>1.302</v>
      </c>
      <c r="U42" s="566">
        <f t="shared" si="11"/>
        <v>215.746</v>
      </c>
      <c r="V42" s="150">
        <f t="shared" si="11"/>
        <v>72.313</v>
      </c>
      <c r="W42" s="148">
        <f t="shared" si="11"/>
        <v>9.427</v>
      </c>
      <c r="X42" s="149">
        <f t="shared" si="11"/>
        <v>42.536</v>
      </c>
      <c r="Y42" s="150">
        <f t="shared" si="11"/>
        <v>2.6229999999999998</v>
      </c>
      <c r="Z42" s="150">
        <f t="shared" si="11"/>
        <v>28.981</v>
      </c>
      <c r="AA42" s="148">
        <f t="shared" si="11"/>
        <v>0.532</v>
      </c>
      <c r="AB42" s="152">
        <f t="shared" si="11"/>
        <v>1752.394</v>
      </c>
      <c r="AC42" s="153">
        <f t="shared" si="11"/>
        <v>81.522</v>
      </c>
      <c r="AD42" s="154">
        <f t="shared" si="11"/>
        <v>1833.916</v>
      </c>
    </row>
    <row r="43" s="170" customFormat="1" ht="12.75">
      <c r="I43" s="354"/>
    </row>
    <row r="44" s="170" customFormat="1" ht="13.5" thickBot="1">
      <c r="I44" s="567"/>
    </row>
    <row r="45" spans="1:30" s="170" customFormat="1" ht="12.75">
      <c r="A45" s="158" t="s">
        <v>355</v>
      </c>
      <c r="B45" s="159" t="s">
        <v>356</v>
      </c>
      <c r="C45" s="159" t="s">
        <v>55</v>
      </c>
      <c r="D45" s="160">
        <f>E45+Q45</f>
        <v>18.401</v>
      </c>
      <c r="E45" s="161">
        <f>F45+L45</f>
        <v>18.401</v>
      </c>
      <c r="F45" s="158">
        <f>G45+H45+I45+J45+K45</f>
        <v>18.401</v>
      </c>
      <c r="G45" s="159">
        <v>0</v>
      </c>
      <c r="H45" s="540"/>
      <c r="I45" s="541">
        <v>18.401</v>
      </c>
      <c r="J45" s="159"/>
      <c r="K45" s="160"/>
      <c r="L45" s="158">
        <f>M45+N45+O45+P45</f>
        <v>0</v>
      </c>
      <c r="M45" s="159"/>
      <c r="N45" s="159"/>
      <c r="O45" s="159"/>
      <c r="P45" s="164"/>
      <c r="Q45" s="568">
        <f>R45+X45</f>
        <v>0</v>
      </c>
      <c r="R45" s="158">
        <f>S45+T45+U45+V45+W45</f>
        <v>0</v>
      </c>
      <c r="S45" s="159"/>
      <c r="T45" s="569"/>
      <c r="U45" s="570"/>
      <c r="V45" s="159"/>
      <c r="W45" s="164"/>
      <c r="X45" s="224">
        <f>Y45+Z45+AA45</f>
        <v>0</v>
      </c>
      <c r="Y45" s="159"/>
      <c r="Z45" s="159"/>
      <c r="AA45" s="160"/>
      <c r="AB45" s="571">
        <f>I45+U45</f>
        <v>18.401</v>
      </c>
      <c r="AC45" s="545">
        <f>H45+T45</f>
        <v>0</v>
      </c>
      <c r="AD45" s="546">
        <f>AB45+AC45</f>
        <v>18.401</v>
      </c>
    </row>
    <row r="46" spans="1:30" s="170" customFormat="1" ht="12.75">
      <c r="A46" s="554" t="s">
        <v>357</v>
      </c>
      <c r="B46" s="172" t="s">
        <v>358</v>
      </c>
      <c r="C46" s="172" t="s">
        <v>55</v>
      </c>
      <c r="D46" s="547">
        <f>E46+Q46</f>
        <v>195.24300000000002</v>
      </c>
      <c r="E46" s="555">
        <f>F46+L46</f>
        <v>177.39600000000002</v>
      </c>
      <c r="F46" s="178">
        <f>G46+H46+I46+J46+K46</f>
        <v>172.39600000000002</v>
      </c>
      <c r="G46" s="547"/>
      <c r="H46" s="550"/>
      <c r="I46" s="551"/>
      <c r="J46" s="549">
        <v>73.206</v>
      </c>
      <c r="K46" s="547">
        <v>99.19</v>
      </c>
      <c r="L46" s="178">
        <f>M46+N46+O46+P46</f>
        <v>5</v>
      </c>
      <c r="M46" s="549">
        <v>3.606</v>
      </c>
      <c r="N46" s="549">
        <v>0.514</v>
      </c>
      <c r="O46" s="549">
        <v>0.6</v>
      </c>
      <c r="P46" s="552">
        <v>0.28</v>
      </c>
      <c r="Q46" s="548">
        <f>R46+X46</f>
        <v>17.847</v>
      </c>
      <c r="R46" s="178">
        <f>S46+T46+U46+V46+W46</f>
        <v>17.847</v>
      </c>
      <c r="S46" s="547"/>
      <c r="T46" s="556"/>
      <c r="U46" s="557"/>
      <c r="V46" s="549"/>
      <c r="W46" s="552">
        <v>17.847</v>
      </c>
      <c r="X46" s="178">
        <f>Y46+Z46+AA46+AB46</f>
        <v>0</v>
      </c>
      <c r="Y46" s="549"/>
      <c r="Z46" s="549"/>
      <c r="AA46" s="547"/>
      <c r="AB46" s="392">
        <f>I46+U46</f>
        <v>0</v>
      </c>
      <c r="AC46" s="393">
        <f>H46+T46</f>
        <v>0</v>
      </c>
      <c r="AD46" s="394">
        <f>AB46+AC46</f>
        <v>0</v>
      </c>
    </row>
    <row r="47" spans="1:30" ht="13.5" thickBot="1">
      <c r="A47" s="572" t="s">
        <v>359</v>
      </c>
      <c r="B47" s="109" t="s">
        <v>360</v>
      </c>
      <c r="C47" s="109"/>
      <c r="D47" s="495">
        <f>E47+Q47</f>
        <v>300</v>
      </c>
      <c r="E47" s="111">
        <f>F47+L47</f>
        <v>300</v>
      </c>
      <c r="F47" s="478">
        <f>G47+H47+I47+J47+K47</f>
        <v>300</v>
      </c>
      <c r="G47" s="480"/>
      <c r="H47" s="573"/>
      <c r="I47" s="574"/>
      <c r="J47" s="479">
        <v>70</v>
      </c>
      <c r="K47" s="480">
        <v>230</v>
      </c>
      <c r="L47" s="118">
        <f>M47+N47+O47+P47</f>
        <v>0</v>
      </c>
      <c r="M47" s="462"/>
      <c r="N47" s="462"/>
      <c r="O47" s="462"/>
      <c r="P47" s="498"/>
      <c r="Q47" s="575">
        <f>R47+X47</f>
        <v>0</v>
      </c>
      <c r="R47" s="478">
        <f>S47+T47+U47+V47+W47</f>
        <v>0</v>
      </c>
      <c r="S47" s="480"/>
      <c r="T47" s="576"/>
      <c r="U47" s="577"/>
      <c r="V47" s="479"/>
      <c r="W47" s="484"/>
      <c r="X47" s="118">
        <f>Y47+Z47+AA47+AB47</f>
        <v>0</v>
      </c>
      <c r="Y47" s="462"/>
      <c r="Z47" s="462"/>
      <c r="AA47" s="495"/>
      <c r="AB47" s="487">
        <f>I47+U47</f>
        <v>0</v>
      </c>
      <c r="AC47" s="488">
        <f>H47+T47</f>
        <v>0</v>
      </c>
      <c r="AD47" s="489">
        <f>AB47+AC47</f>
        <v>0</v>
      </c>
    </row>
    <row r="48" spans="1:30" s="216" customFormat="1" ht="16.5" thickBot="1">
      <c r="A48" s="149"/>
      <c r="B48" s="268" t="s">
        <v>361</v>
      </c>
      <c r="C48" s="150"/>
      <c r="D48" s="208">
        <f aca="true" t="shared" si="12" ref="D48:AD48">SUM(D45:D47)</f>
        <v>513.644</v>
      </c>
      <c r="E48" s="141">
        <f t="shared" si="12"/>
        <v>495.797</v>
      </c>
      <c r="F48" s="578">
        <f t="shared" si="12"/>
        <v>490.797</v>
      </c>
      <c r="G48" s="208">
        <f t="shared" si="12"/>
        <v>0</v>
      </c>
      <c r="H48" s="565">
        <f t="shared" si="12"/>
        <v>0</v>
      </c>
      <c r="I48" s="566">
        <f t="shared" si="12"/>
        <v>18.401</v>
      </c>
      <c r="J48" s="208">
        <f t="shared" si="12"/>
        <v>143.20600000000002</v>
      </c>
      <c r="K48" s="208">
        <f t="shared" si="12"/>
        <v>329.19</v>
      </c>
      <c r="L48" s="151">
        <f t="shared" si="12"/>
        <v>5</v>
      </c>
      <c r="M48" s="208">
        <f t="shared" si="12"/>
        <v>3.606</v>
      </c>
      <c r="N48" s="208">
        <f t="shared" si="12"/>
        <v>0.514</v>
      </c>
      <c r="O48" s="208">
        <f t="shared" si="12"/>
        <v>0.6</v>
      </c>
      <c r="P48" s="148">
        <f t="shared" si="12"/>
        <v>0.28</v>
      </c>
      <c r="Q48" s="151">
        <f t="shared" si="12"/>
        <v>17.847</v>
      </c>
      <c r="R48" s="151">
        <f t="shared" si="12"/>
        <v>17.847</v>
      </c>
      <c r="S48" s="208">
        <f t="shared" si="12"/>
        <v>0</v>
      </c>
      <c r="T48" s="565">
        <f t="shared" si="12"/>
        <v>0</v>
      </c>
      <c r="U48" s="566">
        <f t="shared" si="12"/>
        <v>0</v>
      </c>
      <c r="V48" s="208">
        <f t="shared" si="12"/>
        <v>0</v>
      </c>
      <c r="W48" s="148">
        <f t="shared" si="12"/>
        <v>17.847</v>
      </c>
      <c r="X48" s="151">
        <f t="shared" si="12"/>
        <v>0</v>
      </c>
      <c r="Y48" s="208">
        <f t="shared" si="12"/>
        <v>0</v>
      </c>
      <c r="Z48" s="208">
        <f t="shared" si="12"/>
        <v>0</v>
      </c>
      <c r="AA48" s="148">
        <f t="shared" si="12"/>
        <v>0</v>
      </c>
      <c r="AB48" s="407">
        <f t="shared" si="12"/>
        <v>18.401</v>
      </c>
      <c r="AC48" s="408">
        <f t="shared" si="12"/>
        <v>0</v>
      </c>
      <c r="AD48" s="472">
        <f t="shared" si="12"/>
        <v>18.401</v>
      </c>
    </row>
    <row r="49" spans="1:30" s="40" customFormat="1" ht="16.5" thickBot="1">
      <c r="A49" s="50"/>
      <c r="B49" s="268" t="s">
        <v>81</v>
      </c>
      <c r="C49" s="239"/>
      <c r="D49" s="346">
        <f aca="true" t="shared" si="13" ref="D49:AD49">D42+D48</f>
        <v>7694.509</v>
      </c>
      <c r="E49" s="344">
        <f t="shared" si="13"/>
        <v>7240.936</v>
      </c>
      <c r="F49" s="345">
        <f t="shared" si="13"/>
        <v>6959.010999999999</v>
      </c>
      <c r="G49" s="351">
        <f t="shared" si="13"/>
        <v>2804.9269999999997</v>
      </c>
      <c r="H49" s="565">
        <f t="shared" si="13"/>
        <v>80.22</v>
      </c>
      <c r="I49" s="566">
        <f t="shared" si="13"/>
        <v>1555.0490000000002</v>
      </c>
      <c r="J49" s="351">
        <f t="shared" si="13"/>
        <v>1479.308</v>
      </c>
      <c r="K49" s="350">
        <f t="shared" si="13"/>
        <v>1039.507</v>
      </c>
      <c r="L49" s="345">
        <f t="shared" si="13"/>
        <v>281.925</v>
      </c>
      <c r="M49" s="351">
        <f t="shared" si="13"/>
        <v>91.082</v>
      </c>
      <c r="N49" s="351">
        <f t="shared" si="13"/>
        <v>120.623</v>
      </c>
      <c r="O49" s="351">
        <f t="shared" si="13"/>
        <v>69.94</v>
      </c>
      <c r="P49" s="350">
        <f t="shared" si="13"/>
        <v>0.28</v>
      </c>
      <c r="Q49" s="344">
        <f t="shared" si="13"/>
        <v>453.5729999999999</v>
      </c>
      <c r="R49" s="345">
        <f t="shared" si="13"/>
        <v>420.437</v>
      </c>
      <c r="S49" s="351">
        <f t="shared" si="13"/>
        <v>103.802</v>
      </c>
      <c r="T49" s="565">
        <f t="shared" si="13"/>
        <v>1.302</v>
      </c>
      <c r="U49" s="566">
        <f t="shared" si="13"/>
        <v>215.746</v>
      </c>
      <c r="V49" s="351">
        <f t="shared" si="13"/>
        <v>72.313</v>
      </c>
      <c r="W49" s="350">
        <f t="shared" si="13"/>
        <v>27.274</v>
      </c>
      <c r="X49" s="345">
        <f t="shared" si="13"/>
        <v>42.536</v>
      </c>
      <c r="Y49" s="351">
        <f t="shared" si="13"/>
        <v>2.6229999999999998</v>
      </c>
      <c r="Z49" s="351">
        <f t="shared" si="13"/>
        <v>28.981</v>
      </c>
      <c r="AA49" s="350">
        <f t="shared" si="13"/>
        <v>0.532</v>
      </c>
      <c r="AB49" s="152">
        <f t="shared" si="13"/>
        <v>1770.795</v>
      </c>
      <c r="AC49" s="153">
        <f t="shared" si="13"/>
        <v>81.522</v>
      </c>
      <c r="AD49" s="154">
        <f t="shared" si="13"/>
        <v>1852.317</v>
      </c>
    </row>
    <row r="51" spans="1:10" ht="15">
      <c r="A51" s="210" t="s">
        <v>82</v>
      </c>
      <c r="J51" s="218"/>
    </row>
    <row r="52" spans="1:29" ht="15">
      <c r="A52" s="210" t="s">
        <v>85</v>
      </c>
      <c r="D52" t="s">
        <v>86</v>
      </c>
      <c r="E52" s="209"/>
      <c r="F52" s="209"/>
      <c r="G52" s="170"/>
      <c r="H52" s="675">
        <f>H49+I49</f>
        <v>1635.2690000000002</v>
      </c>
      <c r="I52" s="675"/>
      <c r="R52" s="218"/>
      <c r="AB52">
        <v>1770.795</v>
      </c>
      <c r="AC52">
        <v>81.522</v>
      </c>
    </row>
    <row r="53" spans="4:9" ht="13.5" thickBot="1">
      <c r="D53" t="s">
        <v>87</v>
      </c>
      <c r="E53" s="209"/>
      <c r="F53" s="209"/>
      <c r="G53" s="170"/>
      <c r="H53" s="700">
        <f>T49+U49</f>
        <v>217.048</v>
      </c>
      <c r="I53" s="700"/>
    </row>
    <row r="54" spans="4:29" ht="16.5" thickBot="1">
      <c r="D54" s="213" t="s">
        <v>88</v>
      </c>
      <c r="E54" s="209"/>
      <c r="F54" s="209"/>
      <c r="G54" s="170"/>
      <c r="H54" s="642">
        <f>SUM(H52:I53)</f>
        <v>1852.3170000000002</v>
      </c>
      <c r="I54" s="643"/>
      <c r="AB54" s="218">
        <f>AB52-AB49</f>
        <v>0</v>
      </c>
      <c r="AC54" s="218">
        <f>AC52-AC49</f>
        <v>0</v>
      </c>
    </row>
    <row r="55" spans="2:9" ht="20.25">
      <c r="B55" s="357"/>
      <c r="D55" s="213" t="s">
        <v>89</v>
      </c>
      <c r="E55" s="209"/>
      <c r="F55" s="209"/>
      <c r="G55" s="170"/>
      <c r="H55" s="701">
        <v>1770.795</v>
      </c>
      <c r="I55" s="701"/>
    </row>
    <row r="56" spans="4:9" ht="13.5" thickBot="1">
      <c r="D56" t="s">
        <v>90</v>
      </c>
      <c r="E56" s="209"/>
      <c r="F56" s="209"/>
      <c r="G56" s="170"/>
      <c r="H56" s="676">
        <v>81.522</v>
      </c>
      <c r="I56" s="676"/>
    </row>
    <row r="57" spans="4:9" ht="16.5" thickBot="1">
      <c r="D57" s="213" t="s">
        <v>91</v>
      </c>
      <c r="E57" s="209"/>
      <c r="F57" s="209"/>
      <c r="G57" s="170"/>
      <c r="H57" s="642">
        <f>SUM(H55:I56)</f>
        <v>1852.317</v>
      </c>
      <c r="I57" s="643"/>
    </row>
    <row r="58" spans="4:9" ht="16.5" thickBot="1">
      <c r="D58" s="213" t="s">
        <v>92</v>
      </c>
      <c r="E58" s="170"/>
      <c r="F58" s="170"/>
      <c r="G58" s="170"/>
      <c r="H58" s="645">
        <f>H57-H54</f>
        <v>0</v>
      </c>
      <c r="I58" s="646"/>
    </row>
    <row r="60" ht="15.75">
      <c r="B60" s="213" t="s">
        <v>362</v>
      </c>
    </row>
    <row r="61" ht="13.5" thickBot="1"/>
    <row r="62" spans="1:30" ht="12.75">
      <c r="A62" s="93" t="s">
        <v>322</v>
      </c>
      <c r="B62" s="94" t="s">
        <v>323</v>
      </c>
      <c r="C62" s="94" t="s">
        <v>46</v>
      </c>
      <c r="D62" s="98"/>
      <c r="E62" s="579"/>
      <c r="F62" s="93"/>
      <c r="G62" s="94"/>
      <c r="H62" s="580"/>
      <c r="I62" s="570">
        <v>40.004</v>
      </c>
      <c r="J62" s="94"/>
      <c r="K62" s="95"/>
      <c r="L62" s="93"/>
      <c r="M62" s="94"/>
      <c r="N62" s="94"/>
      <c r="O62" s="94"/>
      <c r="P62" s="98"/>
      <c r="Q62" s="581"/>
      <c r="R62" s="93"/>
      <c r="S62" s="94"/>
      <c r="T62" s="582"/>
      <c r="U62" s="583"/>
      <c r="V62" s="94"/>
      <c r="W62" s="98"/>
      <c r="X62" s="93"/>
      <c r="Y62" s="94"/>
      <c r="Z62" s="94"/>
      <c r="AA62" s="98"/>
      <c r="AB62" s="584">
        <f>I62+U62</f>
        <v>40.004</v>
      </c>
      <c r="AC62" s="585">
        <f>H62+T62</f>
        <v>0</v>
      </c>
      <c r="AD62" s="586">
        <f>AB62+AC62</f>
        <v>40.004</v>
      </c>
    </row>
    <row r="63" spans="1:30" ht="12.75">
      <c r="A63" s="108" t="s">
        <v>324</v>
      </c>
      <c r="B63" s="109" t="s">
        <v>325</v>
      </c>
      <c r="C63" s="109" t="s">
        <v>46</v>
      </c>
      <c r="D63" s="498"/>
      <c r="E63" s="111"/>
      <c r="F63" s="118"/>
      <c r="G63" s="495"/>
      <c r="H63" s="587"/>
      <c r="I63" s="588">
        <v>367.012</v>
      </c>
      <c r="J63" s="462"/>
      <c r="K63" s="495"/>
      <c r="L63" s="118"/>
      <c r="M63" s="462"/>
      <c r="N63" s="462"/>
      <c r="O63" s="462"/>
      <c r="P63" s="498"/>
      <c r="Q63" s="575"/>
      <c r="R63" s="118"/>
      <c r="S63" s="495"/>
      <c r="T63" s="587"/>
      <c r="U63" s="588"/>
      <c r="V63" s="462"/>
      <c r="W63" s="498"/>
      <c r="X63" s="118"/>
      <c r="Y63" s="462"/>
      <c r="Z63" s="462"/>
      <c r="AA63" s="498"/>
      <c r="AB63" s="120">
        <f>I63+U63</f>
        <v>367.012</v>
      </c>
      <c r="AC63" s="121">
        <f>H63+T63</f>
        <v>0</v>
      </c>
      <c r="AD63" s="122">
        <f>AB63+AC63</f>
        <v>367.012</v>
      </c>
    </row>
    <row r="64" spans="1:30" ht="12.75">
      <c r="A64" s="572"/>
      <c r="B64" s="109"/>
      <c r="C64" s="109"/>
      <c r="D64" s="498"/>
      <c r="E64" s="111"/>
      <c r="F64" s="118"/>
      <c r="G64" s="495"/>
      <c r="H64" s="587"/>
      <c r="I64" s="588"/>
      <c r="J64" s="462"/>
      <c r="K64" s="495"/>
      <c r="L64" s="118"/>
      <c r="M64" s="462"/>
      <c r="N64" s="462"/>
      <c r="O64" s="462"/>
      <c r="P64" s="498"/>
      <c r="Q64" s="575"/>
      <c r="R64" s="118"/>
      <c r="S64" s="495"/>
      <c r="T64" s="587"/>
      <c r="U64" s="588"/>
      <c r="V64" s="462"/>
      <c r="W64" s="498"/>
      <c r="X64" s="118"/>
      <c r="Y64" s="462"/>
      <c r="Z64" s="462"/>
      <c r="AA64" s="498"/>
      <c r="AB64" s="120">
        <f>I64+U64</f>
        <v>0</v>
      </c>
      <c r="AC64" s="121">
        <f>H64+T64</f>
        <v>0</v>
      </c>
      <c r="AD64" s="122">
        <f>AB64+AC64</f>
        <v>0</v>
      </c>
    </row>
    <row r="65" spans="1:30" ht="12.75">
      <c r="A65" s="572"/>
      <c r="B65" s="109"/>
      <c r="C65" s="109"/>
      <c r="D65" s="498"/>
      <c r="E65" s="111"/>
      <c r="F65" s="118"/>
      <c r="G65" s="495"/>
      <c r="H65" s="587"/>
      <c r="I65" s="589"/>
      <c r="J65" s="462"/>
      <c r="K65" s="495"/>
      <c r="L65" s="118"/>
      <c r="M65" s="462"/>
      <c r="N65" s="462"/>
      <c r="O65" s="462"/>
      <c r="P65" s="498"/>
      <c r="Q65" s="575"/>
      <c r="R65" s="118"/>
      <c r="S65" s="495"/>
      <c r="T65" s="587"/>
      <c r="U65" s="588"/>
      <c r="V65" s="462"/>
      <c r="W65" s="498"/>
      <c r="X65" s="118"/>
      <c r="Y65" s="462"/>
      <c r="Z65" s="462"/>
      <c r="AA65" s="498"/>
      <c r="AB65" s="120">
        <f>I65+U65</f>
        <v>0</v>
      </c>
      <c r="AC65" s="121">
        <f>H65+T65</f>
        <v>0</v>
      </c>
      <c r="AD65" s="122">
        <f>AB65+AC65</f>
        <v>0</v>
      </c>
    </row>
    <row r="66" spans="1:30" ht="13.5" thickBot="1">
      <c r="A66" s="590"/>
      <c r="B66" s="128"/>
      <c r="C66" s="128"/>
      <c r="D66" s="484"/>
      <c r="E66" s="111"/>
      <c r="F66" s="478"/>
      <c r="G66" s="480"/>
      <c r="H66" s="576"/>
      <c r="I66" s="591"/>
      <c r="J66" s="479"/>
      <c r="K66" s="480"/>
      <c r="L66" s="118"/>
      <c r="M66" s="462"/>
      <c r="N66" s="462"/>
      <c r="O66" s="462"/>
      <c r="P66" s="498"/>
      <c r="Q66" s="575"/>
      <c r="R66" s="478"/>
      <c r="S66" s="480"/>
      <c r="T66" s="576"/>
      <c r="U66" s="577"/>
      <c r="V66" s="479"/>
      <c r="W66" s="484"/>
      <c r="X66" s="118"/>
      <c r="Y66" s="462"/>
      <c r="Z66" s="462"/>
      <c r="AA66" s="498"/>
      <c r="AB66" s="120">
        <f>I66+U66</f>
        <v>0</v>
      </c>
      <c r="AC66" s="121">
        <f>H66+T66</f>
        <v>0</v>
      </c>
      <c r="AD66" s="122">
        <f>AB66+AC66</f>
        <v>0</v>
      </c>
    </row>
    <row r="67" spans="1:30" s="216" customFormat="1" ht="16.5" thickBot="1">
      <c r="A67" s="149"/>
      <c r="B67" s="268"/>
      <c r="C67" s="150"/>
      <c r="D67" s="208"/>
      <c r="E67" s="141"/>
      <c r="F67" s="578"/>
      <c r="G67" s="208"/>
      <c r="H67" s="566">
        <f>SUM(H62:H66)</f>
        <v>0</v>
      </c>
      <c r="I67" s="566">
        <f>SUM(I62:I66)</f>
        <v>407.016</v>
      </c>
      <c r="J67" s="208"/>
      <c r="K67" s="208"/>
      <c r="L67" s="151"/>
      <c r="M67" s="208"/>
      <c r="N67" s="208"/>
      <c r="O67" s="208"/>
      <c r="P67" s="148"/>
      <c r="Q67" s="151"/>
      <c r="R67" s="151"/>
      <c r="S67" s="208"/>
      <c r="T67" s="565"/>
      <c r="U67" s="566"/>
      <c r="V67" s="208"/>
      <c r="W67" s="148"/>
      <c r="X67" s="151"/>
      <c r="Y67" s="208"/>
      <c r="Z67" s="208"/>
      <c r="AA67" s="148"/>
      <c r="AB67" s="152">
        <f>SUM(AB62:AB66)</f>
        <v>407.016</v>
      </c>
      <c r="AC67" s="152">
        <f>SUM(AC62:AC66)</f>
        <v>0</v>
      </c>
      <c r="AD67" s="152">
        <f>SUM(AD62:AD66)</f>
        <v>407.016</v>
      </c>
    </row>
    <row r="68" ht="13.5" thickBot="1"/>
    <row r="69" spans="1:32" s="522" customFormat="1" ht="16.5" thickBot="1">
      <c r="A69" s="513"/>
      <c r="B69" s="592" t="s">
        <v>363</v>
      </c>
      <c r="C69" s="593"/>
      <c r="D69" s="519"/>
      <c r="E69" s="594"/>
      <c r="F69" s="595"/>
      <c r="G69" s="516"/>
      <c r="H69" s="250">
        <f>H49+H67</f>
        <v>80.22</v>
      </c>
      <c r="I69" s="596">
        <f>I49+I67</f>
        <v>1962.0650000000003</v>
      </c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250">
        <f>T49+T67</f>
        <v>1.302</v>
      </c>
      <c r="U69" s="596">
        <f>U49+U67</f>
        <v>215.746</v>
      </c>
      <c r="V69" s="597"/>
      <c r="W69" s="597"/>
      <c r="X69" s="597"/>
      <c r="Y69" s="597"/>
      <c r="Z69" s="597"/>
      <c r="AA69" s="597"/>
      <c r="AB69" s="598">
        <f>AB49+AB67</f>
        <v>2177.811</v>
      </c>
      <c r="AC69" s="598">
        <f>AC49+AC67</f>
        <v>81.522</v>
      </c>
      <c r="AD69" s="598">
        <f>AD49+AD67</f>
        <v>2259.333</v>
      </c>
      <c r="AF69" s="599"/>
    </row>
    <row r="72" ht="12.75">
      <c r="K72" s="218"/>
    </row>
    <row r="73" ht="15">
      <c r="I73" s="216"/>
    </row>
    <row r="74" ht="12.75">
      <c r="I74" s="218"/>
    </row>
  </sheetData>
  <sheetProtection/>
  <mergeCells count="19">
    <mergeCell ref="H56:I56"/>
    <mergeCell ref="H57:I57"/>
    <mergeCell ref="H58:I58"/>
    <mergeCell ref="R4:W4"/>
    <mergeCell ref="X4:AA4"/>
    <mergeCell ref="H52:I52"/>
    <mergeCell ref="H53:I53"/>
    <mergeCell ref="H54:I54"/>
    <mergeCell ref="H55:I55"/>
    <mergeCell ref="A1:AD1"/>
    <mergeCell ref="A3:A5"/>
    <mergeCell ref="B3:B5"/>
    <mergeCell ref="C3:C5"/>
    <mergeCell ref="D3:D5"/>
    <mergeCell ref="E3:P3"/>
    <mergeCell ref="Q3:AA3"/>
    <mergeCell ref="AB3:AD3"/>
    <mergeCell ref="F4:K4"/>
    <mergeCell ref="L4:P4"/>
  </mergeCells>
  <printOptions horizontalCentered="1"/>
  <pageMargins left="0.7874015748031497" right="0.3937007874015748" top="0.5905511811023623" bottom="0.3937007874015748" header="0.5118110236220472" footer="0.5118110236220472"/>
  <pageSetup fitToHeight="1" fitToWidth="1" horizontalDpi="300" verticalDpi="300" orientation="landscape" paperSize="8" scale="62" r:id="rId1"/>
  <headerFooter alignWithMargins="0">
    <oddHeader>&amp;R&amp;"Arial CE,Kurzíva"Kapitola D.&amp;"Arial CE,Obyčejné"
&amp;"Arial CE,Tučné"Tabulka č.7</oddHeader>
  </headerFooter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="75" zoomScaleNormal="75" workbookViewId="0" topLeftCell="A1">
      <selection activeCell="C26" sqref="C25:C26"/>
    </sheetView>
  </sheetViews>
  <sheetFormatPr defaultColWidth="9.00390625" defaultRowHeight="12.75"/>
  <cols>
    <col min="1" max="1" width="5.75390625" style="702" customWidth="1"/>
    <col min="2" max="2" width="21.25390625" style="702" customWidth="1"/>
    <col min="3" max="3" width="53.875" style="702" customWidth="1"/>
    <col min="4" max="4" width="5.75390625" style="702" customWidth="1"/>
    <col min="5" max="5" width="10.875" style="702" customWidth="1"/>
    <col min="6" max="6" width="12.00390625" style="702" customWidth="1"/>
    <col min="7" max="7" width="11.875" style="702" customWidth="1"/>
    <col min="8" max="8" width="10.125" style="702" customWidth="1"/>
    <col min="9" max="9" width="12.00390625" style="702" customWidth="1"/>
    <col min="10" max="10" width="10.25390625" style="702" customWidth="1"/>
    <col min="11" max="12" width="13.875" style="702" customWidth="1"/>
    <col min="13" max="13" width="10.625" style="705" customWidth="1"/>
    <col min="14" max="14" width="10.875" style="702" customWidth="1"/>
    <col min="15" max="15" width="11.00390625" style="702" customWidth="1"/>
    <col min="16" max="16" width="10.375" style="702" bestFit="1" customWidth="1"/>
    <col min="17" max="17" width="11.625" style="702" customWidth="1"/>
    <col min="18" max="16384" width="9.125" style="702" customWidth="1"/>
  </cols>
  <sheetData>
    <row r="1" spans="2:11" ht="23.25">
      <c r="B1" s="703" t="s">
        <v>366</v>
      </c>
      <c r="C1" s="704"/>
      <c r="D1" s="704"/>
      <c r="E1" s="704"/>
      <c r="F1" s="704"/>
      <c r="G1" s="704"/>
      <c r="H1" s="704"/>
      <c r="I1" s="704"/>
      <c r="J1" s="704"/>
      <c r="K1" s="704"/>
    </row>
    <row r="2" spans="2:11" ht="23.25">
      <c r="B2" s="704"/>
      <c r="C2" s="704"/>
      <c r="D2" s="704"/>
      <c r="E2" s="704"/>
      <c r="F2" s="704"/>
      <c r="G2" s="704"/>
      <c r="H2" s="704"/>
      <c r="I2" s="704"/>
      <c r="J2" s="704"/>
      <c r="K2" s="704"/>
    </row>
    <row r="3" spans="2:11" ht="24" thickBot="1">
      <c r="B3" s="704"/>
      <c r="C3" s="704"/>
      <c r="D3" s="704"/>
      <c r="E3" s="704"/>
      <c r="F3" s="704"/>
      <c r="G3" s="704"/>
      <c r="H3" s="704"/>
      <c r="I3" s="706"/>
      <c r="J3" s="706"/>
      <c r="K3" s="706"/>
    </row>
    <row r="4" spans="2:13" s="707" customFormat="1" ht="15.75" customHeight="1" thickBot="1">
      <c r="B4" s="708" t="s">
        <v>367</v>
      </c>
      <c r="C4" s="709" t="s">
        <v>25</v>
      </c>
      <c r="D4" s="710" t="s">
        <v>26</v>
      </c>
      <c r="E4" s="780" t="s">
        <v>17</v>
      </c>
      <c r="F4" s="781"/>
      <c r="G4" s="780" t="s">
        <v>18</v>
      </c>
      <c r="H4" s="781"/>
      <c r="I4" s="711" t="s">
        <v>30</v>
      </c>
      <c r="J4" s="711"/>
      <c r="K4" s="712"/>
      <c r="M4" s="713"/>
    </row>
    <row r="5" spans="2:13" s="707" customFormat="1" ht="30.75" thickBot="1">
      <c r="B5" s="714"/>
      <c r="C5" s="715"/>
      <c r="D5" s="716"/>
      <c r="E5" s="775" t="s">
        <v>258</v>
      </c>
      <c r="F5" s="776" t="s">
        <v>278</v>
      </c>
      <c r="G5" s="775" t="s">
        <v>258</v>
      </c>
      <c r="H5" s="776" t="s">
        <v>278</v>
      </c>
      <c r="I5" s="777" t="s">
        <v>40</v>
      </c>
      <c r="J5" s="778" t="s">
        <v>41</v>
      </c>
      <c r="K5" s="779" t="s">
        <v>42</v>
      </c>
      <c r="M5" s="713"/>
    </row>
    <row r="6" spans="2:13" s="707" customFormat="1" ht="15.75" thickBot="1">
      <c r="B6" s="717"/>
      <c r="C6" s="718"/>
      <c r="D6" s="718"/>
      <c r="E6" s="718"/>
      <c r="F6" s="718"/>
      <c r="G6" s="718"/>
      <c r="H6" s="718"/>
      <c r="I6" s="719"/>
      <c r="J6" s="719"/>
      <c r="K6" s="719"/>
      <c r="M6" s="713"/>
    </row>
    <row r="7" spans="1:13" s="707" customFormat="1" ht="12.75">
      <c r="A7" s="707">
        <v>1</v>
      </c>
      <c r="B7" s="720" t="s">
        <v>368</v>
      </c>
      <c r="C7" s="721" t="s">
        <v>369</v>
      </c>
      <c r="D7" s="722"/>
      <c r="E7" s="723"/>
      <c r="F7" s="724">
        <v>3380</v>
      </c>
      <c r="G7" s="723"/>
      <c r="H7" s="769"/>
      <c r="I7" s="772">
        <v>3380</v>
      </c>
      <c r="J7" s="725"/>
      <c r="K7" s="724">
        <f aca="true" t="shared" si="0" ref="K7:K201">I7+J7</f>
        <v>3380</v>
      </c>
      <c r="M7" s="713"/>
    </row>
    <row r="8" spans="1:13" s="707" customFormat="1" ht="12.75">
      <c r="A8" s="707">
        <v>2</v>
      </c>
      <c r="B8" s="726" t="s">
        <v>370</v>
      </c>
      <c r="C8" s="727" t="s">
        <v>371</v>
      </c>
      <c r="D8" s="728"/>
      <c r="E8" s="729"/>
      <c r="F8" s="730">
        <v>2700</v>
      </c>
      <c r="G8" s="729"/>
      <c r="H8" s="770"/>
      <c r="I8" s="752">
        <v>2700</v>
      </c>
      <c r="J8" s="731"/>
      <c r="K8" s="730">
        <f t="shared" si="0"/>
        <v>2700</v>
      </c>
      <c r="M8" s="713"/>
    </row>
    <row r="9" spans="1:13" s="707" customFormat="1" ht="12.75">
      <c r="A9" s="707">
        <v>3</v>
      </c>
      <c r="B9" s="726" t="s">
        <v>372</v>
      </c>
      <c r="C9" s="727" t="s">
        <v>373</v>
      </c>
      <c r="D9" s="728"/>
      <c r="E9" s="729"/>
      <c r="F9" s="730">
        <v>3900</v>
      </c>
      <c r="G9" s="729"/>
      <c r="H9" s="770"/>
      <c r="I9" s="752">
        <v>3900</v>
      </c>
      <c r="J9" s="731"/>
      <c r="K9" s="730">
        <f t="shared" si="0"/>
        <v>3900</v>
      </c>
      <c r="M9" s="713"/>
    </row>
    <row r="10" spans="1:13" s="707" customFormat="1" ht="12.75">
      <c r="A10" s="707">
        <v>4</v>
      </c>
      <c r="B10" s="726" t="s">
        <v>374</v>
      </c>
      <c r="C10" s="727" t="s">
        <v>375</v>
      </c>
      <c r="D10" s="728"/>
      <c r="E10" s="729"/>
      <c r="F10" s="730">
        <v>4550</v>
      </c>
      <c r="G10" s="729"/>
      <c r="H10" s="770"/>
      <c r="I10" s="752">
        <v>4550</v>
      </c>
      <c r="J10" s="731"/>
      <c r="K10" s="730">
        <f t="shared" si="0"/>
        <v>4550</v>
      </c>
      <c r="M10" s="713"/>
    </row>
    <row r="11" spans="1:13" s="707" customFormat="1" ht="12.75">
      <c r="A11" s="707">
        <v>5</v>
      </c>
      <c r="B11" s="726" t="s">
        <v>376</v>
      </c>
      <c r="C11" s="727" t="s">
        <v>377</v>
      </c>
      <c r="D11" s="728"/>
      <c r="E11" s="729"/>
      <c r="F11" s="730">
        <v>1884</v>
      </c>
      <c r="G11" s="729"/>
      <c r="H11" s="770"/>
      <c r="I11" s="752">
        <v>1884</v>
      </c>
      <c r="J11" s="731"/>
      <c r="K11" s="730">
        <f t="shared" si="0"/>
        <v>1884</v>
      </c>
      <c r="M11" s="713"/>
    </row>
    <row r="12" spans="1:13" s="707" customFormat="1" ht="12.75">
      <c r="A12" s="707">
        <v>6</v>
      </c>
      <c r="B12" s="726" t="s">
        <v>378</v>
      </c>
      <c r="C12" s="727" t="s">
        <v>379</v>
      </c>
      <c r="D12" s="728"/>
      <c r="E12" s="729"/>
      <c r="F12" s="730">
        <v>2400</v>
      </c>
      <c r="G12" s="729"/>
      <c r="H12" s="770"/>
      <c r="I12" s="752">
        <v>2400</v>
      </c>
      <c r="J12" s="731"/>
      <c r="K12" s="730">
        <f t="shared" si="0"/>
        <v>2400</v>
      </c>
      <c r="M12" s="713"/>
    </row>
    <row r="13" spans="1:13" s="707" customFormat="1" ht="12.75">
      <c r="A13" s="707">
        <v>7</v>
      </c>
      <c r="B13" s="726" t="s">
        <v>380</v>
      </c>
      <c r="C13" s="727" t="s">
        <v>381</v>
      </c>
      <c r="D13" s="728"/>
      <c r="E13" s="729"/>
      <c r="F13" s="730">
        <v>4000</v>
      </c>
      <c r="G13" s="729"/>
      <c r="H13" s="770"/>
      <c r="I13" s="752">
        <v>4000</v>
      </c>
      <c r="J13" s="731"/>
      <c r="K13" s="730">
        <f t="shared" si="0"/>
        <v>4000</v>
      </c>
      <c r="M13" s="713"/>
    </row>
    <row r="14" spans="1:13" s="707" customFormat="1" ht="12.75">
      <c r="A14" s="707">
        <v>8</v>
      </c>
      <c r="B14" s="726" t="s">
        <v>382</v>
      </c>
      <c r="C14" s="727" t="s">
        <v>383</v>
      </c>
      <c r="D14" s="728"/>
      <c r="E14" s="729"/>
      <c r="F14" s="730">
        <v>600</v>
      </c>
      <c r="G14" s="729"/>
      <c r="H14" s="770"/>
      <c r="I14" s="752">
        <v>600</v>
      </c>
      <c r="J14" s="731"/>
      <c r="K14" s="730">
        <f t="shared" si="0"/>
        <v>600</v>
      </c>
      <c r="M14" s="713"/>
    </row>
    <row r="15" spans="1:13" s="707" customFormat="1" ht="12.75">
      <c r="A15" s="707">
        <v>9</v>
      </c>
      <c r="B15" s="726" t="s">
        <v>384</v>
      </c>
      <c r="C15" s="727" t="s">
        <v>385</v>
      </c>
      <c r="D15" s="728"/>
      <c r="E15" s="729"/>
      <c r="F15" s="730">
        <v>1400</v>
      </c>
      <c r="G15" s="729"/>
      <c r="H15" s="770"/>
      <c r="I15" s="752">
        <v>1400</v>
      </c>
      <c r="J15" s="731"/>
      <c r="K15" s="730">
        <f t="shared" si="0"/>
        <v>1400</v>
      </c>
      <c r="M15" s="713"/>
    </row>
    <row r="16" spans="1:13" s="707" customFormat="1" ht="12.75">
      <c r="A16" s="707">
        <v>10</v>
      </c>
      <c r="B16" s="726" t="s">
        <v>386</v>
      </c>
      <c r="C16" s="727" t="s">
        <v>387</v>
      </c>
      <c r="D16" s="728"/>
      <c r="E16" s="729"/>
      <c r="F16" s="730">
        <v>1500</v>
      </c>
      <c r="G16" s="729"/>
      <c r="H16" s="770"/>
      <c r="I16" s="752">
        <v>1500</v>
      </c>
      <c r="J16" s="731"/>
      <c r="K16" s="730">
        <f t="shared" si="0"/>
        <v>1500</v>
      </c>
      <c r="M16" s="713"/>
    </row>
    <row r="17" spans="1:13" s="707" customFormat="1" ht="12.75">
      <c r="A17" s="707">
        <v>11</v>
      </c>
      <c r="B17" s="726" t="s">
        <v>388</v>
      </c>
      <c r="C17" s="727" t="s">
        <v>389</v>
      </c>
      <c r="D17" s="728"/>
      <c r="E17" s="729"/>
      <c r="F17" s="730">
        <v>600</v>
      </c>
      <c r="G17" s="729"/>
      <c r="H17" s="770"/>
      <c r="I17" s="752">
        <v>600</v>
      </c>
      <c r="J17" s="731"/>
      <c r="K17" s="730">
        <f t="shared" si="0"/>
        <v>600</v>
      </c>
      <c r="M17" s="713"/>
    </row>
    <row r="18" spans="1:13" s="707" customFormat="1" ht="12.75">
      <c r="A18" s="707">
        <v>12</v>
      </c>
      <c r="B18" s="726" t="s">
        <v>390</v>
      </c>
      <c r="C18" s="727" t="s">
        <v>391</v>
      </c>
      <c r="D18" s="728"/>
      <c r="E18" s="729"/>
      <c r="F18" s="730">
        <v>1800</v>
      </c>
      <c r="G18" s="729"/>
      <c r="H18" s="770"/>
      <c r="I18" s="752">
        <v>1800</v>
      </c>
      <c r="J18" s="731"/>
      <c r="K18" s="730">
        <f t="shared" si="0"/>
        <v>1800</v>
      </c>
      <c r="M18" s="713"/>
    </row>
    <row r="19" spans="1:13" s="707" customFormat="1" ht="12.75">
      <c r="A19" s="707">
        <v>13</v>
      </c>
      <c r="B19" s="726" t="s">
        <v>392</v>
      </c>
      <c r="C19" s="727" t="s">
        <v>393</v>
      </c>
      <c r="D19" s="728"/>
      <c r="E19" s="729"/>
      <c r="F19" s="730">
        <v>4850</v>
      </c>
      <c r="G19" s="729"/>
      <c r="H19" s="770"/>
      <c r="I19" s="752">
        <v>4850</v>
      </c>
      <c r="J19" s="731"/>
      <c r="K19" s="730">
        <f t="shared" si="0"/>
        <v>4850</v>
      </c>
      <c r="M19" s="713"/>
    </row>
    <row r="20" spans="1:13" s="707" customFormat="1" ht="12.75">
      <c r="A20" s="707">
        <v>14</v>
      </c>
      <c r="B20" s="726" t="s">
        <v>394</v>
      </c>
      <c r="C20" s="727" t="s">
        <v>395</v>
      </c>
      <c r="D20" s="728"/>
      <c r="E20" s="729"/>
      <c r="F20" s="730">
        <v>3509</v>
      </c>
      <c r="G20" s="729"/>
      <c r="H20" s="770"/>
      <c r="I20" s="752">
        <v>3509</v>
      </c>
      <c r="J20" s="731"/>
      <c r="K20" s="730">
        <f t="shared" si="0"/>
        <v>3509</v>
      </c>
      <c r="M20" s="713"/>
    </row>
    <row r="21" spans="1:13" s="707" customFormat="1" ht="12.75">
      <c r="A21" s="707">
        <v>15</v>
      </c>
      <c r="B21" s="726" t="s">
        <v>396</v>
      </c>
      <c r="C21" s="727" t="s">
        <v>397</v>
      </c>
      <c r="D21" s="728"/>
      <c r="E21" s="729"/>
      <c r="F21" s="730">
        <v>1714</v>
      </c>
      <c r="G21" s="729"/>
      <c r="H21" s="770"/>
      <c r="I21" s="752">
        <v>1714</v>
      </c>
      <c r="J21" s="731"/>
      <c r="K21" s="730">
        <f t="shared" si="0"/>
        <v>1714</v>
      </c>
      <c r="M21" s="713"/>
    </row>
    <row r="22" spans="1:13" s="707" customFormat="1" ht="12.75">
      <c r="A22" s="707">
        <v>16</v>
      </c>
      <c r="B22" s="726" t="s">
        <v>398</v>
      </c>
      <c r="C22" s="727" t="s">
        <v>399</v>
      </c>
      <c r="D22" s="728"/>
      <c r="E22" s="729"/>
      <c r="F22" s="730">
        <v>3750</v>
      </c>
      <c r="G22" s="729"/>
      <c r="H22" s="770"/>
      <c r="I22" s="752">
        <v>3750</v>
      </c>
      <c r="J22" s="731"/>
      <c r="K22" s="730">
        <f t="shared" si="0"/>
        <v>3750</v>
      </c>
      <c r="M22" s="713"/>
    </row>
    <row r="23" spans="1:13" s="707" customFormat="1" ht="12.75">
      <c r="A23" s="707">
        <v>17</v>
      </c>
      <c r="B23" s="726" t="s">
        <v>400</v>
      </c>
      <c r="C23" s="727" t="s">
        <v>401</v>
      </c>
      <c r="D23" s="728"/>
      <c r="E23" s="729"/>
      <c r="F23" s="730">
        <v>3772</v>
      </c>
      <c r="G23" s="729"/>
      <c r="H23" s="770"/>
      <c r="I23" s="752">
        <v>3772</v>
      </c>
      <c r="J23" s="731"/>
      <c r="K23" s="730">
        <f t="shared" si="0"/>
        <v>3772</v>
      </c>
      <c r="M23" s="713"/>
    </row>
    <row r="24" spans="1:13" s="707" customFormat="1" ht="12.75">
      <c r="A24" s="707">
        <v>18</v>
      </c>
      <c r="B24" s="726" t="s">
        <v>402</v>
      </c>
      <c r="C24" s="727" t="s">
        <v>403</v>
      </c>
      <c r="D24" s="728"/>
      <c r="E24" s="729"/>
      <c r="F24" s="730">
        <v>4999</v>
      </c>
      <c r="G24" s="729"/>
      <c r="H24" s="770"/>
      <c r="I24" s="752">
        <v>4999</v>
      </c>
      <c r="J24" s="731"/>
      <c r="K24" s="730">
        <f t="shared" si="0"/>
        <v>4999</v>
      </c>
      <c r="M24" s="713"/>
    </row>
    <row r="25" spans="1:13" s="707" customFormat="1" ht="12.75">
      <c r="A25" s="707">
        <v>19</v>
      </c>
      <c r="B25" s="726" t="s">
        <v>404</v>
      </c>
      <c r="C25" s="727" t="s">
        <v>405</v>
      </c>
      <c r="D25" s="728"/>
      <c r="E25" s="729"/>
      <c r="F25" s="730">
        <v>4026</v>
      </c>
      <c r="G25" s="729"/>
      <c r="H25" s="770"/>
      <c r="I25" s="752">
        <v>4026</v>
      </c>
      <c r="J25" s="731"/>
      <c r="K25" s="730">
        <f t="shared" si="0"/>
        <v>4026</v>
      </c>
      <c r="M25" s="713"/>
    </row>
    <row r="26" spans="1:13" s="707" customFormat="1" ht="12.75">
      <c r="A26" s="707">
        <v>20</v>
      </c>
      <c r="B26" s="726" t="s">
        <v>406</v>
      </c>
      <c r="C26" s="727" t="s">
        <v>407</v>
      </c>
      <c r="D26" s="728"/>
      <c r="E26" s="729"/>
      <c r="F26" s="730">
        <v>4055</v>
      </c>
      <c r="G26" s="729"/>
      <c r="H26" s="770"/>
      <c r="I26" s="752">
        <v>4055</v>
      </c>
      <c r="J26" s="731"/>
      <c r="K26" s="730">
        <f t="shared" si="0"/>
        <v>4055</v>
      </c>
      <c r="M26" s="713"/>
    </row>
    <row r="27" spans="1:13" s="707" customFormat="1" ht="12.75">
      <c r="A27" s="707">
        <v>21</v>
      </c>
      <c r="B27" s="726" t="s">
        <v>408</v>
      </c>
      <c r="C27" s="727" t="s">
        <v>409</v>
      </c>
      <c r="D27" s="728"/>
      <c r="E27" s="729"/>
      <c r="F27" s="730">
        <v>1505</v>
      </c>
      <c r="G27" s="729"/>
      <c r="H27" s="770"/>
      <c r="I27" s="752">
        <v>1505</v>
      </c>
      <c r="J27" s="731"/>
      <c r="K27" s="730">
        <f t="shared" si="0"/>
        <v>1505</v>
      </c>
      <c r="M27" s="713"/>
    </row>
    <row r="28" spans="1:13" s="707" customFormat="1" ht="12.75">
      <c r="A28" s="707">
        <v>22</v>
      </c>
      <c r="B28" s="726" t="s">
        <v>410</v>
      </c>
      <c r="C28" s="727" t="s">
        <v>411</v>
      </c>
      <c r="D28" s="728"/>
      <c r="E28" s="729"/>
      <c r="F28" s="730">
        <v>500</v>
      </c>
      <c r="G28" s="729"/>
      <c r="H28" s="770"/>
      <c r="I28" s="752">
        <v>500</v>
      </c>
      <c r="J28" s="731"/>
      <c r="K28" s="730">
        <f t="shared" si="0"/>
        <v>500</v>
      </c>
      <c r="M28" s="713"/>
    </row>
    <row r="29" spans="1:13" s="707" customFormat="1" ht="12.75">
      <c r="A29" s="707">
        <v>23</v>
      </c>
      <c r="B29" s="726" t="s">
        <v>412</v>
      </c>
      <c r="C29" s="727" t="s">
        <v>413</v>
      </c>
      <c r="D29" s="728"/>
      <c r="E29" s="729"/>
      <c r="F29" s="730">
        <v>1000</v>
      </c>
      <c r="G29" s="729"/>
      <c r="H29" s="770"/>
      <c r="I29" s="752">
        <v>1000</v>
      </c>
      <c r="J29" s="731"/>
      <c r="K29" s="730">
        <f t="shared" si="0"/>
        <v>1000</v>
      </c>
      <c r="M29" s="713"/>
    </row>
    <row r="30" spans="1:13" s="707" customFormat="1" ht="12.75">
      <c r="A30" s="707">
        <v>24</v>
      </c>
      <c r="B30" s="726" t="s">
        <v>414</v>
      </c>
      <c r="C30" s="727" t="s">
        <v>415</v>
      </c>
      <c r="D30" s="728"/>
      <c r="E30" s="729"/>
      <c r="F30" s="730">
        <v>700</v>
      </c>
      <c r="G30" s="729"/>
      <c r="H30" s="770"/>
      <c r="I30" s="752">
        <v>700</v>
      </c>
      <c r="J30" s="731"/>
      <c r="K30" s="730">
        <f t="shared" si="0"/>
        <v>700</v>
      </c>
      <c r="M30" s="713"/>
    </row>
    <row r="31" spans="1:13" s="707" customFormat="1" ht="12.75">
      <c r="A31" s="707">
        <v>25</v>
      </c>
      <c r="B31" s="726" t="s">
        <v>416</v>
      </c>
      <c r="C31" s="727" t="s">
        <v>417</v>
      </c>
      <c r="D31" s="728"/>
      <c r="E31" s="729"/>
      <c r="F31" s="730">
        <v>1000</v>
      </c>
      <c r="G31" s="729"/>
      <c r="H31" s="770"/>
      <c r="I31" s="752">
        <v>1000</v>
      </c>
      <c r="J31" s="731"/>
      <c r="K31" s="730">
        <f t="shared" si="0"/>
        <v>1000</v>
      </c>
      <c r="M31" s="713"/>
    </row>
    <row r="32" spans="1:13" s="707" customFormat="1" ht="12.75">
      <c r="A32" s="707">
        <v>26</v>
      </c>
      <c r="B32" s="726" t="s">
        <v>418</v>
      </c>
      <c r="C32" s="727" t="s">
        <v>419</v>
      </c>
      <c r="D32" s="728"/>
      <c r="E32" s="729"/>
      <c r="F32" s="730">
        <v>2400</v>
      </c>
      <c r="G32" s="729"/>
      <c r="H32" s="770"/>
      <c r="I32" s="752">
        <v>2400</v>
      </c>
      <c r="J32" s="731"/>
      <c r="K32" s="730">
        <f t="shared" si="0"/>
        <v>2400</v>
      </c>
      <c r="M32" s="713"/>
    </row>
    <row r="33" spans="1:13" s="707" customFormat="1" ht="12.75">
      <c r="A33" s="707">
        <v>27</v>
      </c>
      <c r="B33" s="726" t="s">
        <v>420</v>
      </c>
      <c r="C33" s="727" t="s">
        <v>421</v>
      </c>
      <c r="D33" s="728"/>
      <c r="E33" s="729"/>
      <c r="F33" s="730">
        <v>4500</v>
      </c>
      <c r="G33" s="729"/>
      <c r="H33" s="770"/>
      <c r="I33" s="752">
        <v>4500</v>
      </c>
      <c r="J33" s="731"/>
      <c r="K33" s="730">
        <f t="shared" si="0"/>
        <v>4500</v>
      </c>
      <c r="M33" s="713"/>
    </row>
    <row r="34" spans="1:13" s="707" customFormat="1" ht="12.75">
      <c r="A34" s="707">
        <v>28</v>
      </c>
      <c r="B34" s="726" t="s">
        <v>422</v>
      </c>
      <c r="C34" s="727" t="s">
        <v>423</v>
      </c>
      <c r="D34" s="728"/>
      <c r="E34" s="729"/>
      <c r="F34" s="730">
        <v>3800</v>
      </c>
      <c r="G34" s="729"/>
      <c r="H34" s="770"/>
      <c r="I34" s="752">
        <v>3800</v>
      </c>
      <c r="J34" s="731"/>
      <c r="K34" s="730">
        <f t="shared" si="0"/>
        <v>3800</v>
      </c>
      <c r="M34" s="713"/>
    </row>
    <row r="35" spans="1:13" s="707" customFormat="1" ht="12.75">
      <c r="A35" s="707">
        <v>29</v>
      </c>
      <c r="B35" s="726" t="s">
        <v>424</v>
      </c>
      <c r="C35" s="727" t="s">
        <v>425</v>
      </c>
      <c r="D35" s="728"/>
      <c r="E35" s="729"/>
      <c r="F35" s="730">
        <v>4700</v>
      </c>
      <c r="G35" s="729"/>
      <c r="H35" s="770"/>
      <c r="I35" s="752">
        <v>4700</v>
      </c>
      <c r="J35" s="731"/>
      <c r="K35" s="730">
        <f t="shared" si="0"/>
        <v>4700</v>
      </c>
      <c r="M35" s="713"/>
    </row>
    <row r="36" spans="1:13" s="707" customFormat="1" ht="12.75">
      <c r="A36" s="707">
        <v>30</v>
      </c>
      <c r="B36" s="726" t="s">
        <v>426</v>
      </c>
      <c r="C36" s="727" t="s">
        <v>427</v>
      </c>
      <c r="D36" s="728"/>
      <c r="E36" s="729"/>
      <c r="F36" s="730">
        <v>4240</v>
      </c>
      <c r="G36" s="729"/>
      <c r="H36" s="770"/>
      <c r="I36" s="752">
        <v>4240</v>
      </c>
      <c r="J36" s="731"/>
      <c r="K36" s="730">
        <f t="shared" si="0"/>
        <v>4240</v>
      </c>
      <c r="M36" s="713"/>
    </row>
    <row r="37" spans="1:13" s="707" customFormat="1" ht="12.75">
      <c r="A37" s="707">
        <v>31</v>
      </c>
      <c r="B37" s="726" t="s">
        <v>428</v>
      </c>
      <c r="C37" s="727" t="s">
        <v>429</v>
      </c>
      <c r="D37" s="728"/>
      <c r="E37" s="729"/>
      <c r="F37" s="730">
        <v>1000</v>
      </c>
      <c r="G37" s="729"/>
      <c r="H37" s="770"/>
      <c r="I37" s="752">
        <v>1000</v>
      </c>
      <c r="J37" s="731"/>
      <c r="K37" s="730">
        <f t="shared" si="0"/>
        <v>1000</v>
      </c>
      <c r="M37" s="713"/>
    </row>
    <row r="38" spans="1:13" s="707" customFormat="1" ht="12.75">
      <c r="A38" s="707">
        <v>32</v>
      </c>
      <c r="B38" s="726" t="s">
        <v>430</v>
      </c>
      <c r="C38" s="727" t="s">
        <v>431</v>
      </c>
      <c r="D38" s="728"/>
      <c r="E38" s="729"/>
      <c r="F38" s="730">
        <v>800</v>
      </c>
      <c r="G38" s="729"/>
      <c r="H38" s="770"/>
      <c r="I38" s="752">
        <v>800</v>
      </c>
      <c r="J38" s="731"/>
      <c r="K38" s="730">
        <f t="shared" si="0"/>
        <v>800</v>
      </c>
      <c r="M38" s="713"/>
    </row>
    <row r="39" spans="1:13" s="707" customFormat="1" ht="12.75">
      <c r="A39" s="707">
        <v>33</v>
      </c>
      <c r="B39" s="726" t="s">
        <v>432</v>
      </c>
      <c r="C39" s="727" t="s">
        <v>433</v>
      </c>
      <c r="D39" s="728"/>
      <c r="E39" s="729"/>
      <c r="F39" s="730">
        <v>3000</v>
      </c>
      <c r="G39" s="729"/>
      <c r="H39" s="770"/>
      <c r="I39" s="752">
        <v>3000</v>
      </c>
      <c r="J39" s="731"/>
      <c r="K39" s="730">
        <f t="shared" si="0"/>
        <v>3000</v>
      </c>
      <c r="M39" s="713"/>
    </row>
    <row r="40" spans="1:13" s="707" customFormat="1" ht="12.75">
      <c r="A40" s="707">
        <v>34</v>
      </c>
      <c r="B40" s="726" t="s">
        <v>434</v>
      </c>
      <c r="C40" s="727" t="s">
        <v>435</v>
      </c>
      <c r="D40" s="728"/>
      <c r="E40" s="729"/>
      <c r="F40" s="730">
        <v>1800</v>
      </c>
      <c r="G40" s="729"/>
      <c r="H40" s="770"/>
      <c r="I40" s="752">
        <v>1800</v>
      </c>
      <c r="J40" s="731"/>
      <c r="K40" s="730">
        <f t="shared" si="0"/>
        <v>1800</v>
      </c>
      <c r="M40" s="713"/>
    </row>
    <row r="41" spans="1:13" s="707" customFormat="1" ht="12.75">
      <c r="A41" s="707">
        <v>35</v>
      </c>
      <c r="B41" s="726" t="s">
        <v>436</v>
      </c>
      <c r="C41" s="727" t="s">
        <v>437</v>
      </c>
      <c r="D41" s="728"/>
      <c r="E41" s="729"/>
      <c r="F41" s="730">
        <v>100</v>
      </c>
      <c r="G41" s="729"/>
      <c r="H41" s="770"/>
      <c r="I41" s="752">
        <v>100</v>
      </c>
      <c r="J41" s="731"/>
      <c r="K41" s="730">
        <f t="shared" si="0"/>
        <v>100</v>
      </c>
      <c r="M41" s="713"/>
    </row>
    <row r="42" spans="1:13" s="707" customFormat="1" ht="12.75">
      <c r="A42" s="707">
        <v>36</v>
      </c>
      <c r="B42" s="726" t="s">
        <v>438</v>
      </c>
      <c r="C42" s="727" t="s">
        <v>439</v>
      </c>
      <c r="D42" s="728"/>
      <c r="E42" s="729"/>
      <c r="F42" s="730">
        <v>2000</v>
      </c>
      <c r="G42" s="729"/>
      <c r="H42" s="770"/>
      <c r="I42" s="752">
        <v>2000</v>
      </c>
      <c r="J42" s="731"/>
      <c r="K42" s="730">
        <f t="shared" si="0"/>
        <v>2000</v>
      </c>
      <c r="M42" s="713"/>
    </row>
    <row r="43" spans="1:13" s="707" customFormat="1" ht="12.75">
      <c r="A43" s="707">
        <v>37</v>
      </c>
      <c r="B43" s="726" t="s">
        <v>440</v>
      </c>
      <c r="C43" s="727" t="s">
        <v>441</v>
      </c>
      <c r="D43" s="728"/>
      <c r="E43" s="729"/>
      <c r="F43" s="730">
        <v>1600</v>
      </c>
      <c r="G43" s="729"/>
      <c r="H43" s="770"/>
      <c r="I43" s="752">
        <v>1600</v>
      </c>
      <c r="J43" s="731"/>
      <c r="K43" s="730">
        <f t="shared" si="0"/>
        <v>1600</v>
      </c>
      <c r="M43" s="713"/>
    </row>
    <row r="44" spans="1:13" s="707" customFormat="1" ht="12.75">
      <c r="A44" s="707">
        <v>38</v>
      </c>
      <c r="B44" s="726" t="s">
        <v>442</v>
      </c>
      <c r="C44" s="727" t="s">
        <v>443</v>
      </c>
      <c r="D44" s="728"/>
      <c r="E44" s="729"/>
      <c r="F44" s="730">
        <v>3738</v>
      </c>
      <c r="G44" s="729"/>
      <c r="H44" s="770"/>
      <c r="I44" s="752">
        <v>3738</v>
      </c>
      <c r="J44" s="731"/>
      <c r="K44" s="730">
        <f t="shared" si="0"/>
        <v>3738</v>
      </c>
      <c r="M44" s="713"/>
    </row>
    <row r="45" spans="1:13" s="707" customFormat="1" ht="12.75">
      <c r="A45" s="707">
        <v>39</v>
      </c>
      <c r="B45" s="726" t="s">
        <v>444</v>
      </c>
      <c r="C45" s="727" t="s">
        <v>445</v>
      </c>
      <c r="D45" s="728"/>
      <c r="E45" s="729"/>
      <c r="F45" s="730">
        <v>1000</v>
      </c>
      <c r="G45" s="729"/>
      <c r="H45" s="770"/>
      <c r="I45" s="752">
        <v>1000</v>
      </c>
      <c r="J45" s="731"/>
      <c r="K45" s="730">
        <f t="shared" si="0"/>
        <v>1000</v>
      </c>
      <c r="M45" s="713"/>
    </row>
    <row r="46" spans="1:13" s="707" customFormat="1" ht="12.75">
      <c r="A46" s="707">
        <v>40</v>
      </c>
      <c r="B46" s="726" t="s">
        <v>446</v>
      </c>
      <c r="C46" s="727" t="s">
        <v>447</v>
      </c>
      <c r="D46" s="728"/>
      <c r="E46" s="729"/>
      <c r="F46" s="730">
        <v>4000</v>
      </c>
      <c r="G46" s="729"/>
      <c r="H46" s="770"/>
      <c r="I46" s="752">
        <v>4000</v>
      </c>
      <c r="J46" s="731"/>
      <c r="K46" s="730">
        <f t="shared" si="0"/>
        <v>4000</v>
      </c>
      <c r="M46" s="713"/>
    </row>
    <row r="47" spans="1:13" s="707" customFormat="1" ht="12.75">
      <c r="A47" s="707">
        <v>41</v>
      </c>
      <c r="B47" s="726" t="s">
        <v>448</v>
      </c>
      <c r="C47" s="727" t="s">
        <v>449</v>
      </c>
      <c r="D47" s="728"/>
      <c r="E47" s="729"/>
      <c r="F47" s="730">
        <v>2000</v>
      </c>
      <c r="G47" s="729"/>
      <c r="H47" s="770"/>
      <c r="I47" s="752">
        <v>2000</v>
      </c>
      <c r="J47" s="731"/>
      <c r="K47" s="730">
        <f t="shared" si="0"/>
        <v>2000</v>
      </c>
      <c r="M47" s="713"/>
    </row>
    <row r="48" spans="1:13" s="707" customFormat="1" ht="12.75">
      <c r="A48" s="707">
        <v>42</v>
      </c>
      <c r="B48" s="726" t="s">
        <v>450</v>
      </c>
      <c r="C48" s="727" t="s">
        <v>451</v>
      </c>
      <c r="D48" s="728"/>
      <c r="E48" s="729"/>
      <c r="F48" s="730">
        <v>232</v>
      </c>
      <c r="G48" s="729"/>
      <c r="H48" s="770"/>
      <c r="I48" s="752">
        <v>232</v>
      </c>
      <c r="J48" s="731"/>
      <c r="K48" s="730">
        <f t="shared" si="0"/>
        <v>232</v>
      </c>
      <c r="M48" s="713"/>
    </row>
    <row r="49" spans="1:13" s="707" customFormat="1" ht="12.75">
      <c r="A49" s="707">
        <v>43</v>
      </c>
      <c r="B49" s="726" t="s">
        <v>452</v>
      </c>
      <c r="C49" s="727" t="s">
        <v>453</v>
      </c>
      <c r="D49" s="728"/>
      <c r="E49" s="729"/>
      <c r="F49" s="730">
        <v>1915</v>
      </c>
      <c r="G49" s="729"/>
      <c r="H49" s="770"/>
      <c r="I49" s="752">
        <v>1915</v>
      </c>
      <c r="J49" s="731"/>
      <c r="K49" s="730">
        <f t="shared" si="0"/>
        <v>1915</v>
      </c>
      <c r="M49" s="713"/>
    </row>
    <row r="50" spans="1:13" s="707" customFormat="1" ht="12.75">
      <c r="A50" s="707">
        <v>44</v>
      </c>
      <c r="B50" s="726" t="s">
        <v>454</v>
      </c>
      <c r="C50" s="727" t="s">
        <v>455</v>
      </c>
      <c r="D50" s="728"/>
      <c r="E50" s="729"/>
      <c r="F50" s="730">
        <v>1790</v>
      </c>
      <c r="G50" s="729"/>
      <c r="H50" s="770"/>
      <c r="I50" s="752">
        <v>1790</v>
      </c>
      <c r="J50" s="731"/>
      <c r="K50" s="730">
        <f t="shared" si="0"/>
        <v>1790</v>
      </c>
      <c r="M50" s="713"/>
    </row>
    <row r="51" spans="1:13" s="707" customFormat="1" ht="12.75">
      <c r="A51" s="707">
        <v>45</v>
      </c>
      <c r="B51" s="726" t="s">
        <v>456</v>
      </c>
      <c r="C51" s="727" t="s">
        <v>457</v>
      </c>
      <c r="D51" s="728"/>
      <c r="E51" s="729"/>
      <c r="F51" s="730">
        <v>4900</v>
      </c>
      <c r="G51" s="729"/>
      <c r="H51" s="770"/>
      <c r="I51" s="752">
        <v>4900</v>
      </c>
      <c r="J51" s="731"/>
      <c r="K51" s="730">
        <f t="shared" si="0"/>
        <v>4900</v>
      </c>
      <c r="M51" s="713"/>
    </row>
    <row r="52" spans="1:13" s="707" customFormat="1" ht="12.75">
      <c r="A52" s="707">
        <v>46</v>
      </c>
      <c r="B52" s="726" t="s">
        <v>458</v>
      </c>
      <c r="C52" s="727" t="s">
        <v>459</v>
      </c>
      <c r="D52" s="728"/>
      <c r="E52" s="729"/>
      <c r="F52" s="730">
        <v>9000</v>
      </c>
      <c r="G52" s="729"/>
      <c r="H52" s="770"/>
      <c r="I52" s="752">
        <v>9000</v>
      </c>
      <c r="J52" s="731"/>
      <c r="K52" s="730">
        <f t="shared" si="0"/>
        <v>9000</v>
      </c>
      <c r="M52" s="713"/>
    </row>
    <row r="53" spans="1:13" s="707" customFormat="1" ht="12.75">
      <c r="A53" s="707">
        <v>47</v>
      </c>
      <c r="B53" s="726" t="s">
        <v>460</v>
      </c>
      <c r="C53" s="727" t="s">
        <v>461</v>
      </c>
      <c r="D53" s="728"/>
      <c r="E53" s="729"/>
      <c r="F53" s="730">
        <v>4000</v>
      </c>
      <c r="G53" s="729"/>
      <c r="H53" s="770"/>
      <c r="I53" s="752">
        <v>4000</v>
      </c>
      <c r="J53" s="731"/>
      <c r="K53" s="730">
        <f t="shared" si="0"/>
        <v>4000</v>
      </c>
      <c r="M53" s="713"/>
    </row>
    <row r="54" spans="1:13" s="707" customFormat="1" ht="12.75">
      <c r="A54" s="707">
        <v>48</v>
      </c>
      <c r="B54" s="726" t="s">
        <v>462</v>
      </c>
      <c r="C54" s="727" t="s">
        <v>463</v>
      </c>
      <c r="D54" s="728"/>
      <c r="E54" s="729"/>
      <c r="F54" s="730">
        <v>300</v>
      </c>
      <c r="G54" s="729"/>
      <c r="H54" s="770"/>
      <c r="I54" s="752">
        <v>300</v>
      </c>
      <c r="J54" s="731"/>
      <c r="K54" s="730">
        <f t="shared" si="0"/>
        <v>300</v>
      </c>
      <c r="M54" s="713"/>
    </row>
    <row r="55" spans="1:13" s="707" customFormat="1" ht="12.75">
      <c r="A55" s="707">
        <v>49</v>
      </c>
      <c r="B55" s="726" t="s">
        <v>464</v>
      </c>
      <c r="C55" s="727" t="s">
        <v>465</v>
      </c>
      <c r="D55" s="728"/>
      <c r="E55" s="729"/>
      <c r="F55" s="730">
        <v>1800</v>
      </c>
      <c r="G55" s="729"/>
      <c r="H55" s="770"/>
      <c r="I55" s="752">
        <v>1800</v>
      </c>
      <c r="J55" s="731"/>
      <c r="K55" s="730">
        <f t="shared" si="0"/>
        <v>1800</v>
      </c>
      <c r="M55" s="713"/>
    </row>
    <row r="56" spans="1:13" s="707" customFormat="1" ht="12.75">
      <c r="A56" s="707">
        <v>50</v>
      </c>
      <c r="B56" s="726" t="s">
        <v>466</v>
      </c>
      <c r="C56" s="727" t="s">
        <v>467</v>
      </c>
      <c r="D56" s="728"/>
      <c r="E56" s="729"/>
      <c r="F56" s="730">
        <v>500</v>
      </c>
      <c r="G56" s="729"/>
      <c r="H56" s="770"/>
      <c r="I56" s="752">
        <v>500</v>
      </c>
      <c r="J56" s="731"/>
      <c r="K56" s="730">
        <f t="shared" si="0"/>
        <v>500</v>
      </c>
      <c r="M56" s="713"/>
    </row>
    <row r="57" spans="1:13" s="707" customFormat="1" ht="12.75">
      <c r="A57" s="707">
        <v>51</v>
      </c>
      <c r="B57" s="726" t="s">
        <v>468</v>
      </c>
      <c r="C57" s="727" t="s">
        <v>469</v>
      </c>
      <c r="D57" s="728"/>
      <c r="E57" s="729"/>
      <c r="F57" s="730">
        <v>3000</v>
      </c>
      <c r="G57" s="729"/>
      <c r="H57" s="770"/>
      <c r="I57" s="752">
        <v>3000</v>
      </c>
      <c r="J57" s="731"/>
      <c r="K57" s="730">
        <f t="shared" si="0"/>
        <v>3000</v>
      </c>
      <c r="M57" s="713"/>
    </row>
    <row r="58" spans="1:13" s="707" customFormat="1" ht="12.75">
      <c r="A58" s="707">
        <v>52</v>
      </c>
      <c r="B58" s="726" t="s">
        <v>470</v>
      </c>
      <c r="C58" s="727" t="s">
        <v>471</v>
      </c>
      <c r="D58" s="728"/>
      <c r="E58" s="729"/>
      <c r="F58" s="730">
        <v>3000</v>
      </c>
      <c r="G58" s="729"/>
      <c r="H58" s="770"/>
      <c r="I58" s="752">
        <v>3000</v>
      </c>
      <c r="J58" s="731"/>
      <c r="K58" s="730">
        <f t="shared" si="0"/>
        <v>3000</v>
      </c>
      <c r="M58" s="713"/>
    </row>
    <row r="59" spans="1:13" s="707" customFormat="1" ht="12.75">
      <c r="A59" s="707">
        <v>53</v>
      </c>
      <c r="B59" s="726" t="s">
        <v>472</v>
      </c>
      <c r="C59" s="727" t="s">
        <v>473</v>
      </c>
      <c r="D59" s="728"/>
      <c r="E59" s="729"/>
      <c r="F59" s="730">
        <v>3000</v>
      </c>
      <c r="G59" s="729"/>
      <c r="H59" s="770"/>
      <c r="I59" s="752">
        <v>3000</v>
      </c>
      <c r="J59" s="731"/>
      <c r="K59" s="730">
        <f t="shared" si="0"/>
        <v>3000</v>
      </c>
      <c r="M59" s="713"/>
    </row>
    <row r="60" spans="1:13" s="707" customFormat="1" ht="12.75">
      <c r="A60" s="707">
        <v>54</v>
      </c>
      <c r="B60" s="726" t="s">
        <v>474</v>
      </c>
      <c r="C60" s="727" t="s">
        <v>475</v>
      </c>
      <c r="D60" s="728"/>
      <c r="E60" s="729"/>
      <c r="F60" s="730">
        <v>5000</v>
      </c>
      <c r="G60" s="729"/>
      <c r="H60" s="770"/>
      <c r="I60" s="752">
        <v>5000</v>
      </c>
      <c r="J60" s="731"/>
      <c r="K60" s="730">
        <f t="shared" si="0"/>
        <v>5000</v>
      </c>
      <c r="M60" s="713"/>
    </row>
    <row r="61" spans="1:13" s="707" customFormat="1" ht="12.75">
      <c r="A61" s="707">
        <v>55</v>
      </c>
      <c r="B61" s="726" t="s">
        <v>476</v>
      </c>
      <c r="C61" s="727" t="s">
        <v>477</v>
      </c>
      <c r="D61" s="728"/>
      <c r="E61" s="729"/>
      <c r="F61" s="730">
        <v>2500</v>
      </c>
      <c r="G61" s="729"/>
      <c r="H61" s="770"/>
      <c r="I61" s="752">
        <v>2500</v>
      </c>
      <c r="J61" s="731"/>
      <c r="K61" s="730">
        <f t="shared" si="0"/>
        <v>2500</v>
      </c>
      <c r="M61" s="713"/>
    </row>
    <row r="62" spans="1:13" s="707" customFormat="1" ht="12.75">
      <c r="A62" s="707">
        <v>56</v>
      </c>
      <c r="B62" s="726" t="s">
        <v>478</v>
      </c>
      <c r="C62" s="727" t="s">
        <v>479</v>
      </c>
      <c r="D62" s="728"/>
      <c r="E62" s="729"/>
      <c r="F62" s="730">
        <v>4000</v>
      </c>
      <c r="G62" s="729"/>
      <c r="H62" s="770"/>
      <c r="I62" s="752">
        <v>4000</v>
      </c>
      <c r="J62" s="731"/>
      <c r="K62" s="730">
        <f t="shared" si="0"/>
        <v>4000</v>
      </c>
      <c r="M62" s="713"/>
    </row>
    <row r="63" spans="1:13" s="707" customFormat="1" ht="12.75">
      <c r="A63" s="707">
        <v>57</v>
      </c>
      <c r="B63" s="726" t="s">
        <v>480</v>
      </c>
      <c r="C63" s="727" t="s">
        <v>481</v>
      </c>
      <c r="D63" s="728"/>
      <c r="E63" s="729"/>
      <c r="F63" s="730">
        <v>10000</v>
      </c>
      <c r="G63" s="729"/>
      <c r="H63" s="770"/>
      <c r="I63" s="752">
        <v>10000</v>
      </c>
      <c r="J63" s="731"/>
      <c r="K63" s="730">
        <f t="shared" si="0"/>
        <v>10000</v>
      </c>
      <c r="M63" s="713"/>
    </row>
    <row r="64" spans="1:13" s="707" customFormat="1" ht="12.75">
      <c r="A64" s="707">
        <v>58</v>
      </c>
      <c r="B64" s="726" t="s">
        <v>482</v>
      </c>
      <c r="C64" s="727" t="s">
        <v>483</v>
      </c>
      <c r="D64" s="728"/>
      <c r="E64" s="729"/>
      <c r="F64" s="730">
        <v>5000</v>
      </c>
      <c r="G64" s="729"/>
      <c r="H64" s="770"/>
      <c r="I64" s="752">
        <v>5000</v>
      </c>
      <c r="J64" s="731"/>
      <c r="K64" s="730">
        <f t="shared" si="0"/>
        <v>5000</v>
      </c>
      <c r="M64" s="713"/>
    </row>
    <row r="65" spans="1:13" s="707" customFormat="1" ht="12.75">
      <c r="A65" s="707">
        <v>59</v>
      </c>
      <c r="B65" s="726" t="s">
        <v>484</v>
      </c>
      <c r="C65" s="727" t="s">
        <v>485</v>
      </c>
      <c r="D65" s="728"/>
      <c r="E65" s="729"/>
      <c r="F65" s="730">
        <v>10000</v>
      </c>
      <c r="G65" s="729"/>
      <c r="H65" s="770"/>
      <c r="I65" s="752">
        <v>10000</v>
      </c>
      <c r="J65" s="731"/>
      <c r="K65" s="730">
        <f t="shared" si="0"/>
        <v>10000</v>
      </c>
      <c r="M65" s="713"/>
    </row>
    <row r="66" spans="1:13" s="707" customFormat="1" ht="12.75">
      <c r="A66" s="707">
        <v>60</v>
      </c>
      <c r="B66" s="726" t="s">
        <v>486</v>
      </c>
      <c r="C66" s="727" t="s">
        <v>487</v>
      </c>
      <c r="D66" s="728"/>
      <c r="E66" s="729"/>
      <c r="F66" s="730">
        <v>7000</v>
      </c>
      <c r="G66" s="729"/>
      <c r="H66" s="770"/>
      <c r="I66" s="752">
        <v>7000</v>
      </c>
      <c r="J66" s="731"/>
      <c r="K66" s="730">
        <f t="shared" si="0"/>
        <v>7000</v>
      </c>
      <c r="M66" s="713"/>
    </row>
    <row r="67" spans="1:13" s="707" customFormat="1" ht="12.75">
      <c r="A67" s="707">
        <v>61</v>
      </c>
      <c r="B67" s="726" t="s">
        <v>488</v>
      </c>
      <c r="C67" s="727" t="s">
        <v>489</v>
      </c>
      <c r="D67" s="728"/>
      <c r="E67" s="729"/>
      <c r="F67" s="730">
        <v>2500</v>
      </c>
      <c r="G67" s="729"/>
      <c r="H67" s="770"/>
      <c r="I67" s="752">
        <v>2500</v>
      </c>
      <c r="J67" s="731"/>
      <c r="K67" s="730">
        <f t="shared" si="0"/>
        <v>2500</v>
      </c>
      <c r="M67" s="713"/>
    </row>
    <row r="68" spans="1:13" s="707" customFormat="1" ht="12.75">
      <c r="A68" s="707">
        <v>62</v>
      </c>
      <c r="B68" s="726" t="s">
        <v>490</v>
      </c>
      <c r="C68" s="727" t="s">
        <v>491</v>
      </c>
      <c r="D68" s="728"/>
      <c r="E68" s="729"/>
      <c r="F68" s="730">
        <v>4900</v>
      </c>
      <c r="G68" s="729"/>
      <c r="H68" s="770"/>
      <c r="I68" s="752">
        <v>4900</v>
      </c>
      <c r="J68" s="731"/>
      <c r="K68" s="730">
        <f t="shared" si="0"/>
        <v>4900</v>
      </c>
      <c r="M68" s="713"/>
    </row>
    <row r="69" spans="1:13" s="707" customFormat="1" ht="12.75">
      <c r="A69" s="707">
        <v>63</v>
      </c>
      <c r="B69" s="726" t="s">
        <v>492</v>
      </c>
      <c r="C69" s="727" t="s">
        <v>493</v>
      </c>
      <c r="D69" s="728"/>
      <c r="E69" s="729"/>
      <c r="F69" s="730">
        <v>10000</v>
      </c>
      <c r="G69" s="729"/>
      <c r="H69" s="770"/>
      <c r="I69" s="752">
        <v>10000</v>
      </c>
      <c r="J69" s="731"/>
      <c r="K69" s="730">
        <f t="shared" si="0"/>
        <v>10000</v>
      </c>
      <c r="M69" s="713"/>
    </row>
    <row r="70" spans="1:13" s="707" customFormat="1" ht="12.75">
      <c r="A70" s="707">
        <v>64</v>
      </c>
      <c r="B70" s="726" t="s">
        <v>494</v>
      </c>
      <c r="C70" s="727" t="s">
        <v>495</v>
      </c>
      <c r="D70" s="728"/>
      <c r="E70" s="729"/>
      <c r="F70" s="730">
        <v>4000</v>
      </c>
      <c r="G70" s="729"/>
      <c r="H70" s="770"/>
      <c r="I70" s="752">
        <v>4000</v>
      </c>
      <c r="J70" s="731"/>
      <c r="K70" s="730">
        <f t="shared" si="0"/>
        <v>4000</v>
      </c>
      <c r="M70" s="713"/>
    </row>
    <row r="71" spans="1:13" s="707" customFormat="1" ht="12.75">
      <c r="A71" s="707">
        <v>65</v>
      </c>
      <c r="B71" s="726" t="s">
        <v>496</v>
      </c>
      <c r="C71" s="727" t="s">
        <v>497</v>
      </c>
      <c r="D71" s="728"/>
      <c r="E71" s="729"/>
      <c r="F71" s="730">
        <v>4500</v>
      </c>
      <c r="G71" s="729"/>
      <c r="H71" s="770"/>
      <c r="I71" s="752">
        <v>4500</v>
      </c>
      <c r="J71" s="731"/>
      <c r="K71" s="730">
        <f t="shared" si="0"/>
        <v>4500</v>
      </c>
      <c r="M71" s="713"/>
    </row>
    <row r="72" spans="1:13" s="707" customFormat="1" ht="12.75">
      <c r="A72" s="707">
        <v>66</v>
      </c>
      <c r="B72" s="726" t="s">
        <v>498</v>
      </c>
      <c r="C72" s="727" t="s">
        <v>499</v>
      </c>
      <c r="D72" s="728"/>
      <c r="E72" s="729"/>
      <c r="F72" s="730">
        <v>4500</v>
      </c>
      <c r="G72" s="729"/>
      <c r="H72" s="770"/>
      <c r="I72" s="752">
        <v>4500</v>
      </c>
      <c r="J72" s="731"/>
      <c r="K72" s="730">
        <f t="shared" si="0"/>
        <v>4500</v>
      </c>
      <c r="M72" s="713"/>
    </row>
    <row r="73" spans="1:13" s="707" customFormat="1" ht="12.75">
      <c r="A73" s="707">
        <v>67</v>
      </c>
      <c r="B73" s="726" t="s">
        <v>500</v>
      </c>
      <c r="C73" s="727" t="s">
        <v>501</v>
      </c>
      <c r="D73" s="728"/>
      <c r="E73" s="729"/>
      <c r="F73" s="730">
        <v>10000</v>
      </c>
      <c r="G73" s="729"/>
      <c r="H73" s="770"/>
      <c r="I73" s="752">
        <v>10000</v>
      </c>
      <c r="J73" s="731"/>
      <c r="K73" s="730">
        <f t="shared" si="0"/>
        <v>10000</v>
      </c>
      <c r="M73" s="713"/>
    </row>
    <row r="74" spans="1:13" s="707" customFormat="1" ht="12.75">
      <c r="A74" s="707">
        <v>68</v>
      </c>
      <c r="B74" s="726" t="s">
        <v>502</v>
      </c>
      <c r="C74" s="727" t="s">
        <v>503</v>
      </c>
      <c r="D74" s="728"/>
      <c r="E74" s="729"/>
      <c r="F74" s="730">
        <v>4974</v>
      </c>
      <c r="G74" s="729"/>
      <c r="H74" s="770"/>
      <c r="I74" s="752">
        <v>4974</v>
      </c>
      <c r="J74" s="731"/>
      <c r="K74" s="730">
        <f t="shared" si="0"/>
        <v>4974</v>
      </c>
      <c r="M74" s="713"/>
    </row>
    <row r="75" spans="1:13" s="707" customFormat="1" ht="12.75">
      <c r="A75" s="707">
        <v>69</v>
      </c>
      <c r="B75" s="726" t="s">
        <v>504</v>
      </c>
      <c r="C75" s="727" t="s">
        <v>505</v>
      </c>
      <c r="D75" s="728"/>
      <c r="E75" s="729"/>
      <c r="F75" s="730">
        <v>10000</v>
      </c>
      <c r="G75" s="729"/>
      <c r="H75" s="770"/>
      <c r="I75" s="752">
        <v>10000</v>
      </c>
      <c r="J75" s="731"/>
      <c r="K75" s="730">
        <f t="shared" si="0"/>
        <v>10000</v>
      </c>
      <c r="M75" s="713"/>
    </row>
    <row r="76" spans="1:13" s="707" customFormat="1" ht="12.75">
      <c r="A76" s="707">
        <v>70</v>
      </c>
      <c r="B76" s="726" t="s">
        <v>506</v>
      </c>
      <c r="C76" s="727" t="s">
        <v>507</v>
      </c>
      <c r="D76" s="728"/>
      <c r="E76" s="729"/>
      <c r="F76" s="730">
        <v>10000</v>
      </c>
      <c r="G76" s="729"/>
      <c r="H76" s="770"/>
      <c r="I76" s="752">
        <v>10000</v>
      </c>
      <c r="J76" s="731"/>
      <c r="K76" s="730">
        <f t="shared" si="0"/>
        <v>10000</v>
      </c>
      <c r="M76" s="713"/>
    </row>
    <row r="77" spans="1:13" s="707" customFormat="1" ht="12.75">
      <c r="A77" s="707">
        <v>71</v>
      </c>
      <c r="B77" s="726" t="s">
        <v>508</v>
      </c>
      <c r="C77" s="727" t="s">
        <v>509</v>
      </c>
      <c r="D77" s="728"/>
      <c r="E77" s="729"/>
      <c r="F77" s="730">
        <v>7000</v>
      </c>
      <c r="G77" s="729"/>
      <c r="H77" s="770"/>
      <c r="I77" s="752">
        <v>7000</v>
      </c>
      <c r="J77" s="731"/>
      <c r="K77" s="730">
        <f t="shared" si="0"/>
        <v>7000</v>
      </c>
      <c r="M77" s="713"/>
    </row>
    <row r="78" spans="1:13" s="707" customFormat="1" ht="12.75">
      <c r="A78" s="707">
        <v>72</v>
      </c>
      <c r="B78" s="726" t="s">
        <v>510</v>
      </c>
      <c r="C78" s="727" t="s">
        <v>511</v>
      </c>
      <c r="D78" s="728"/>
      <c r="E78" s="729"/>
      <c r="F78" s="730">
        <v>10000</v>
      </c>
      <c r="G78" s="729"/>
      <c r="H78" s="770"/>
      <c r="I78" s="752">
        <v>10000</v>
      </c>
      <c r="J78" s="731"/>
      <c r="K78" s="730">
        <f t="shared" si="0"/>
        <v>10000</v>
      </c>
      <c r="M78" s="713"/>
    </row>
    <row r="79" spans="1:13" s="707" customFormat="1" ht="12.75">
      <c r="A79" s="707">
        <v>73</v>
      </c>
      <c r="B79" s="726" t="s">
        <v>512</v>
      </c>
      <c r="C79" s="727" t="s">
        <v>513</v>
      </c>
      <c r="D79" s="728"/>
      <c r="E79" s="729"/>
      <c r="F79" s="730">
        <v>3500</v>
      </c>
      <c r="G79" s="729"/>
      <c r="H79" s="770"/>
      <c r="I79" s="752">
        <v>3500</v>
      </c>
      <c r="J79" s="731"/>
      <c r="K79" s="730">
        <f t="shared" si="0"/>
        <v>3500</v>
      </c>
      <c r="M79" s="713"/>
    </row>
    <row r="80" spans="1:13" s="707" customFormat="1" ht="12.75">
      <c r="A80" s="707">
        <v>74</v>
      </c>
      <c r="B80" s="726" t="s">
        <v>514</v>
      </c>
      <c r="C80" s="727" t="s">
        <v>515</v>
      </c>
      <c r="D80" s="728"/>
      <c r="E80" s="729"/>
      <c r="F80" s="730">
        <v>4400</v>
      </c>
      <c r="G80" s="729"/>
      <c r="H80" s="770"/>
      <c r="I80" s="752">
        <v>4400</v>
      </c>
      <c r="J80" s="731"/>
      <c r="K80" s="730">
        <f t="shared" si="0"/>
        <v>4400</v>
      </c>
      <c r="M80" s="713"/>
    </row>
    <row r="81" spans="1:13" s="707" customFormat="1" ht="12.75">
      <c r="A81" s="707">
        <v>75</v>
      </c>
      <c r="B81" s="726" t="s">
        <v>516</v>
      </c>
      <c r="C81" s="727" t="s">
        <v>517</v>
      </c>
      <c r="D81" s="728"/>
      <c r="E81" s="729"/>
      <c r="F81" s="730">
        <v>4994</v>
      </c>
      <c r="G81" s="729"/>
      <c r="H81" s="770"/>
      <c r="I81" s="752">
        <v>4994</v>
      </c>
      <c r="J81" s="731"/>
      <c r="K81" s="730">
        <f t="shared" si="0"/>
        <v>4994</v>
      </c>
      <c r="M81" s="713"/>
    </row>
    <row r="82" spans="1:13" s="707" customFormat="1" ht="12.75">
      <c r="A82" s="707">
        <v>76</v>
      </c>
      <c r="B82" s="726" t="s">
        <v>518</v>
      </c>
      <c r="C82" s="727" t="s">
        <v>519</v>
      </c>
      <c r="D82" s="728"/>
      <c r="E82" s="729"/>
      <c r="F82" s="730">
        <v>9998</v>
      </c>
      <c r="G82" s="729"/>
      <c r="H82" s="770"/>
      <c r="I82" s="752">
        <v>9998</v>
      </c>
      <c r="J82" s="731"/>
      <c r="K82" s="730">
        <f t="shared" si="0"/>
        <v>9998</v>
      </c>
      <c r="M82" s="713"/>
    </row>
    <row r="83" spans="1:13" s="707" customFormat="1" ht="12.75">
      <c r="A83" s="707">
        <v>77</v>
      </c>
      <c r="B83" s="726" t="s">
        <v>520</v>
      </c>
      <c r="C83" s="727" t="s">
        <v>521</v>
      </c>
      <c r="D83" s="728"/>
      <c r="E83" s="729"/>
      <c r="F83" s="730">
        <v>5000</v>
      </c>
      <c r="G83" s="729"/>
      <c r="H83" s="770"/>
      <c r="I83" s="752">
        <v>5000</v>
      </c>
      <c r="J83" s="731"/>
      <c r="K83" s="730">
        <f t="shared" si="0"/>
        <v>5000</v>
      </c>
      <c r="M83" s="713"/>
    </row>
    <row r="84" spans="1:13" s="707" customFormat="1" ht="12.75">
      <c r="A84" s="707">
        <v>78</v>
      </c>
      <c r="B84" s="726" t="s">
        <v>522</v>
      </c>
      <c r="C84" s="727" t="s">
        <v>523</v>
      </c>
      <c r="D84" s="728"/>
      <c r="E84" s="729"/>
      <c r="F84" s="730">
        <v>331</v>
      </c>
      <c r="G84" s="729"/>
      <c r="H84" s="770"/>
      <c r="I84" s="752">
        <v>331</v>
      </c>
      <c r="J84" s="731"/>
      <c r="K84" s="730">
        <f t="shared" si="0"/>
        <v>331</v>
      </c>
      <c r="M84" s="713"/>
    </row>
    <row r="85" spans="1:13" s="707" customFormat="1" ht="12.75">
      <c r="A85" s="707">
        <v>79</v>
      </c>
      <c r="B85" s="726" t="s">
        <v>524</v>
      </c>
      <c r="C85" s="727" t="s">
        <v>525</v>
      </c>
      <c r="D85" s="728"/>
      <c r="E85" s="729"/>
      <c r="F85" s="730">
        <v>4000</v>
      </c>
      <c r="G85" s="729"/>
      <c r="H85" s="770"/>
      <c r="I85" s="752">
        <v>4000</v>
      </c>
      <c r="J85" s="731"/>
      <c r="K85" s="730">
        <f t="shared" si="0"/>
        <v>4000</v>
      </c>
      <c r="M85" s="713"/>
    </row>
    <row r="86" spans="1:13" s="707" customFormat="1" ht="12.75">
      <c r="A86" s="707">
        <v>80</v>
      </c>
      <c r="B86" s="726" t="s">
        <v>526</v>
      </c>
      <c r="C86" s="727" t="s">
        <v>527</v>
      </c>
      <c r="D86" s="728"/>
      <c r="E86" s="729"/>
      <c r="F86" s="730">
        <v>1950</v>
      </c>
      <c r="G86" s="729"/>
      <c r="H86" s="770"/>
      <c r="I86" s="752">
        <v>1950</v>
      </c>
      <c r="J86" s="731"/>
      <c r="K86" s="730">
        <f t="shared" si="0"/>
        <v>1950</v>
      </c>
      <c r="M86" s="713"/>
    </row>
    <row r="87" spans="1:13" s="707" customFormat="1" ht="12.75">
      <c r="A87" s="707">
        <v>81</v>
      </c>
      <c r="B87" s="726" t="s">
        <v>528</v>
      </c>
      <c r="C87" s="727" t="s">
        <v>529</v>
      </c>
      <c r="D87" s="728"/>
      <c r="E87" s="729"/>
      <c r="F87" s="730">
        <v>900</v>
      </c>
      <c r="G87" s="729"/>
      <c r="H87" s="770"/>
      <c r="I87" s="752">
        <v>900</v>
      </c>
      <c r="J87" s="731"/>
      <c r="K87" s="730">
        <f t="shared" si="0"/>
        <v>900</v>
      </c>
      <c r="M87" s="713"/>
    </row>
    <row r="88" spans="1:13" s="707" customFormat="1" ht="12.75">
      <c r="A88" s="707">
        <v>82</v>
      </c>
      <c r="B88" s="726" t="s">
        <v>530</v>
      </c>
      <c r="C88" s="727" t="s">
        <v>531</v>
      </c>
      <c r="D88" s="728"/>
      <c r="E88" s="729"/>
      <c r="F88" s="730">
        <v>800</v>
      </c>
      <c r="G88" s="729"/>
      <c r="H88" s="770"/>
      <c r="I88" s="752">
        <v>800</v>
      </c>
      <c r="J88" s="731"/>
      <c r="K88" s="730">
        <f t="shared" si="0"/>
        <v>800</v>
      </c>
      <c r="M88" s="713"/>
    </row>
    <row r="89" spans="1:13" s="707" customFormat="1" ht="12.75">
      <c r="A89" s="707">
        <v>83</v>
      </c>
      <c r="B89" s="726" t="s">
        <v>532</v>
      </c>
      <c r="C89" s="727" t="s">
        <v>533</v>
      </c>
      <c r="D89" s="728"/>
      <c r="E89" s="729"/>
      <c r="F89" s="730">
        <v>2000</v>
      </c>
      <c r="G89" s="729"/>
      <c r="H89" s="770"/>
      <c r="I89" s="752">
        <v>2000</v>
      </c>
      <c r="J89" s="731"/>
      <c r="K89" s="730">
        <f t="shared" si="0"/>
        <v>2000</v>
      </c>
      <c r="M89" s="713"/>
    </row>
    <row r="90" spans="1:13" s="707" customFormat="1" ht="12.75">
      <c r="A90" s="707">
        <v>84</v>
      </c>
      <c r="B90" s="726" t="s">
        <v>534</v>
      </c>
      <c r="C90" s="727" t="s">
        <v>535</v>
      </c>
      <c r="D90" s="728"/>
      <c r="E90" s="729"/>
      <c r="F90" s="730">
        <v>2500</v>
      </c>
      <c r="G90" s="729"/>
      <c r="H90" s="770"/>
      <c r="I90" s="752">
        <v>2500</v>
      </c>
      <c r="J90" s="731"/>
      <c r="K90" s="730">
        <f t="shared" si="0"/>
        <v>2500</v>
      </c>
      <c r="M90" s="713"/>
    </row>
    <row r="91" spans="1:13" s="707" customFormat="1" ht="12.75">
      <c r="A91" s="707">
        <v>85</v>
      </c>
      <c r="B91" s="726" t="s">
        <v>536</v>
      </c>
      <c r="C91" s="727" t="s">
        <v>537</v>
      </c>
      <c r="D91" s="728"/>
      <c r="E91" s="729"/>
      <c r="F91" s="730">
        <v>2000</v>
      </c>
      <c r="G91" s="729"/>
      <c r="H91" s="770"/>
      <c r="I91" s="752">
        <v>2000</v>
      </c>
      <c r="J91" s="731"/>
      <c r="K91" s="730">
        <f t="shared" si="0"/>
        <v>2000</v>
      </c>
      <c r="M91" s="713"/>
    </row>
    <row r="92" spans="1:13" s="707" customFormat="1" ht="12.75">
      <c r="A92" s="707">
        <v>86</v>
      </c>
      <c r="B92" s="726" t="s">
        <v>538</v>
      </c>
      <c r="C92" s="727" t="s">
        <v>539</v>
      </c>
      <c r="D92" s="728"/>
      <c r="E92" s="729"/>
      <c r="F92" s="730">
        <v>700</v>
      </c>
      <c r="G92" s="729"/>
      <c r="H92" s="770"/>
      <c r="I92" s="752">
        <v>700</v>
      </c>
      <c r="J92" s="731"/>
      <c r="K92" s="730">
        <f t="shared" si="0"/>
        <v>700</v>
      </c>
      <c r="M92" s="713"/>
    </row>
    <row r="93" spans="1:13" s="707" customFormat="1" ht="12.75">
      <c r="A93" s="707">
        <v>87</v>
      </c>
      <c r="B93" s="726" t="s">
        <v>540</v>
      </c>
      <c r="C93" s="727" t="s">
        <v>541</v>
      </c>
      <c r="D93" s="728"/>
      <c r="E93" s="729"/>
      <c r="F93" s="730">
        <v>2040</v>
      </c>
      <c r="G93" s="729"/>
      <c r="H93" s="770"/>
      <c r="I93" s="752">
        <v>2040</v>
      </c>
      <c r="J93" s="731"/>
      <c r="K93" s="730">
        <f t="shared" si="0"/>
        <v>2040</v>
      </c>
      <c r="M93" s="713"/>
    </row>
    <row r="94" spans="1:13" s="707" customFormat="1" ht="12.75">
      <c r="A94" s="707">
        <v>88</v>
      </c>
      <c r="B94" s="726" t="s">
        <v>542</v>
      </c>
      <c r="C94" s="727" t="s">
        <v>543</v>
      </c>
      <c r="D94" s="728"/>
      <c r="E94" s="729"/>
      <c r="F94" s="730">
        <v>3200</v>
      </c>
      <c r="G94" s="729"/>
      <c r="H94" s="770"/>
      <c r="I94" s="752">
        <v>3200</v>
      </c>
      <c r="J94" s="731"/>
      <c r="K94" s="730">
        <f t="shared" si="0"/>
        <v>3200</v>
      </c>
      <c r="M94" s="713"/>
    </row>
    <row r="95" spans="1:13" s="707" customFormat="1" ht="12.75">
      <c r="A95" s="707">
        <v>89</v>
      </c>
      <c r="B95" s="726" t="s">
        <v>544</v>
      </c>
      <c r="C95" s="727" t="s">
        <v>545</v>
      </c>
      <c r="D95" s="728"/>
      <c r="E95" s="729"/>
      <c r="F95" s="730">
        <v>2400</v>
      </c>
      <c r="G95" s="729"/>
      <c r="H95" s="770"/>
      <c r="I95" s="752">
        <v>2400</v>
      </c>
      <c r="J95" s="731"/>
      <c r="K95" s="730">
        <f t="shared" si="0"/>
        <v>2400</v>
      </c>
      <c r="M95" s="713"/>
    </row>
    <row r="96" spans="1:13" s="707" customFormat="1" ht="12.75">
      <c r="A96" s="707">
        <v>90</v>
      </c>
      <c r="B96" s="726" t="s">
        <v>546</v>
      </c>
      <c r="C96" s="727" t="s">
        <v>547</v>
      </c>
      <c r="D96" s="728"/>
      <c r="E96" s="729"/>
      <c r="F96" s="730">
        <v>2272</v>
      </c>
      <c r="G96" s="729"/>
      <c r="H96" s="770"/>
      <c r="I96" s="752">
        <v>2272</v>
      </c>
      <c r="J96" s="731"/>
      <c r="K96" s="730">
        <f t="shared" si="0"/>
        <v>2272</v>
      </c>
      <c r="M96" s="713"/>
    </row>
    <row r="97" spans="1:13" s="707" customFormat="1" ht="12.75">
      <c r="A97" s="707">
        <v>91</v>
      </c>
      <c r="B97" s="726" t="s">
        <v>548</v>
      </c>
      <c r="C97" s="727" t="s">
        <v>549</v>
      </c>
      <c r="D97" s="728"/>
      <c r="E97" s="729"/>
      <c r="F97" s="730">
        <v>3500</v>
      </c>
      <c r="G97" s="729"/>
      <c r="H97" s="770"/>
      <c r="I97" s="752">
        <v>3500</v>
      </c>
      <c r="J97" s="731"/>
      <c r="K97" s="730">
        <f t="shared" si="0"/>
        <v>3500</v>
      </c>
      <c r="M97" s="713"/>
    </row>
    <row r="98" spans="1:13" s="707" customFormat="1" ht="12.75">
      <c r="A98" s="707">
        <v>92</v>
      </c>
      <c r="B98" s="726" t="s">
        <v>550</v>
      </c>
      <c r="C98" s="727" t="s">
        <v>551</v>
      </c>
      <c r="D98" s="728"/>
      <c r="E98" s="729"/>
      <c r="F98" s="730">
        <v>791</v>
      </c>
      <c r="G98" s="729"/>
      <c r="H98" s="770"/>
      <c r="I98" s="752">
        <v>791</v>
      </c>
      <c r="J98" s="731"/>
      <c r="K98" s="730">
        <f t="shared" si="0"/>
        <v>791</v>
      </c>
      <c r="M98" s="713"/>
    </row>
    <row r="99" spans="1:13" s="707" customFormat="1" ht="12.75">
      <c r="A99" s="707">
        <v>93</v>
      </c>
      <c r="B99" s="726" t="s">
        <v>552</v>
      </c>
      <c r="C99" s="727" t="s">
        <v>553</v>
      </c>
      <c r="D99" s="728"/>
      <c r="E99" s="729"/>
      <c r="F99" s="730">
        <v>2400</v>
      </c>
      <c r="G99" s="729"/>
      <c r="H99" s="770"/>
      <c r="I99" s="752">
        <v>2400</v>
      </c>
      <c r="J99" s="731"/>
      <c r="K99" s="730">
        <f t="shared" si="0"/>
        <v>2400</v>
      </c>
      <c r="M99" s="713"/>
    </row>
    <row r="100" spans="1:13" s="707" customFormat="1" ht="12.75">
      <c r="A100" s="707">
        <v>94</v>
      </c>
      <c r="B100" s="726" t="s">
        <v>554</v>
      </c>
      <c r="C100" s="727" t="s">
        <v>555</v>
      </c>
      <c r="D100" s="728"/>
      <c r="E100" s="729"/>
      <c r="F100" s="730">
        <v>1029</v>
      </c>
      <c r="G100" s="729"/>
      <c r="H100" s="770"/>
      <c r="I100" s="752">
        <v>1029</v>
      </c>
      <c r="J100" s="731"/>
      <c r="K100" s="730">
        <f t="shared" si="0"/>
        <v>1029</v>
      </c>
      <c r="M100" s="713"/>
    </row>
    <row r="101" spans="1:13" s="707" customFormat="1" ht="12.75">
      <c r="A101" s="707">
        <v>95</v>
      </c>
      <c r="B101" s="726" t="s">
        <v>556</v>
      </c>
      <c r="C101" s="727" t="s">
        <v>549</v>
      </c>
      <c r="D101" s="728"/>
      <c r="E101" s="729"/>
      <c r="F101" s="730">
        <v>2500</v>
      </c>
      <c r="G101" s="729"/>
      <c r="H101" s="770"/>
      <c r="I101" s="752">
        <v>2500</v>
      </c>
      <c r="J101" s="731"/>
      <c r="K101" s="730">
        <f t="shared" si="0"/>
        <v>2500</v>
      </c>
      <c r="M101" s="713"/>
    </row>
    <row r="102" spans="1:13" s="707" customFormat="1" ht="12.75">
      <c r="A102" s="707">
        <v>96</v>
      </c>
      <c r="B102" s="726" t="s">
        <v>557</v>
      </c>
      <c r="C102" s="727" t="s">
        <v>558</v>
      </c>
      <c r="D102" s="728"/>
      <c r="E102" s="729"/>
      <c r="F102" s="730">
        <v>2449</v>
      </c>
      <c r="G102" s="729"/>
      <c r="H102" s="770"/>
      <c r="I102" s="752">
        <v>2449</v>
      </c>
      <c r="J102" s="731"/>
      <c r="K102" s="730">
        <f t="shared" si="0"/>
        <v>2449</v>
      </c>
      <c r="M102" s="713"/>
    </row>
    <row r="103" spans="1:13" s="707" customFormat="1" ht="12.75">
      <c r="A103" s="707">
        <v>97</v>
      </c>
      <c r="B103" s="726" t="s">
        <v>559</v>
      </c>
      <c r="C103" s="727" t="s">
        <v>560</v>
      </c>
      <c r="D103" s="728"/>
      <c r="E103" s="729"/>
      <c r="F103" s="730">
        <v>2887</v>
      </c>
      <c r="G103" s="729"/>
      <c r="H103" s="770"/>
      <c r="I103" s="752">
        <v>2887</v>
      </c>
      <c r="J103" s="731"/>
      <c r="K103" s="730">
        <f t="shared" si="0"/>
        <v>2887</v>
      </c>
      <c r="M103" s="713"/>
    </row>
    <row r="104" spans="1:13" s="707" customFormat="1" ht="12.75">
      <c r="A104" s="707">
        <v>98</v>
      </c>
      <c r="B104" s="726" t="s">
        <v>561</v>
      </c>
      <c r="C104" s="727" t="s">
        <v>562</v>
      </c>
      <c r="D104" s="728"/>
      <c r="E104" s="729"/>
      <c r="F104" s="730">
        <v>9900</v>
      </c>
      <c r="G104" s="729"/>
      <c r="H104" s="770"/>
      <c r="I104" s="752">
        <v>9900</v>
      </c>
      <c r="J104" s="731"/>
      <c r="K104" s="730">
        <f t="shared" si="0"/>
        <v>9900</v>
      </c>
      <c r="M104" s="713"/>
    </row>
    <row r="105" spans="1:13" s="707" customFormat="1" ht="12.75">
      <c r="A105" s="707">
        <v>99</v>
      </c>
      <c r="B105" s="726" t="s">
        <v>563</v>
      </c>
      <c r="C105" s="727" t="s">
        <v>564</v>
      </c>
      <c r="D105" s="728"/>
      <c r="E105" s="729"/>
      <c r="F105" s="730">
        <v>4697</v>
      </c>
      <c r="G105" s="729"/>
      <c r="H105" s="770"/>
      <c r="I105" s="752">
        <v>4697</v>
      </c>
      <c r="J105" s="731"/>
      <c r="K105" s="730">
        <f t="shared" si="0"/>
        <v>4697</v>
      </c>
      <c r="M105" s="713"/>
    </row>
    <row r="106" spans="1:13" s="707" customFormat="1" ht="12.75">
      <c r="A106" s="707">
        <v>100</v>
      </c>
      <c r="B106" s="726" t="s">
        <v>565</v>
      </c>
      <c r="C106" s="727" t="s">
        <v>566</v>
      </c>
      <c r="D106" s="728"/>
      <c r="E106" s="729"/>
      <c r="F106" s="730">
        <v>2100</v>
      </c>
      <c r="G106" s="729"/>
      <c r="H106" s="770"/>
      <c r="I106" s="752">
        <v>2100</v>
      </c>
      <c r="J106" s="731"/>
      <c r="K106" s="730">
        <f t="shared" si="0"/>
        <v>2100</v>
      </c>
      <c r="M106" s="713"/>
    </row>
    <row r="107" spans="1:13" s="707" customFormat="1" ht="12.75">
      <c r="A107" s="707">
        <v>101</v>
      </c>
      <c r="B107" s="726" t="s">
        <v>567</v>
      </c>
      <c r="C107" s="727" t="s">
        <v>568</v>
      </c>
      <c r="D107" s="728"/>
      <c r="E107" s="729"/>
      <c r="F107" s="730">
        <v>2677</v>
      </c>
      <c r="G107" s="729"/>
      <c r="H107" s="770"/>
      <c r="I107" s="752">
        <v>2677</v>
      </c>
      <c r="J107" s="731"/>
      <c r="K107" s="730">
        <f t="shared" si="0"/>
        <v>2677</v>
      </c>
      <c r="M107" s="713"/>
    </row>
    <row r="108" spans="1:13" s="707" customFormat="1" ht="12.75">
      <c r="A108" s="707">
        <v>102</v>
      </c>
      <c r="B108" s="726" t="s">
        <v>569</v>
      </c>
      <c r="C108" s="727" t="s">
        <v>570</v>
      </c>
      <c r="D108" s="728"/>
      <c r="E108" s="729"/>
      <c r="F108" s="730">
        <v>2500</v>
      </c>
      <c r="G108" s="729"/>
      <c r="H108" s="770"/>
      <c r="I108" s="752">
        <v>2500</v>
      </c>
      <c r="J108" s="731"/>
      <c r="K108" s="730">
        <f t="shared" si="0"/>
        <v>2500</v>
      </c>
      <c r="M108" s="713"/>
    </row>
    <row r="109" spans="1:13" s="707" customFormat="1" ht="12.75">
      <c r="A109" s="707">
        <v>103</v>
      </c>
      <c r="B109" s="726" t="s">
        <v>571</v>
      </c>
      <c r="C109" s="727" t="s">
        <v>572</v>
      </c>
      <c r="D109" s="728"/>
      <c r="E109" s="729"/>
      <c r="F109" s="730">
        <v>10000</v>
      </c>
      <c r="G109" s="729"/>
      <c r="H109" s="770"/>
      <c r="I109" s="752">
        <v>10000</v>
      </c>
      <c r="J109" s="731"/>
      <c r="K109" s="730">
        <f t="shared" si="0"/>
        <v>10000</v>
      </c>
      <c r="M109" s="713"/>
    </row>
    <row r="110" spans="1:13" s="707" customFormat="1" ht="12.75">
      <c r="A110" s="707">
        <v>104</v>
      </c>
      <c r="B110" s="726" t="s">
        <v>573</v>
      </c>
      <c r="C110" s="727" t="s">
        <v>574</v>
      </c>
      <c r="D110" s="728"/>
      <c r="E110" s="729"/>
      <c r="F110" s="730">
        <v>1100</v>
      </c>
      <c r="G110" s="729"/>
      <c r="H110" s="770"/>
      <c r="I110" s="752">
        <v>1100</v>
      </c>
      <c r="J110" s="731"/>
      <c r="K110" s="730">
        <f t="shared" si="0"/>
        <v>1100</v>
      </c>
      <c r="M110" s="713"/>
    </row>
    <row r="111" spans="1:13" s="707" customFormat="1" ht="12.75">
      <c r="A111" s="707">
        <v>105</v>
      </c>
      <c r="B111" s="726" t="s">
        <v>575</v>
      </c>
      <c r="C111" s="727" t="s">
        <v>576</v>
      </c>
      <c r="D111" s="728"/>
      <c r="E111" s="729"/>
      <c r="F111" s="730">
        <v>1710</v>
      </c>
      <c r="G111" s="729"/>
      <c r="H111" s="770"/>
      <c r="I111" s="752">
        <v>1710</v>
      </c>
      <c r="J111" s="731"/>
      <c r="K111" s="730">
        <f t="shared" si="0"/>
        <v>1710</v>
      </c>
      <c r="M111" s="713"/>
    </row>
    <row r="112" spans="1:13" s="707" customFormat="1" ht="12.75">
      <c r="A112" s="707">
        <v>106</v>
      </c>
      <c r="B112" s="726" t="s">
        <v>577</v>
      </c>
      <c r="C112" s="727" t="s">
        <v>578</v>
      </c>
      <c r="D112" s="728"/>
      <c r="E112" s="729"/>
      <c r="F112" s="730">
        <v>10000</v>
      </c>
      <c r="G112" s="729"/>
      <c r="H112" s="770"/>
      <c r="I112" s="752">
        <v>10000</v>
      </c>
      <c r="J112" s="731"/>
      <c r="K112" s="730">
        <f t="shared" si="0"/>
        <v>10000</v>
      </c>
      <c r="M112" s="713"/>
    </row>
    <row r="113" spans="1:13" s="707" customFormat="1" ht="12.75">
      <c r="A113" s="707">
        <v>107</v>
      </c>
      <c r="B113" s="726" t="s">
        <v>579</v>
      </c>
      <c r="C113" s="727" t="s">
        <v>580</v>
      </c>
      <c r="D113" s="728"/>
      <c r="E113" s="729"/>
      <c r="F113" s="730">
        <v>5000</v>
      </c>
      <c r="G113" s="729"/>
      <c r="H113" s="770"/>
      <c r="I113" s="752">
        <v>5000</v>
      </c>
      <c r="J113" s="731"/>
      <c r="K113" s="730">
        <f t="shared" si="0"/>
        <v>5000</v>
      </c>
      <c r="M113" s="713"/>
    </row>
    <row r="114" spans="1:13" s="707" customFormat="1" ht="12.75">
      <c r="A114" s="707">
        <v>108</v>
      </c>
      <c r="B114" s="726" t="s">
        <v>581</v>
      </c>
      <c r="C114" s="727" t="s">
        <v>582</v>
      </c>
      <c r="D114" s="728"/>
      <c r="E114" s="729"/>
      <c r="F114" s="730">
        <v>10000</v>
      </c>
      <c r="G114" s="729"/>
      <c r="H114" s="770"/>
      <c r="I114" s="752">
        <v>10000</v>
      </c>
      <c r="J114" s="731"/>
      <c r="K114" s="730">
        <f t="shared" si="0"/>
        <v>10000</v>
      </c>
      <c r="M114" s="713"/>
    </row>
    <row r="115" spans="1:13" s="707" customFormat="1" ht="12.75">
      <c r="A115" s="707">
        <v>109</v>
      </c>
      <c r="B115" s="726" t="s">
        <v>583</v>
      </c>
      <c r="C115" s="727" t="s">
        <v>584</v>
      </c>
      <c r="D115" s="728"/>
      <c r="E115" s="729"/>
      <c r="F115" s="730">
        <v>5000</v>
      </c>
      <c r="G115" s="729"/>
      <c r="H115" s="770"/>
      <c r="I115" s="752">
        <v>5000</v>
      </c>
      <c r="J115" s="731"/>
      <c r="K115" s="730">
        <f t="shared" si="0"/>
        <v>5000</v>
      </c>
      <c r="M115" s="713"/>
    </row>
    <row r="116" spans="1:13" s="707" customFormat="1" ht="12.75">
      <c r="A116" s="707">
        <v>110</v>
      </c>
      <c r="B116" s="726" t="s">
        <v>585</v>
      </c>
      <c r="C116" s="727" t="s">
        <v>586</v>
      </c>
      <c r="D116" s="728"/>
      <c r="E116" s="729"/>
      <c r="F116" s="730">
        <v>7512</v>
      </c>
      <c r="G116" s="729"/>
      <c r="H116" s="770"/>
      <c r="I116" s="752">
        <v>7512</v>
      </c>
      <c r="J116" s="731"/>
      <c r="K116" s="730">
        <f t="shared" si="0"/>
        <v>7512</v>
      </c>
      <c r="M116" s="713"/>
    </row>
    <row r="117" spans="1:13" s="707" customFormat="1" ht="12.75">
      <c r="A117" s="707">
        <v>111</v>
      </c>
      <c r="B117" s="726" t="s">
        <v>587</v>
      </c>
      <c r="C117" s="727" t="s">
        <v>588</v>
      </c>
      <c r="D117" s="728"/>
      <c r="E117" s="729"/>
      <c r="F117" s="730">
        <v>6264</v>
      </c>
      <c r="G117" s="729"/>
      <c r="H117" s="770"/>
      <c r="I117" s="752">
        <v>6264</v>
      </c>
      <c r="J117" s="731"/>
      <c r="K117" s="730">
        <f t="shared" si="0"/>
        <v>6264</v>
      </c>
      <c r="M117" s="713"/>
    </row>
    <row r="118" spans="1:13" s="707" customFormat="1" ht="12.75">
      <c r="A118" s="707">
        <v>112</v>
      </c>
      <c r="B118" s="726" t="s">
        <v>589</v>
      </c>
      <c r="C118" s="727" t="s">
        <v>590</v>
      </c>
      <c r="D118" s="728"/>
      <c r="E118" s="729"/>
      <c r="F118" s="730">
        <v>417</v>
      </c>
      <c r="G118" s="729"/>
      <c r="H118" s="770"/>
      <c r="I118" s="752">
        <v>417</v>
      </c>
      <c r="J118" s="731"/>
      <c r="K118" s="730">
        <f t="shared" si="0"/>
        <v>417</v>
      </c>
      <c r="M118" s="713"/>
    </row>
    <row r="119" spans="1:13" s="707" customFormat="1" ht="12.75">
      <c r="A119" s="707">
        <v>113</v>
      </c>
      <c r="B119" s="726" t="s">
        <v>591</v>
      </c>
      <c r="C119" s="727" t="s">
        <v>592</v>
      </c>
      <c r="D119" s="728"/>
      <c r="E119" s="729"/>
      <c r="F119" s="730">
        <v>1000</v>
      </c>
      <c r="G119" s="729"/>
      <c r="H119" s="770"/>
      <c r="I119" s="752">
        <v>1000</v>
      </c>
      <c r="J119" s="731"/>
      <c r="K119" s="730">
        <f t="shared" si="0"/>
        <v>1000</v>
      </c>
      <c r="M119" s="713"/>
    </row>
    <row r="120" spans="1:13" s="707" customFormat="1" ht="12.75">
      <c r="A120" s="707">
        <v>114</v>
      </c>
      <c r="B120" s="726" t="s">
        <v>593</v>
      </c>
      <c r="C120" s="727" t="s">
        <v>594</v>
      </c>
      <c r="D120" s="728"/>
      <c r="E120" s="729"/>
      <c r="F120" s="730">
        <v>1000</v>
      </c>
      <c r="G120" s="729"/>
      <c r="H120" s="770"/>
      <c r="I120" s="752">
        <v>1000</v>
      </c>
      <c r="J120" s="731"/>
      <c r="K120" s="730">
        <f t="shared" si="0"/>
        <v>1000</v>
      </c>
      <c r="M120" s="713"/>
    </row>
    <row r="121" spans="1:13" s="707" customFormat="1" ht="12.75">
      <c r="A121" s="707">
        <v>115</v>
      </c>
      <c r="B121" s="726" t="s">
        <v>595</v>
      </c>
      <c r="C121" s="727" t="s">
        <v>596</v>
      </c>
      <c r="D121" s="728"/>
      <c r="E121" s="729"/>
      <c r="F121" s="730">
        <v>2300</v>
      </c>
      <c r="G121" s="729"/>
      <c r="H121" s="770"/>
      <c r="I121" s="752">
        <v>2300</v>
      </c>
      <c r="J121" s="731"/>
      <c r="K121" s="730">
        <f t="shared" si="0"/>
        <v>2300</v>
      </c>
      <c r="M121" s="713"/>
    </row>
    <row r="122" spans="1:13" s="707" customFormat="1" ht="12.75">
      <c r="A122" s="707">
        <v>116</v>
      </c>
      <c r="B122" s="726" t="s">
        <v>597</v>
      </c>
      <c r="C122" s="727" t="s">
        <v>598</v>
      </c>
      <c r="D122" s="728"/>
      <c r="E122" s="729"/>
      <c r="F122" s="730">
        <v>4500</v>
      </c>
      <c r="G122" s="729"/>
      <c r="H122" s="770"/>
      <c r="I122" s="752">
        <v>4500</v>
      </c>
      <c r="J122" s="731"/>
      <c r="K122" s="730">
        <f t="shared" si="0"/>
        <v>4500</v>
      </c>
      <c r="M122" s="713"/>
    </row>
    <row r="123" spans="1:13" s="707" customFormat="1" ht="12.75">
      <c r="A123" s="707">
        <v>117</v>
      </c>
      <c r="B123" s="726" t="s">
        <v>599</v>
      </c>
      <c r="C123" s="727" t="s">
        <v>600</v>
      </c>
      <c r="D123" s="728"/>
      <c r="E123" s="729"/>
      <c r="F123" s="730">
        <v>500</v>
      </c>
      <c r="G123" s="729"/>
      <c r="H123" s="770"/>
      <c r="I123" s="752">
        <v>500</v>
      </c>
      <c r="J123" s="731"/>
      <c r="K123" s="730">
        <f t="shared" si="0"/>
        <v>500</v>
      </c>
      <c r="M123" s="713"/>
    </row>
    <row r="124" spans="1:13" s="707" customFormat="1" ht="12.75">
      <c r="A124" s="707">
        <v>118</v>
      </c>
      <c r="B124" s="726" t="s">
        <v>601</v>
      </c>
      <c r="C124" s="727" t="s">
        <v>602</v>
      </c>
      <c r="D124" s="728"/>
      <c r="E124" s="729"/>
      <c r="F124" s="730">
        <v>500</v>
      </c>
      <c r="G124" s="729"/>
      <c r="H124" s="770"/>
      <c r="I124" s="752">
        <v>500</v>
      </c>
      <c r="J124" s="731"/>
      <c r="K124" s="730">
        <f t="shared" si="0"/>
        <v>500</v>
      </c>
      <c r="M124" s="713"/>
    </row>
    <row r="125" spans="1:13" s="707" customFormat="1" ht="12.75">
      <c r="A125" s="707">
        <v>119</v>
      </c>
      <c r="B125" s="726" t="s">
        <v>603</v>
      </c>
      <c r="C125" s="727" t="s">
        <v>604</v>
      </c>
      <c r="D125" s="728"/>
      <c r="E125" s="729"/>
      <c r="F125" s="730">
        <v>500</v>
      </c>
      <c r="G125" s="729"/>
      <c r="H125" s="770"/>
      <c r="I125" s="752">
        <v>500</v>
      </c>
      <c r="J125" s="731"/>
      <c r="K125" s="730">
        <f t="shared" si="0"/>
        <v>500</v>
      </c>
      <c r="M125" s="713"/>
    </row>
    <row r="126" spans="1:13" s="707" customFormat="1" ht="12.75">
      <c r="A126" s="707">
        <v>120</v>
      </c>
      <c r="B126" s="726" t="s">
        <v>605</v>
      </c>
      <c r="C126" s="727" t="s">
        <v>606</v>
      </c>
      <c r="D126" s="728"/>
      <c r="E126" s="729"/>
      <c r="F126" s="730">
        <v>4800</v>
      </c>
      <c r="G126" s="729"/>
      <c r="H126" s="770"/>
      <c r="I126" s="752">
        <v>4800</v>
      </c>
      <c r="J126" s="731"/>
      <c r="K126" s="730">
        <f t="shared" si="0"/>
        <v>4800</v>
      </c>
      <c r="M126" s="713"/>
    </row>
    <row r="127" spans="1:13" s="707" customFormat="1" ht="12.75">
      <c r="A127" s="707">
        <v>121</v>
      </c>
      <c r="B127" s="726" t="s">
        <v>607</v>
      </c>
      <c r="C127" s="727" t="s">
        <v>608</v>
      </c>
      <c r="D127" s="728"/>
      <c r="E127" s="729"/>
      <c r="F127" s="730">
        <v>2351</v>
      </c>
      <c r="G127" s="729"/>
      <c r="H127" s="770"/>
      <c r="I127" s="752">
        <v>2351</v>
      </c>
      <c r="J127" s="731"/>
      <c r="K127" s="730">
        <f t="shared" si="0"/>
        <v>2351</v>
      </c>
      <c r="M127" s="713"/>
    </row>
    <row r="128" spans="1:13" s="707" customFormat="1" ht="12.75">
      <c r="A128" s="707">
        <v>122</v>
      </c>
      <c r="B128" s="726" t="s">
        <v>609</v>
      </c>
      <c r="C128" s="727" t="s">
        <v>610</v>
      </c>
      <c r="D128" s="728"/>
      <c r="E128" s="729"/>
      <c r="F128" s="730">
        <v>4800</v>
      </c>
      <c r="G128" s="729"/>
      <c r="H128" s="770"/>
      <c r="I128" s="752">
        <v>4800</v>
      </c>
      <c r="J128" s="731"/>
      <c r="K128" s="730">
        <f t="shared" si="0"/>
        <v>4800</v>
      </c>
      <c r="M128" s="713"/>
    </row>
    <row r="129" spans="1:13" s="707" customFormat="1" ht="12.75">
      <c r="A129" s="707">
        <v>123</v>
      </c>
      <c r="B129" s="726" t="s">
        <v>611</v>
      </c>
      <c r="C129" s="727" t="s">
        <v>612</v>
      </c>
      <c r="D129" s="728"/>
      <c r="E129" s="729"/>
      <c r="F129" s="730">
        <v>10000</v>
      </c>
      <c r="G129" s="729"/>
      <c r="H129" s="770"/>
      <c r="I129" s="752">
        <v>10000</v>
      </c>
      <c r="J129" s="731"/>
      <c r="K129" s="730">
        <f t="shared" si="0"/>
        <v>10000</v>
      </c>
      <c r="M129" s="713"/>
    </row>
    <row r="130" spans="1:13" s="707" customFormat="1" ht="12.75">
      <c r="A130" s="707">
        <v>124</v>
      </c>
      <c r="B130" s="726" t="s">
        <v>613</v>
      </c>
      <c r="C130" s="727" t="s">
        <v>614</v>
      </c>
      <c r="D130" s="728"/>
      <c r="E130" s="729"/>
      <c r="F130" s="730">
        <v>4900</v>
      </c>
      <c r="G130" s="729"/>
      <c r="H130" s="770"/>
      <c r="I130" s="752">
        <v>4900</v>
      </c>
      <c r="J130" s="731"/>
      <c r="K130" s="730">
        <f t="shared" si="0"/>
        <v>4900</v>
      </c>
      <c r="M130" s="713"/>
    </row>
    <row r="131" spans="1:13" s="707" customFormat="1" ht="12.75">
      <c r="A131" s="707">
        <v>125</v>
      </c>
      <c r="B131" s="726" t="s">
        <v>615</v>
      </c>
      <c r="C131" s="727" t="s">
        <v>616</v>
      </c>
      <c r="D131" s="728"/>
      <c r="E131" s="729"/>
      <c r="F131" s="730">
        <v>7000</v>
      </c>
      <c r="G131" s="729"/>
      <c r="H131" s="770"/>
      <c r="I131" s="752">
        <v>7000</v>
      </c>
      <c r="J131" s="731"/>
      <c r="K131" s="730">
        <f t="shared" si="0"/>
        <v>7000</v>
      </c>
      <c r="M131" s="713"/>
    </row>
    <row r="132" spans="1:13" s="707" customFormat="1" ht="12.75">
      <c r="A132" s="707">
        <v>126</v>
      </c>
      <c r="B132" s="726" t="s">
        <v>617</v>
      </c>
      <c r="C132" s="727" t="s">
        <v>618</v>
      </c>
      <c r="D132" s="728"/>
      <c r="E132" s="729"/>
      <c r="F132" s="730">
        <v>1000</v>
      </c>
      <c r="G132" s="729"/>
      <c r="H132" s="770"/>
      <c r="I132" s="752">
        <v>1000</v>
      </c>
      <c r="J132" s="731"/>
      <c r="K132" s="730">
        <f t="shared" si="0"/>
        <v>1000</v>
      </c>
      <c r="M132" s="713"/>
    </row>
    <row r="133" spans="1:13" s="707" customFormat="1" ht="12.75">
      <c r="A133" s="707">
        <v>127</v>
      </c>
      <c r="B133" s="726" t="s">
        <v>619</v>
      </c>
      <c r="C133" s="727" t="s">
        <v>620</v>
      </c>
      <c r="D133" s="728"/>
      <c r="E133" s="729"/>
      <c r="F133" s="730">
        <v>400</v>
      </c>
      <c r="G133" s="729"/>
      <c r="H133" s="770"/>
      <c r="I133" s="752">
        <v>400</v>
      </c>
      <c r="J133" s="731"/>
      <c r="K133" s="730">
        <f t="shared" si="0"/>
        <v>400</v>
      </c>
      <c r="M133" s="713"/>
    </row>
    <row r="134" spans="1:13" s="707" customFormat="1" ht="12.75">
      <c r="A134" s="707">
        <v>128</v>
      </c>
      <c r="B134" s="726" t="s">
        <v>621</v>
      </c>
      <c r="C134" s="727" t="s">
        <v>622</v>
      </c>
      <c r="D134" s="728"/>
      <c r="E134" s="729"/>
      <c r="F134" s="730">
        <v>3000</v>
      </c>
      <c r="G134" s="729"/>
      <c r="H134" s="770"/>
      <c r="I134" s="752">
        <v>3000</v>
      </c>
      <c r="J134" s="731"/>
      <c r="K134" s="730">
        <f t="shared" si="0"/>
        <v>3000</v>
      </c>
      <c r="M134" s="713"/>
    </row>
    <row r="135" spans="1:13" s="707" customFormat="1" ht="12.75">
      <c r="A135" s="707">
        <v>129</v>
      </c>
      <c r="B135" s="726" t="s">
        <v>623</v>
      </c>
      <c r="C135" s="727" t="s">
        <v>624</v>
      </c>
      <c r="D135" s="728"/>
      <c r="E135" s="729"/>
      <c r="F135" s="730">
        <v>2500</v>
      </c>
      <c r="G135" s="729"/>
      <c r="H135" s="770"/>
      <c r="I135" s="752">
        <v>2500</v>
      </c>
      <c r="J135" s="731"/>
      <c r="K135" s="730">
        <f t="shared" si="0"/>
        <v>2500</v>
      </c>
      <c r="M135" s="713"/>
    </row>
    <row r="136" spans="1:13" s="707" customFormat="1" ht="12.75">
      <c r="A136" s="707">
        <v>130</v>
      </c>
      <c r="B136" s="726" t="s">
        <v>625</v>
      </c>
      <c r="C136" s="727" t="s">
        <v>626</v>
      </c>
      <c r="D136" s="728"/>
      <c r="E136" s="729"/>
      <c r="F136" s="730">
        <v>5000</v>
      </c>
      <c r="G136" s="729"/>
      <c r="H136" s="770"/>
      <c r="I136" s="752">
        <v>5000</v>
      </c>
      <c r="J136" s="731"/>
      <c r="K136" s="730">
        <f t="shared" si="0"/>
        <v>5000</v>
      </c>
      <c r="M136" s="713"/>
    </row>
    <row r="137" spans="1:13" s="707" customFormat="1" ht="12.75">
      <c r="A137" s="707">
        <v>131</v>
      </c>
      <c r="B137" s="726" t="s">
        <v>627</v>
      </c>
      <c r="C137" s="727" t="s">
        <v>628</v>
      </c>
      <c r="D137" s="728"/>
      <c r="E137" s="729"/>
      <c r="F137" s="730">
        <v>500</v>
      </c>
      <c r="G137" s="729"/>
      <c r="H137" s="770"/>
      <c r="I137" s="752">
        <v>500</v>
      </c>
      <c r="J137" s="731"/>
      <c r="K137" s="730">
        <f t="shared" si="0"/>
        <v>500</v>
      </c>
      <c r="M137" s="713"/>
    </row>
    <row r="138" spans="1:13" s="707" customFormat="1" ht="12.75">
      <c r="A138" s="707">
        <v>132</v>
      </c>
      <c r="B138" s="726" t="s">
        <v>629</v>
      </c>
      <c r="C138" s="727" t="s">
        <v>630</v>
      </c>
      <c r="D138" s="728"/>
      <c r="E138" s="729"/>
      <c r="F138" s="730">
        <v>600</v>
      </c>
      <c r="G138" s="729"/>
      <c r="H138" s="770"/>
      <c r="I138" s="752">
        <v>600</v>
      </c>
      <c r="J138" s="731"/>
      <c r="K138" s="730">
        <f t="shared" si="0"/>
        <v>600</v>
      </c>
      <c r="M138" s="713"/>
    </row>
    <row r="139" spans="1:13" s="707" customFormat="1" ht="12.75">
      <c r="A139" s="707">
        <v>133</v>
      </c>
      <c r="B139" s="726" t="s">
        <v>631</v>
      </c>
      <c r="C139" s="727" t="s">
        <v>630</v>
      </c>
      <c r="D139" s="728"/>
      <c r="E139" s="729"/>
      <c r="F139" s="730">
        <v>5000</v>
      </c>
      <c r="G139" s="729"/>
      <c r="H139" s="770"/>
      <c r="I139" s="752">
        <v>5000</v>
      </c>
      <c r="J139" s="731"/>
      <c r="K139" s="730">
        <f t="shared" si="0"/>
        <v>5000</v>
      </c>
      <c r="M139" s="713"/>
    </row>
    <row r="140" spans="1:13" s="707" customFormat="1" ht="12.75">
      <c r="A140" s="707">
        <v>134</v>
      </c>
      <c r="B140" s="726" t="s">
        <v>632</v>
      </c>
      <c r="C140" s="727" t="s">
        <v>633</v>
      </c>
      <c r="D140" s="728"/>
      <c r="E140" s="729"/>
      <c r="F140" s="730">
        <v>2000</v>
      </c>
      <c r="G140" s="729"/>
      <c r="H140" s="770"/>
      <c r="I140" s="752">
        <v>2000</v>
      </c>
      <c r="J140" s="731"/>
      <c r="K140" s="730">
        <f t="shared" si="0"/>
        <v>2000</v>
      </c>
      <c r="M140" s="713"/>
    </row>
    <row r="141" spans="1:13" s="707" customFormat="1" ht="12.75">
      <c r="A141" s="707">
        <v>135</v>
      </c>
      <c r="B141" s="726" t="s">
        <v>634</v>
      </c>
      <c r="C141" s="727" t="s">
        <v>635</v>
      </c>
      <c r="D141" s="728"/>
      <c r="E141" s="729"/>
      <c r="F141" s="730">
        <v>8000</v>
      </c>
      <c r="G141" s="729"/>
      <c r="H141" s="770"/>
      <c r="I141" s="752">
        <v>8000</v>
      </c>
      <c r="J141" s="731"/>
      <c r="K141" s="730">
        <f t="shared" si="0"/>
        <v>8000</v>
      </c>
      <c r="M141" s="713"/>
    </row>
    <row r="142" spans="1:13" s="707" customFormat="1" ht="12.75">
      <c r="A142" s="707">
        <v>136</v>
      </c>
      <c r="B142" s="726" t="s">
        <v>636</v>
      </c>
      <c r="C142" s="727" t="s">
        <v>635</v>
      </c>
      <c r="D142" s="728"/>
      <c r="E142" s="729"/>
      <c r="F142" s="730">
        <v>2000</v>
      </c>
      <c r="G142" s="729"/>
      <c r="H142" s="770"/>
      <c r="I142" s="752">
        <v>2000</v>
      </c>
      <c r="J142" s="731"/>
      <c r="K142" s="730">
        <f t="shared" si="0"/>
        <v>2000</v>
      </c>
      <c r="M142" s="713"/>
    </row>
    <row r="143" spans="1:13" s="707" customFormat="1" ht="12.75">
      <c r="A143" s="707">
        <v>137</v>
      </c>
      <c r="B143" s="726" t="s">
        <v>637</v>
      </c>
      <c r="C143" s="727" t="s">
        <v>638</v>
      </c>
      <c r="D143" s="728"/>
      <c r="E143" s="729"/>
      <c r="F143" s="730">
        <v>1800</v>
      </c>
      <c r="G143" s="729"/>
      <c r="H143" s="770"/>
      <c r="I143" s="752">
        <v>1800</v>
      </c>
      <c r="J143" s="731"/>
      <c r="K143" s="730">
        <f t="shared" si="0"/>
        <v>1800</v>
      </c>
      <c r="M143" s="713"/>
    </row>
    <row r="144" spans="1:13" s="707" customFormat="1" ht="12.75">
      <c r="A144" s="707">
        <v>138</v>
      </c>
      <c r="B144" s="726" t="s">
        <v>639</v>
      </c>
      <c r="C144" s="727" t="s">
        <v>640</v>
      </c>
      <c r="D144" s="728"/>
      <c r="E144" s="729"/>
      <c r="F144" s="730">
        <v>1000</v>
      </c>
      <c r="G144" s="729"/>
      <c r="H144" s="770"/>
      <c r="I144" s="752">
        <v>1000</v>
      </c>
      <c r="J144" s="731"/>
      <c r="K144" s="730">
        <f t="shared" si="0"/>
        <v>1000</v>
      </c>
      <c r="M144" s="713"/>
    </row>
    <row r="145" spans="1:13" s="707" customFormat="1" ht="12.75">
      <c r="A145" s="707">
        <v>139</v>
      </c>
      <c r="B145" s="726" t="s">
        <v>641</v>
      </c>
      <c r="C145" s="727" t="s">
        <v>642</v>
      </c>
      <c r="D145" s="728"/>
      <c r="E145" s="729"/>
      <c r="F145" s="730">
        <v>1186</v>
      </c>
      <c r="G145" s="729"/>
      <c r="H145" s="770"/>
      <c r="I145" s="752">
        <v>1186</v>
      </c>
      <c r="J145" s="731"/>
      <c r="K145" s="730">
        <f t="shared" si="0"/>
        <v>1186</v>
      </c>
      <c r="M145" s="713"/>
    </row>
    <row r="146" spans="1:13" s="707" customFormat="1" ht="12.75">
      <c r="A146" s="707">
        <v>140</v>
      </c>
      <c r="B146" s="726" t="s">
        <v>643</v>
      </c>
      <c r="C146" s="727" t="s">
        <v>644</v>
      </c>
      <c r="D146" s="728"/>
      <c r="E146" s="729"/>
      <c r="F146" s="730">
        <v>1900</v>
      </c>
      <c r="G146" s="729"/>
      <c r="H146" s="770"/>
      <c r="I146" s="752">
        <v>1900</v>
      </c>
      <c r="J146" s="731"/>
      <c r="K146" s="730">
        <f t="shared" si="0"/>
        <v>1900</v>
      </c>
      <c r="M146" s="713"/>
    </row>
    <row r="147" spans="1:13" s="707" customFormat="1" ht="12.75">
      <c r="A147" s="707">
        <v>141</v>
      </c>
      <c r="B147" s="726" t="s">
        <v>645</v>
      </c>
      <c r="C147" s="727" t="s">
        <v>646</v>
      </c>
      <c r="D147" s="728"/>
      <c r="E147" s="729"/>
      <c r="F147" s="730">
        <v>2500</v>
      </c>
      <c r="G147" s="729"/>
      <c r="H147" s="770"/>
      <c r="I147" s="752">
        <v>2500</v>
      </c>
      <c r="J147" s="731"/>
      <c r="K147" s="730">
        <f t="shared" si="0"/>
        <v>2500</v>
      </c>
      <c r="M147" s="713"/>
    </row>
    <row r="148" spans="1:13" s="707" customFormat="1" ht="12.75">
      <c r="A148" s="707">
        <v>142</v>
      </c>
      <c r="B148" s="726" t="s">
        <v>647</v>
      </c>
      <c r="C148" s="727" t="s">
        <v>648</v>
      </c>
      <c r="D148" s="728"/>
      <c r="E148" s="729"/>
      <c r="F148" s="730">
        <v>3000</v>
      </c>
      <c r="G148" s="729"/>
      <c r="H148" s="770"/>
      <c r="I148" s="752">
        <v>3000</v>
      </c>
      <c r="J148" s="731"/>
      <c r="K148" s="730">
        <f t="shared" si="0"/>
        <v>3000</v>
      </c>
      <c r="M148" s="713"/>
    </row>
    <row r="149" spans="1:13" s="707" customFormat="1" ht="12.75">
      <c r="A149" s="707">
        <v>143</v>
      </c>
      <c r="B149" s="726" t="s">
        <v>649</v>
      </c>
      <c r="C149" s="727" t="s">
        <v>650</v>
      </c>
      <c r="D149" s="728"/>
      <c r="E149" s="729"/>
      <c r="F149" s="730">
        <v>7000</v>
      </c>
      <c r="G149" s="729"/>
      <c r="H149" s="770"/>
      <c r="I149" s="752">
        <v>7000</v>
      </c>
      <c r="J149" s="731"/>
      <c r="K149" s="730">
        <f t="shared" si="0"/>
        <v>7000</v>
      </c>
      <c r="M149" s="713"/>
    </row>
    <row r="150" spans="1:13" s="707" customFormat="1" ht="12.75">
      <c r="A150" s="707">
        <v>144</v>
      </c>
      <c r="B150" s="726" t="s">
        <v>651</v>
      </c>
      <c r="C150" s="727" t="s">
        <v>652</v>
      </c>
      <c r="D150" s="728"/>
      <c r="E150" s="729"/>
      <c r="F150" s="730">
        <v>8000</v>
      </c>
      <c r="G150" s="729"/>
      <c r="H150" s="770"/>
      <c r="I150" s="752">
        <v>8000</v>
      </c>
      <c r="J150" s="731"/>
      <c r="K150" s="730">
        <f t="shared" si="0"/>
        <v>8000</v>
      </c>
      <c r="M150" s="713"/>
    </row>
    <row r="151" spans="1:13" s="707" customFormat="1" ht="12.75">
      <c r="A151" s="707">
        <v>145</v>
      </c>
      <c r="B151" s="726" t="s">
        <v>653</v>
      </c>
      <c r="C151" s="727" t="s">
        <v>654</v>
      </c>
      <c r="D151" s="728"/>
      <c r="E151" s="729"/>
      <c r="F151" s="730">
        <v>3762</v>
      </c>
      <c r="G151" s="729"/>
      <c r="H151" s="770"/>
      <c r="I151" s="752">
        <v>3762</v>
      </c>
      <c r="J151" s="731"/>
      <c r="K151" s="730">
        <f t="shared" si="0"/>
        <v>3762</v>
      </c>
      <c r="M151" s="713"/>
    </row>
    <row r="152" spans="1:13" s="707" customFormat="1" ht="12.75">
      <c r="A152" s="707">
        <v>146</v>
      </c>
      <c r="B152" s="726" t="s">
        <v>655</v>
      </c>
      <c r="C152" s="727" t="s">
        <v>656</v>
      </c>
      <c r="D152" s="728"/>
      <c r="E152" s="729"/>
      <c r="F152" s="730">
        <v>5200</v>
      </c>
      <c r="G152" s="729"/>
      <c r="H152" s="770"/>
      <c r="I152" s="752">
        <v>5200</v>
      </c>
      <c r="J152" s="731"/>
      <c r="K152" s="730">
        <f t="shared" si="0"/>
        <v>5200</v>
      </c>
      <c r="M152" s="713"/>
    </row>
    <row r="153" spans="1:13" s="707" customFormat="1" ht="12.75">
      <c r="A153" s="707">
        <v>147</v>
      </c>
      <c r="B153" s="726" t="s">
        <v>657</v>
      </c>
      <c r="C153" s="727" t="s">
        <v>658</v>
      </c>
      <c r="D153" s="728"/>
      <c r="E153" s="729"/>
      <c r="F153" s="730">
        <v>4000</v>
      </c>
      <c r="G153" s="729"/>
      <c r="H153" s="770"/>
      <c r="I153" s="752">
        <v>4000</v>
      </c>
      <c r="J153" s="731"/>
      <c r="K153" s="730">
        <f t="shared" si="0"/>
        <v>4000</v>
      </c>
      <c r="M153" s="713"/>
    </row>
    <row r="154" spans="1:13" s="707" customFormat="1" ht="12.75">
      <c r="A154" s="707">
        <v>148</v>
      </c>
      <c r="B154" s="726" t="s">
        <v>659</v>
      </c>
      <c r="C154" s="727" t="s">
        <v>660</v>
      </c>
      <c r="D154" s="728"/>
      <c r="E154" s="729"/>
      <c r="F154" s="730">
        <v>4400</v>
      </c>
      <c r="G154" s="729"/>
      <c r="H154" s="770"/>
      <c r="I154" s="752">
        <v>4400</v>
      </c>
      <c r="J154" s="731"/>
      <c r="K154" s="730">
        <f t="shared" si="0"/>
        <v>4400</v>
      </c>
      <c r="M154" s="713"/>
    </row>
    <row r="155" spans="1:13" s="707" customFormat="1" ht="12.75">
      <c r="A155" s="707">
        <v>149</v>
      </c>
      <c r="B155" s="726" t="s">
        <v>661</v>
      </c>
      <c r="C155" s="727" t="s">
        <v>662</v>
      </c>
      <c r="D155" s="728"/>
      <c r="E155" s="729"/>
      <c r="F155" s="730">
        <v>3700</v>
      </c>
      <c r="G155" s="729"/>
      <c r="H155" s="770"/>
      <c r="I155" s="752">
        <v>3700</v>
      </c>
      <c r="J155" s="731"/>
      <c r="K155" s="730">
        <f t="shared" si="0"/>
        <v>3700</v>
      </c>
      <c r="M155" s="713"/>
    </row>
    <row r="156" spans="1:13" s="707" customFormat="1" ht="12.75">
      <c r="A156" s="707">
        <v>150</v>
      </c>
      <c r="B156" s="726" t="s">
        <v>663</v>
      </c>
      <c r="C156" s="727" t="s">
        <v>664</v>
      </c>
      <c r="D156" s="728"/>
      <c r="E156" s="729"/>
      <c r="F156" s="730">
        <v>3000</v>
      </c>
      <c r="G156" s="729"/>
      <c r="H156" s="770"/>
      <c r="I156" s="752">
        <v>3000</v>
      </c>
      <c r="J156" s="731"/>
      <c r="K156" s="730">
        <f t="shared" si="0"/>
        <v>3000</v>
      </c>
      <c r="M156" s="713"/>
    </row>
    <row r="157" spans="1:13" s="707" customFormat="1" ht="12.75">
      <c r="A157" s="707">
        <v>151</v>
      </c>
      <c r="B157" s="726" t="s">
        <v>665</v>
      </c>
      <c r="C157" s="727" t="s">
        <v>666</v>
      </c>
      <c r="D157" s="728"/>
      <c r="E157" s="729"/>
      <c r="F157" s="730">
        <v>2000</v>
      </c>
      <c r="G157" s="729"/>
      <c r="H157" s="770"/>
      <c r="I157" s="752">
        <v>2000</v>
      </c>
      <c r="J157" s="731"/>
      <c r="K157" s="730">
        <f t="shared" si="0"/>
        <v>2000</v>
      </c>
      <c r="M157" s="713"/>
    </row>
    <row r="158" spans="1:13" s="707" customFormat="1" ht="12.75">
      <c r="A158" s="707">
        <v>152</v>
      </c>
      <c r="B158" s="726" t="s">
        <v>667</v>
      </c>
      <c r="C158" s="727" t="s">
        <v>668</v>
      </c>
      <c r="D158" s="728"/>
      <c r="E158" s="729"/>
      <c r="F158" s="730">
        <v>5000</v>
      </c>
      <c r="G158" s="729"/>
      <c r="H158" s="770"/>
      <c r="I158" s="752">
        <v>5000</v>
      </c>
      <c r="J158" s="731"/>
      <c r="K158" s="730">
        <f t="shared" si="0"/>
        <v>5000</v>
      </c>
      <c r="M158" s="713"/>
    </row>
    <row r="159" spans="1:13" s="707" customFormat="1" ht="12.75">
      <c r="A159" s="707">
        <v>153</v>
      </c>
      <c r="B159" s="726" t="s">
        <v>669</v>
      </c>
      <c r="C159" s="727" t="s">
        <v>670</v>
      </c>
      <c r="D159" s="728"/>
      <c r="E159" s="729"/>
      <c r="F159" s="730">
        <v>800</v>
      </c>
      <c r="G159" s="729"/>
      <c r="H159" s="770"/>
      <c r="I159" s="752">
        <v>800</v>
      </c>
      <c r="J159" s="731"/>
      <c r="K159" s="730">
        <f t="shared" si="0"/>
        <v>800</v>
      </c>
      <c r="M159" s="713"/>
    </row>
    <row r="160" spans="1:13" s="707" customFormat="1" ht="12.75">
      <c r="A160" s="707">
        <v>154</v>
      </c>
      <c r="B160" s="726" t="s">
        <v>671</v>
      </c>
      <c r="C160" s="727" t="s">
        <v>672</v>
      </c>
      <c r="D160" s="728"/>
      <c r="E160" s="729"/>
      <c r="F160" s="730">
        <v>1300</v>
      </c>
      <c r="G160" s="729"/>
      <c r="H160" s="770"/>
      <c r="I160" s="752">
        <v>1300</v>
      </c>
      <c r="J160" s="731"/>
      <c r="K160" s="730">
        <f t="shared" si="0"/>
        <v>1300</v>
      </c>
      <c r="M160" s="713"/>
    </row>
    <row r="161" spans="1:13" s="707" customFormat="1" ht="12.75">
      <c r="A161" s="707">
        <v>155</v>
      </c>
      <c r="B161" s="726" t="s">
        <v>673</v>
      </c>
      <c r="C161" s="727" t="s">
        <v>674</v>
      </c>
      <c r="D161" s="728"/>
      <c r="E161" s="729"/>
      <c r="F161" s="730">
        <v>7000</v>
      </c>
      <c r="G161" s="729"/>
      <c r="H161" s="770"/>
      <c r="I161" s="752">
        <v>7000</v>
      </c>
      <c r="J161" s="731"/>
      <c r="K161" s="730">
        <f t="shared" si="0"/>
        <v>7000</v>
      </c>
      <c r="M161" s="713"/>
    </row>
    <row r="162" spans="1:13" s="707" customFormat="1" ht="12.75">
      <c r="A162" s="707">
        <v>156</v>
      </c>
      <c r="B162" s="726" t="s">
        <v>675</v>
      </c>
      <c r="C162" s="727" t="s">
        <v>676</v>
      </c>
      <c r="D162" s="728"/>
      <c r="E162" s="729"/>
      <c r="F162" s="730">
        <v>900</v>
      </c>
      <c r="G162" s="729"/>
      <c r="H162" s="770"/>
      <c r="I162" s="752">
        <v>900</v>
      </c>
      <c r="J162" s="731"/>
      <c r="K162" s="730">
        <f t="shared" si="0"/>
        <v>900</v>
      </c>
      <c r="M162" s="713"/>
    </row>
    <row r="163" spans="1:13" s="707" customFormat="1" ht="12.75">
      <c r="A163" s="707">
        <v>157</v>
      </c>
      <c r="B163" s="726" t="s">
        <v>677</v>
      </c>
      <c r="C163" s="727" t="s">
        <v>678</v>
      </c>
      <c r="D163" s="728"/>
      <c r="E163" s="729"/>
      <c r="F163" s="730">
        <v>4500</v>
      </c>
      <c r="G163" s="729"/>
      <c r="H163" s="770"/>
      <c r="I163" s="752">
        <v>4500</v>
      </c>
      <c r="J163" s="731"/>
      <c r="K163" s="730">
        <f t="shared" si="0"/>
        <v>4500</v>
      </c>
      <c r="M163" s="713"/>
    </row>
    <row r="164" spans="1:13" s="707" customFormat="1" ht="12.75">
      <c r="A164" s="707">
        <v>158</v>
      </c>
      <c r="B164" s="726" t="s">
        <v>679</v>
      </c>
      <c r="C164" s="727" t="s">
        <v>467</v>
      </c>
      <c r="D164" s="728"/>
      <c r="E164" s="729"/>
      <c r="F164" s="730">
        <v>4900</v>
      </c>
      <c r="G164" s="729"/>
      <c r="H164" s="770"/>
      <c r="I164" s="752">
        <v>4900</v>
      </c>
      <c r="J164" s="731"/>
      <c r="K164" s="730">
        <f t="shared" si="0"/>
        <v>4900</v>
      </c>
      <c r="M164" s="713"/>
    </row>
    <row r="165" spans="1:13" s="707" customFormat="1" ht="13.5" thickBot="1">
      <c r="A165" s="707">
        <v>159</v>
      </c>
      <c r="B165" s="732" t="s">
        <v>680</v>
      </c>
      <c r="C165" s="733" t="s">
        <v>681</v>
      </c>
      <c r="D165" s="734"/>
      <c r="E165" s="735"/>
      <c r="F165" s="736">
        <v>2000</v>
      </c>
      <c r="G165" s="735"/>
      <c r="H165" s="771"/>
      <c r="I165" s="773">
        <v>2000</v>
      </c>
      <c r="J165" s="737"/>
      <c r="K165" s="736">
        <f t="shared" si="0"/>
        <v>2000</v>
      </c>
      <c r="M165" s="713"/>
    </row>
    <row r="166" spans="2:13" s="707" customFormat="1" ht="20.25" customHeight="1" thickBot="1">
      <c r="B166" s="738" t="s">
        <v>682</v>
      </c>
      <c r="C166" s="739"/>
      <c r="D166" s="740"/>
      <c r="E166" s="741">
        <f aca="true" t="shared" si="1" ref="E166:J166">SUM(E7:E165)</f>
        <v>0</v>
      </c>
      <c r="F166" s="742">
        <f t="shared" si="1"/>
        <v>564500</v>
      </c>
      <c r="G166" s="742">
        <f t="shared" si="1"/>
        <v>0</v>
      </c>
      <c r="H166" s="742">
        <f t="shared" si="1"/>
        <v>0</v>
      </c>
      <c r="I166" s="774">
        <f t="shared" si="1"/>
        <v>564500</v>
      </c>
      <c r="J166" s="742">
        <f t="shared" si="1"/>
        <v>0</v>
      </c>
      <c r="K166" s="743">
        <f>SUM(K7:K165)</f>
        <v>564500</v>
      </c>
      <c r="M166" s="713"/>
    </row>
    <row r="167" spans="1:13" s="707" customFormat="1" ht="12.75">
      <c r="A167" s="707">
        <v>161</v>
      </c>
      <c r="B167" s="744" t="s">
        <v>683</v>
      </c>
      <c r="C167" s="745" t="s">
        <v>684</v>
      </c>
      <c r="D167" s="746"/>
      <c r="E167" s="747"/>
      <c r="F167" s="748">
        <v>11570</v>
      </c>
      <c r="G167" s="747"/>
      <c r="H167" s="748"/>
      <c r="I167" s="749">
        <v>11570</v>
      </c>
      <c r="J167" s="750"/>
      <c r="K167" s="748">
        <f t="shared" si="0"/>
        <v>11570</v>
      </c>
      <c r="M167" s="713"/>
    </row>
    <row r="168" spans="1:13" s="707" customFormat="1" ht="12.75">
      <c r="A168" s="707">
        <v>162</v>
      </c>
      <c r="B168" s="726" t="s">
        <v>685</v>
      </c>
      <c r="C168" s="727" t="s">
        <v>686</v>
      </c>
      <c r="D168" s="728"/>
      <c r="E168" s="751"/>
      <c r="F168" s="730">
        <v>5800</v>
      </c>
      <c r="G168" s="751"/>
      <c r="H168" s="730"/>
      <c r="I168" s="752">
        <v>5800</v>
      </c>
      <c r="J168" s="753"/>
      <c r="K168" s="730">
        <f t="shared" si="0"/>
        <v>5800</v>
      </c>
      <c r="M168" s="713"/>
    </row>
    <row r="169" spans="1:13" s="707" customFormat="1" ht="12.75">
      <c r="A169" s="707">
        <v>163</v>
      </c>
      <c r="B169" s="726" t="s">
        <v>687</v>
      </c>
      <c r="C169" s="727" t="s">
        <v>688</v>
      </c>
      <c r="D169" s="728"/>
      <c r="E169" s="751"/>
      <c r="F169" s="730">
        <v>6630</v>
      </c>
      <c r="G169" s="751"/>
      <c r="H169" s="730"/>
      <c r="I169" s="752">
        <v>6630</v>
      </c>
      <c r="J169" s="753"/>
      <c r="K169" s="730">
        <f t="shared" si="0"/>
        <v>6630</v>
      </c>
      <c r="M169" s="713"/>
    </row>
    <row r="170" spans="1:13" s="707" customFormat="1" ht="12.75">
      <c r="A170" s="707">
        <v>164</v>
      </c>
      <c r="B170" s="726" t="s">
        <v>689</v>
      </c>
      <c r="C170" s="727" t="s">
        <v>690</v>
      </c>
      <c r="D170" s="728"/>
      <c r="E170" s="751"/>
      <c r="F170" s="730">
        <v>4258</v>
      </c>
      <c r="G170" s="751"/>
      <c r="H170" s="730"/>
      <c r="I170" s="752">
        <v>4258</v>
      </c>
      <c r="J170" s="753"/>
      <c r="K170" s="730">
        <f t="shared" si="0"/>
        <v>4258</v>
      </c>
      <c r="M170" s="713"/>
    </row>
    <row r="171" spans="1:13" s="707" customFormat="1" ht="12.75">
      <c r="A171" s="707">
        <v>165</v>
      </c>
      <c r="B171" s="726" t="s">
        <v>691</v>
      </c>
      <c r="C171" s="727" t="s">
        <v>692</v>
      </c>
      <c r="D171" s="728"/>
      <c r="E171" s="751"/>
      <c r="F171" s="730">
        <v>2500</v>
      </c>
      <c r="G171" s="751"/>
      <c r="H171" s="730"/>
      <c r="I171" s="752">
        <v>2500</v>
      </c>
      <c r="J171" s="753"/>
      <c r="K171" s="730">
        <f t="shared" si="0"/>
        <v>2500</v>
      </c>
      <c r="M171" s="713"/>
    </row>
    <row r="172" spans="1:13" s="707" customFormat="1" ht="12.75">
      <c r="A172" s="707">
        <v>166</v>
      </c>
      <c r="B172" s="726" t="s">
        <v>693</v>
      </c>
      <c r="C172" s="727" t="s">
        <v>694</v>
      </c>
      <c r="D172" s="728"/>
      <c r="E172" s="751"/>
      <c r="F172" s="730">
        <v>4500</v>
      </c>
      <c r="G172" s="751"/>
      <c r="H172" s="730"/>
      <c r="I172" s="752">
        <v>4500</v>
      </c>
      <c r="J172" s="753"/>
      <c r="K172" s="730">
        <f t="shared" si="0"/>
        <v>4500</v>
      </c>
      <c r="M172" s="713"/>
    </row>
    <row r="173" spans="1:13" s="707" customFormat="1" ht="12.75">
      <c r="A173" s="707">
        <v>167</v>
      </c>
      <c r="B173" s="726" t="s">
        <v>695</v>
      </c>
      <c r="C173" s="727" t="s">
        <v>694</v>
      </c>
      <c r="D173" s="728"/>
      <c r="E173" s="751"/>
      <c r="F173" s="730">
        <v>6500</v>
      </c>
      <c r="G173" s="751"/>
      <c r="H173" s="730"/>
      <c r="I173" s="752">
        <v>6500</v>
      </c>
      <c r="J173" s="753"/>
      <c r="K173" s="730">
        <f t="shared" si="0"/>
        <v>6500</v>
      </c>
      <c r="M173" s="713"/>
    </row>
    <row r="174" spans="1:13" s="707" customFormat="1" ht="12.75">
      <c r="A174" s="707">
        <v>168</v>
      </c>
      <c r="B174" s="726" t="s">
        <v>696</v>
      </c>
      <c r="C174" s="727" t="s">
        <v>694</v>
      </c>
      <c r="D174" s="728"/>
      <c r="E174" s="751"/>
      <c r="F174" s="730">
        <v>2300</v>
      </c>
      <c r="G174" s="751"/>
      <c r="H174" s="730"/>
      <c r="I174" s="752">
        <v>2300</v>
      </c>
      <c r="J174" s="753"/>
      <c r="K174" s="730">
        <f t="shared" si="0"/>
        <v>2300</v>
      </c>
      <c r="M174" s="713"/>
    </row>
    <row r="175" spans="1:13" s="707" customFormat="1" ht="12.75">
      <c r="A175" s="707">
        <v>169</v>
      </c>
      <c r="B175" s="726" t="s">
        <v>697</v>
      </c>
      <c r="C175" s="727" t="s">
        <v>694</v>
      </c>
      <c r="D175" s="728"/>
      <c r="E175" s="751"/>
      <c r="F175" s="730">
        <v>942</v>
      </c>
      <c r="G175" s="751"/>
      <c r="H175" s="730"/>
      <c r="I175" s="752">
        <v>942</v>
      </c>
      <c r="J175" s="753"/>
      <c r="K175" s="730">
        <f t="shared" si="0"/>
        <v>942</v>
      </c>
      <c r="M175" s="713"/>
    </row>
    <row r="176" spans="1:13" s="707" customFormat="1" ht="12.75">
      <c r="A176" s="707">
        <v>170</v>
      </c>
      <c r="B176" s="726" t="s">
        <v>698</v>
      </c>
      <c r="C176" s="727" t="s">
        <v>699</v>
      </c>
      <c r="D176" s="728"/>
      <c r="E176" s="751"/>
      <c r="F176" s="730">
        <v>6000</v>
      </c>
      <c r="G176" s="751"/>
      <c r="H176" s="730"/>
      <c r="I176" s="752">
        <v>6000</v>
      </c>
      <c r="J176" s="753"/>
      <c r="K176" s="730">
        <f t="shared" si="0"/>
        <v>6000</v>
      </c>
      <c r="M176" s="713"/>
    </row>
    <row r="177" spans="1:13" s="707" customFormat="1" ht="12.75">
      <c r="A177" s="707">
        <v>171</v>
      </c>
      <c r="B177" s="726" t="s">
        <v>700</v>
      </c>
      <c r="C177" s="727" t="s">
        <v>701</v>
      </c>
      <c r="D177" s="728"/>
      <c r="E177" s="751"/>
      <c r="F177" s="730">
        <v>4000</v>
      </c>
      <c r="G177" s="751"/>
      <c r="H177" s="730"/>
      <c r="I177" s="752">
        <v>4000</v>
      </c>
      <c r="J177" s="753"/>
      <c r="K177" s="730">
        <f t="shared" si="0"/>
        <v>4000</v>
      </c>
      <c r="M177" s="713"/>
    </row>
    <row r="178" spans="1:13" s="707" customFormat="1" ht="12.75">
      <c r="A178" s="707">
        <v>172</v>
      </c>
      <c r="B178" s="726" t="s">
        <v>702</v>
      </c>
      <c r="C178" s="727" t="s">
        <v>703</v>
      </c>
      <c r="D178" s="728"/>
      <c r="E178" s="751"/>
      <c r="F178" s="730">
        <v>13000</v>
      </c>
      <c r="G178" s="751"/>
      <c r="H178" s="730"/>
      <c r="I178" s="752">
        <v>13000</v>
      </c>
      <c r="J178" s="753"/>
      <c r="K178" s="730">
        <f t="shared" si="0"/>
        <v>13000</v>
      </c>
      <c r="M178" s="713"/>
    </row>
    <row r="179" spans="1:13" s="707" customFormat="1" ht="12.75">
      <c r="A179" s="707">
        <v>173</v>
      </c>
      <c r="B179" s="726" t="s">
        <v>704</v>
      </c>
      <c r="C179" s="727" t="s">
        <v>705</v>
      </c>
      <c r="D179" s="728"/>
      <c r="E179" s="751"/>
      <c r="F179" s="730">
        <v>4000</v>
      </c>
      <c r="G179" s="751"/>
      <c r="H179" s="730"/>
      <c r="I179" s="752">
        <v>4000</v>
      </c>
      <c r="J179" s="753"/>
      <c r="K179" s="730">
        <f t="shared" si="0"/>
        <v>4000</v>
      </c>
      <c r="M179" s="713"/>
    </row>
    <row r="180" spans="1:13" s="707" customFormat="1" ht="12.75">
      <c r="A180" s="707">
        <v>174</v>
      </c>
      <c r="B180" s="726" t="s">
        <v>706</v>
      </c>
      <c r="C180" s="727" t="s">
        <v>707</v>
      </c>
      <c r="D180" s="728"/>
      <c r="E180" s="751"/>
      <c r="F180" s="730">
        <v>9000</v>
      </c>
      <c r="G180" s="751"/>
      <c r="H180" s="730"/>
      <c r="I180" s="752">
        <v>9000</v>
      </c>
      <c r="J180" s="753"/>
      <c r="K180" s="730">
        <f t="shared" si="0"/>
        <v>9000</v>
      </c>
      <c r="M180" s="713"/>
    </row>
    <row r="181" spans="1:13" s="707" customFormat="1" ht="12.75">
      <c r="A181" s="707">
        <v>175</v>
      </c>
      <c r="B181" s="726" t="s">
        <v>708</v>
      </c>
      <c r="C181" s="727" t="s">
        <v>707</v>
      </c>
      <c r="D181" s="728"/>
      <c r="E181" s="751"/>
      <c r="F181" s="730">
        <v>3500</v>
      </c>
      <c r="G181" s="751"/>
      <c r="H181" s="730"/>
      <c r="I181" s="752">
        <v>3500</v>
      </c>
      <c r="J181" s="753"/>
      <c r="K181" s="730">
        <f t="shared" si="0"/>
        <v>3500</v>
      </c>
      <c r="M181" s="713"/>
    </row>
    <row r="182" spans="1:13" s="707" customFormat="1" ht="12.75">
      <c r="A182" s="707">
        <v>176</v>
      </c>
      <c r="B182" s="726" t="s">
        <v>709</v>
      </c>
      <c r="C182" s="727" t="s">
        <v>710</v>
      </c>
      <c r="D182" s="728"/>
      <c r="E182" s="751"/>
      <c r="F182" s="730">
        <v>4000</v>
      </c>
      <c r="G182" s="751"/>
      <c r="H182" s="730"/>
      <c r="I182" s="752">
        <v>4000</v>
      </c>
      <c r="J182" s="753"/>
      <c r="K182" s="730">
        <f t="shared" si="0"/>
        <v>4000</v>
      </c>
      <c r="M182" s="713"/>
    </row>
    <row r="183" spans="1:13" s="707" customFormat="1" ht="12.75">
      <c r="A183" s="707">
        <v>177</v>
      </c>
      <c r="B183" s="726" t="s">
        <v>711</v>
      </c>
      <c r="C183" s="727" t="s">
        <v>710</v>
      </c>
      <c r="D183" s="728"/>
      <c r="E183" s="751"/>
      <c r="F183" s="730">
        <v>2500</v>
      </c>
      <c r="G183" s="751"/>
      <c r="H183" s="730"/>
      <c r="I183" s="752">
        <v>2500</v>
      </c>
      <c r="J183" s="753"/>
      <c r="K183" s="730">
        <f t="shared" si="0"/>
        <v>2500</v>
      </c>
      <c r="M183" s="713"/>
    </row>
    <row r="184" spans="1:13" s="707" customFormat="1" ht="12.75">
      <c r="A184" s="707">
        <v>178</v>
      </c>
      <c r="B184" s="726" t="s">
        <v>712</v>
      </c>
      <c r="C184" s="727" t="s">
        <v>616</v>
      </c>
      <c r="D184" s="728"/>
      <c r="E184" s="751"/>
      <c r="F184" s="730">
        <v>3000</v>
      </c>
      <c r="G184" s="751"/>
      <c r="H184" s="730"/>
      <c r="I184" s="752">
        <v>3000</v>
      </c>
      <c r="J184" s="753"/>
      <c r="K184" s="730">
        <f t="shared" si="0"/>
        <v>3000</v>
      </c>
      <c r="M184" s="713"/>
    </row>
    <row r="185" spans="1:13" s="707" customFormat="1" ht="12.75">
      <c r="A185" s="707">
        <v>179</v>
      </c>
      <c r="B185" s="726" t="s">
        <v>713</v>
      </c>
      <c r="C185" s="727" t="s">
        <v>714</v>
      </c>
      <c r="D185" s="728"/>
      <c r="E185" s="751"/>
      <c r="F185" s="730">
        <v>2000</v>
      </c>
      <c r="G185" s="751"/>
      <c r="H185" s="730"/>
      <c r="I185" s="752">
        <v>2000</v>
      </c>
      <c r="J185" s="753"/>
      <c r="K185" s="730">
        <f t="shared" si="0"/>
        <v>2000</v>
      </c>
      <c r="M185" s="713"/>
    </row>
    <row r="186" spans="1:13" s="707" customFormat="1" ht="12.75">
      <c r="A186" s="707">
        <v>180</v>
      </c>
      <c r="B186" s="726" t="s">
        <v>715</v>
      </c>
      <c r="C186" s="727" t="s">
        <v>716</v>
      </c>
      <c r="D186" s="728"/>
      <c r="E186" s="751"/>
      <c r="F186" s="730">
        <v>3000</v>
      </c>
      <c r="G186" s="751"/>
      <c r="H186" s="730"/>
      <c r="I186" s="752">
        <v>3000</v>
      </c>
      <c r="J186" s="753"/>
      <c r="K186" s="730">
        <f t="shared" si="0"/>
        <v>3000</v>
      </c>
      <c r="M186" s="713"/>
    </row>
    <row r="187" spans="1:13" s="707" customFormat="1" ht="12.75">
      <c r="A187" s="707">
        <v>181</v>
      </c>
      <c r="B187" s="726" t="s">
        <v>717</v>
      </c>
      <c r="C187" s="727" t="s">
        <v>716</v>
      </c>
      <c r="D187" s="728"/>
      <c r="E187" s="751"/>
      <c r="F187" s="730">
        <v>350</v>
      </c>
      <c r="G187" s="751"/>
      <c r="H187" s="730"/>
      <c r="I187" s="752">
        <v>350</v>
      </c>
      <c r="J187" s="753"/>
      <c r="K187" s="730">
        <f t="shared" si="0"/>
        <v>350</v>
      </c>
      <c r="M187" s="713"/>
    </row>
    <row r="188" spans="1:13" s="707" customFormat="1" ht="12.75">
      <c r="A188" s="707">
        <v>182</v>
      </c>
      <c r="B188" s="726" t="s">
        <v>718</v>
      </c>
      <c r="C188" s="727" t="s">
        <v>719</v>
      </c>
      <c r="D188" s="728"/>
      <c r="E188" s="751"/>
      <c r="F188" s="730">
        <v>600</v>
      </c>
      <c r="G188" s="751"/>
      <c r="H188" s="730"/>
      <c r="I188" s="752">
        <v>600</v>
      </c>
      <c r="J188" s="753"/>
      <c r="K188" s="730">
        <f t="shared" si="0"/>
        <v>600</v>
      </c>
      <c r="M188" s="713"/>
    </row>
    <row r="189" spans="1:13" s="707" customFormat="1" ht="12.75">
      <c r="A189" s="707">
        <v>183</v>
      </c>
      <c r="B189" s="726" t="s">
        <v>720</v>
      </c>
      <c r="C189" s="727" t="s">
        <v>719</v>
      </c>
      <c r="D189" s="728"/>
      <c r="E189" s="751"/>
      <c r="F189" s="730">
        <v>1000</v>
      </c>
      <c r="G189" s="751"/>
      <c r="H189" s="730"/>
      <c r="I189" s="752">
        <v>1000</v>
      </c>
      <c r="J189" s="753"/>
      <c r="K189" s="730">
        <f t="shared" si="0"/>
        <v>1000</v>
      </c>
      <c r="M189" s="713"/>
    </row>
    <row r="190" spans="1:13" s="707" customFormat="1" ht="12.75">
      <c r="A190" s="707">
        <v>184</v>
      </c>
      <c r="B190" s="726" t="s">
        <v>721</v>
      </c>
      <c r="C190" s="727" t="s">
        <v>722</v>
      </c>
      <c r="D190" s="728"/>
      <c r="E190" s="751"/>
      <c r="F190" s="730">
        <v>2000</v>
      </c>
      <c r="G190" s="751"/>
      <c r="H190" s="730"/>
      <c r="I190" s="752">
        <v>2000</v>
      </c>
      <c r="J190" s="753"/>
      <c r="K190" s="730">
        <f t="shared" si="0"/>
        <v>2000</v>
      </c>
      <c r="M190" s="713"/>
    </row>
    <row r="191" spans="1:13" s="707" customFormat="1" ht="12.75">
      <c r="A191" s="707">
        <v>185</v>
      </c>
      <c r="B191" s="726" t="s">
        <v>723</v>
      </c>
      <c r="C191" s="727" t="s">
        <v>724</v>
      </c>
      <c r="D191" s="728"/>
      <c r="E191" s="751"/>
      <c r="F191" s="730">
        <v>3000</v>
      </c>
      <c r="G191" s="751"/>
      <c r="H191" s="730"/>
      <c r="I191" s="752">
        <v>3000</v>
      </c>
      <c r="J191" s="753"/>
      <c r="K191" s="730">
        <f t="shared" si="0"/>
        <v>3000</v>
      </c>
      <c r="M191" s="713"/>
    </row>
    <row r="192" spans="1:13" s="707" customFormat="1" ht="12.75">
      <c r="A192" s="707">
        <v>186</v>
      </c>
      <c r="B192" s="726" t="s">
        <v>725</v>
      </c>
      <c r="C192" s="727" t="s">
        <v>726</v>
      </c>
      <c r="D192" s="728"/>
      <c r="E192" s="751"/>
      <c r="F192" s="730">
        <v>2500</v>
      </c>
      <c r="G192" s="751"/>
      <c r="H192" s="730"/>
      <c r="I192" s="752">
        <v>2500</v>
      </c>
      <c r="J192" s="753"/>
      <c r="K192" s="730">
        <f t="shared" si="0"/>
        <v>2500</v>
      </c>
      <c r="M192" s="713"/>
    </row>
    <row r="193" spans="1:13" s="707" customFormat="1" ht="12.75">
      <c r="A193" s="707">
        <v>187</v>
      </c>
      <c r="B193" s="726" t="s">
        <v>727</v>
      </c>
      <c r="C193" s="727" t="s">
        <v>728</v>
      </c>
      <c r="D193" s="728"/>
      <c r="E193" s="751"/>
      <c r="F193" s="730">
        <v>4000</v>
      </c>
      <c r="G193" s="751"/>
      <c r="H193" s="730"/>
      <c r="I193" s="752">
        <v>4000</v>
      </c>
      <c r="J193" s="753"/>
      <c r="K193" s="730">
        <f t="shared" si="0"/>
        <v>4000</v>
      </c>
      <c r="M193" s="713"/>
    </row>
    <row r="194" spans="1:13" s="707" customFormat="1" ht="12.75">
      <c r="A194" s="707">
        <v>188</v>
      </c>
      <c r="B194" s="726" t="s">
        <v>729</v>
      </c>
      <c r="C194" s="727" t="s">
        <v>730</v>
      </c>
      <c r="D194" s="728"/>
      <c r="E194" s="751"/>
      <c r="F194" s="730">
        <v>5000</v>
      </c>
      <c r="G194" s="751"/>
      <c r="H194" s="730"/>
      <c r="I194" s="752">
        <v>5000</v>
      </c>
      <c r="J194" s="753"/>
      <c r="K194" s="730">
        <f t="shared" si="0"/>
        <v>5000</v>
      </c>
      <c r="M194" s="713"/>
    </row>
    <row r="195" spans="1:13" s="707" customFormat="1" ht="12.75">
      <c r="A195" s="707">
        <v>189</v>
      </c>
      <c r="B195" s="726" t="s">
        <v>731</v>
      </c>
      <c r="C195" s="727" t="s">
        <v>732</v>
      </c>
      <c r="D195" s="728"/>
      <c r="E195" s="751"/>
      <c r="F195" s="730">
        <v>28000</v>
      </c>
      <c r="G195" s="751"/>
      <c r="H195" s="730"/>
      <c r="I195" s="752">
        <v>28000</v>
      </c>
      <c r="J195" s="753"/>
      <c r="K195" s="730">
        <f t="shared" si="0"/>
        <v>28000</v>
      </c>
      <c r="M195" s="713"/>
    </row>
    <row r="196" spans="1:13" s="707" customFormat="1" ht="12.75">
      <c r="A196" s="707">
        <v>190</v>
      </c>
      <c r="B196" s="726" t="s">
        <v>733</v>
      </c>
      <c r="C196" s="727" t="s">
        <v>734</v>
      </c>
      <c r="D196" s="728"/>
      <c r="E196" s="751"/>
      <c r="F196" s="730">
        <v>4500</v>
      </c>
      <c r="G196" s="751"/>
      <c r="H196" s="730"/>
      <c r="I196" s="752">
        <v>4500</v>
      </c>
      <c r="J196" s="753"/>
      <c r="K196" s="730">
        <f t="shared" si="0"/>
        <v>4500</v>
      </c>
      <c r="M196" s="713"/>
    </row>
    <row r="197" spans="1:13" s="707" customFormat="1" ht="12.75">
      <c r="A197" s="707">
        <v>191</v>
      </c>
      <c r="B197" s="726" t="s">
        <v>735</v>
      </c>
      <c r="C197" s="727" t="s">
        <v>736</v>
      </c>
      <c r="D197" s="728"/>
      <c r="E197" s="751"/>
      <c r="F197" s="730">
        <v>3000</v>
      </c>
      <c r="G197" s="751"/>
      <c r="H197" s="730"/>
      <c r="I197" s="752">
        <v>3000</v>
      </c>
      <c r="J197" s="753"/>
      <c r="K197" s="730">
        <f t="shared" si="0"/>
        <v>3000</v>
      </c>
      <c r="M197" s="713"/>
    </row>
    <row r="198" spans="1:13" s="707" customFormat="1" ht="12.75">
      <c r="A198" s="707">
        <v>192</v>
      </c>
      <c r="B198" s="726" t="s">
        <v>737</v>
      </c>
      <c r="C198" s="727" t="s">
        <v>738</v>
      </c>
      <c r="D198" s="728"/>
      <c r="E198" s="751"/>
      <c r="F198" s="730">
        <v>4500</v>
      </c>
      <c r="G198" s="751"/>
      <c r="H198" s="730"/>
      <c r="I198" s="752">
        <v>4500</v>
      </c>
      <c r="J198" s="753"/>
      <c r="K198" s="730">
        <f t="shared" si="0"/>
        <v>4500</v>
      </c>
      <c r="M198" s="713"/>
    </row>
    <row r="199" spans="1:13" s="707" customFormat="1" ht="12.75">
      <c r="A199" s="707">
        <v>193</v>
      </c>
      <c r="B199" s="726" t="s">
        <v>739</v>
      </c>
      <c r="C199" s="727" t="s">
        <v>738</v>
      </c>
      <c r="D199" s="728"/>
      <c r="E199" s="751"/>
      <c r="F199" s="730">
        <v>1000</v>
      </c>
      <c r="G199" s="751"/>
      <c r="H199" s="730"/>
      <c r="I199" s="752">
        <v>1000</v>
      </c>
      <c r="J199" s="753"/>
      <c r="K199" s="730">
        <f t="shared" si="0"/>
        <v>1000</v>
      </c>
      <c r="M199" s="713"/>
    </row>
    <row r="200" spans="1:13" s="707" customFormat="1" ht="12.75">
      <c r="A200" s="707">
        <v>194</v>
      </c>
      <c r="B200" s="726" t="s">
        <v>740</v>
      </c>
      <c r="C200" s="727" t="s">
        <v>741</v>
      </c>
      <c r="D200" s="728"/>
      <c r="E200" s="751"/>
      <c r="F200" s="730">
        <v>1500</v>
      </c>
      <c r="G200" s="751"/>
      <c r="H200" s="730"/>
      <c r="I200" s="752">
        <v>1500</v>
      </c>
      <c r="J200" s="753"/>
      <c r="K200" s="730">
        <f t="shared" si="0"/>
        <v>1500</v>
      </c>
      <c r="M200" s="713"/>
    </row>
    <row r="201" spans="1:13" s="707" customFormat="1" ht="12.75">
      <c r="A201" s="707">
        <v>195</v>
      </c>
      <c r="B201" s="726" t="s">
        <v>742</v>
      </c>
      <c r="C201" s="727" t="s">
        <v>743</v>
      </c>
      <c r="D201" s="728"/>
      <c r="E201" s="751"/>
      <c r="F201" s="730">
        <v>6200</v>
      </c>
      <c r="G201" s="751"/>
      <c r="H201" s="730"/>
      <c r="I201" s="752">
        <v>6200</v>
      </c>
      <c r="J201" s="753"/>
      <c r="K201" s="730">
        <f t="shared" si="0"/>
        <v>6200</v>
      </c>
      <c r="M201" s="713"/>
    </row>
    <row r="202" spans="1:13" s="707" customFormat="1" ht="12.75">
      <c r="A202" s="707">
        <v>196</v>
      </c>
      <c r="B202" s="726" t="s">
        <v>744</v>
      </c>
      <c r="C202" s="727" t="s">
        <v>743</v>
      </c>
      <c r="D202" s="728"/>
      <c r="E202" s="751"/>
      <c r="F202" s="730">
        <v>1000</v>
      </c>
      <c r="G202" s="751"/>
      <c r="H202" s="730"/>
      <c r="I202" s="752">
        <v>1000</v>
      </c>
      <c r="J202" s="753"/>
      <c r="K202" s="730">
        <f aca="true" t="shared" si="2" ref="K202:K218">I202+J202</f>
        <v>1000</v>
      </c>
      <c r="M202" s="713"/>
    </row>
    <row r="203" spans="1:13" s="707" customFormat="1" ht="12.75">
      <c r="A203" s="707">
        <v>197</v>
      </c>
      <c r="B203" s="726" t="s">
        <v>745</v>
      </c>
      <c r="C203" s="727" t="s">
        <v>743</v>
      </c>
      <c r="D203" s="728"/>
      <c r="E203" s="751"/>
      <c r="F203" s="730">
        <v>2400</v>
      </c>
      <c r="G203" s="751"/>
      <c r="H203" s="730"/>
      <c r="I203" s="752">
        <v>2400</v>
      </c>
      <c r="J203" s="753"/>
      <c r="K203" s="730">
        <f t="shared" si="2"/>
        <v>2400</v>
      </c>
      <c r="M203" s="713"/>
    </row>
    <row r="204" spans="1:13" s="707" customFormat="1" ht="12.75">
      <c r="A204" s="707">
        <v>198</v>
      </c>
      <c r="B204" s="726" t="s">
        <v>746</v>
      </c>
      <c r="C204" s="727" t="s">
        <v>747</v>
      </c>
      <c r="D204" s="728"/>
      <c r="E204" s="751"/>
      <c r="F204" s="730">
        <v>4000</v>
      </c>
      <c r="G204" s="751"/>
      <c r="H204" s="730"/>
      <c r="I204" s="752">
        <v>4000</v>
      </c>
      <c r="J204" s="753"/>
      <c r="K204" s="730">
        <f t="shared" si="2"/>
        <v>4000</v>
      </c>
      <c r="M204" s="713"/>
    </row>
    <row r="205" spans="1:13" s="707" customFormat="1" ht="12.75">
      <c r="A205" s="707">
        <v>199</v>
      </c>
      <c r="B205" s="726" t="s">
        <v>748</v>
      </c>
      <c r="C205" s="727" t="s">
        <v>749</v>
      </c>
      <c r="D205" s="728"/>
      <c r="E205" s="751"/>
      <c r="F205" s="730">
        <v>9900</v>
      </c>
      <c r="G205" s="751"/>
      <c r="H205" s="730"/>
      <c r="I205" s="752">
        <v>9900</v>
      </c>
      <c r="J205" s="753"/>
      <c r="K205" s="730">
        <f t="shared" si="2"/>
        <v>9900</v>
      </c>
      <c r="M205" s="713"/>
    </row>
    <row r="206" spans="1:13" s="707" customFormat="1" ht="12.75">
      <c r="A206" s="707">
        <v>200</v>
      </c>
      <c r="B206" s="726" t="s">
        <v>750</v>
      </c>
      <c r="C206" s="727" t="s">
        <v>749</v>
      </c>
      <c r="D206" s="728"/>
      <c r="E206" s="751"/>
      <c r="F206" s="730">
        <v>1000</v>
      </c>
      <c r="G206" s="751"/>
      <c r="H206" s="730"/>
      <c r="I206" s="752">
        <v>1000</v>
      </c>
      <c r="J206" s="753"/>
      <c r="K206" s="730">
        <f t="shared" si="2"/>
        <v>1000</v>
      </c>
      <c r="M206" s="713"/>
    </row>
    <row r="207" spans="1:13" s="707" customFormat="1" ht="13.5" thickBot="1">
      <c r="A207" s="707">
        <v>201</v>
      </c>
      <c r="B207" s="726" t="s">
        <v>751</v>
      </c>
      <c r="C207" s="727" t="s">
        <v>699</v>
      </c>
      <c r="D207" s="728"/>
      <c r="E207" s="751"/>
      <c r="F207" s="730">
        <v>150</v>
      </c>
      <c r="G207" s="751"/>
      <c r="H207" s="730"/>
      <c r="I207" s="752">
        <v>150</v>
      </c>
      <c r="J207" s="753"/>
      <c r="K207" s="730">
        <f t="shared" si="2"/>
        <v>150</v>
      </c>
      <c r="M207" s="713"/>
    </row>
    <row r="208" spans="2:13" s="707" customFormat="1" ht="20.25" customHeight="1" thickBot="1">
      <c r="B208" s="738" t="s">
        <v>752</v>
      </c>
      <c r="C208" s="739"/>
      <c r="D208" s="740"/>
      <c r="E208" s="742">
        <f aca="true" t="shared" si="3" ref="E208:K208">SUM(E167:E207)</f>
        <v>0</v>
      </c>
      <c r="F208" s="742">
        <f t="shared" si="3"/>
        <v>184600</v>
      </c>
      <c r="G208" s="742">
        <f t="shared" si="3"/>
        <v>0</v>
      </c>
      <c r="H208" s="742">
        <f t="shared" si="3"/>
        <v>0</v>
      </c>
      <c r="I208" s="774">
        <f t="shared" si="3"/>
        <v>184600</v>
      </c>
      <c r="J208" s="742">
        <f t="shared" si="3"/>
        <v>0</v>
      </c>
      <c r="K208" s="743">
        <f t="shared" si="3"/>
        <v>184600</v>
      </c>
      <c r="L208" s="713"/>
      <c r="M208" s="713"/>
    </row>
    <row r="209" spans="1:17" s="707" customFormat="1" ht="12.75">
      <c r="A209" s="707">
        <v>202</v>
      </c>
      <c r="B209" s="754" t="s">
        <v>753</v>
      </c>
      <c r="C209" s="755" t="s">
        <v>754</v>
      </c>
      <c r="D209" s="728"/>
      <c r="E209" s="751"/>
      <c r="F209" s="730">
        <v>67152</v>
      </c>
      <c r="G209" s="751"/>
      <c r="H209" s="730"/>
      <c r="I209" s="752">
        <v>47152</v>
      </c>
      <c r="J209" s="753">
        <v>20000</v>
      </c>
      <c r="K209" s="730">
        <f t="shared" si="2"/>
        <v>67152</v>
      </c>
      <c r="N209" s="713"/>
      <c r="O209" s="713"/>
      <c r="P209" s="713"/>
      <c r="Q209" s="713"/>
    </row>
    <row r="210" spans="1:17" s="707" customFormat="1" ht="12.75">
      <c r="A210" s="707">
        <v>203</v>
      </c>
      <c r="B210" s="754" t="s">
        <v>755</v>
      </c>
      <c r="C210" s="755" t="s">
        <v>756</v>
      </c>
      <c r="D210" s="728"/>
      <c r="E210" s="751"/>
      <c r="F210" s="730">
        <v>27906</v>
      </c>
      <c r="G210" s="751"/>
      <c r="H210" s="730"/>
      <c r="I210" s="752">
        <v>17906</v>
      </c>
      <c r="J210" s="753">
        <v>10000</v>
      </c>
      <c r="K210" s="730">
        <f t="shared" si="2"/>
        <v>27906</v>
      </c>
      <c r="N210" s="713"/>
      <c r="O210" s="713"/>
      <c r="P210" s="713"/>
      <c r="Q210" s="713"/>
    </row>
    <row r="211" spans="1:17" s="707" customFormat="1" ht="12.75">
      <c r="A211" s="707">
        <v>204</v>
      </c>
      <c r="B211" s="754" t="s">
        <v>757</v>
      </c>
      <c r="C211" s="755" t="s">
        <v>758</v>
      </c>
      <c r="D211" s="728"/>
      <c r="E211" s="751"/>
      <c r="F211" s="730">
        <v>30465</v>
      </c>
      <c r="G211" s="751"/>
      <c r="H211" s="730"/>
      <c r="I211" s="752">
        <v>20465</v>
      </c>
      <c r="J211" s="753">
        <v>10000</v>
      </c>
      <c r="K211" s="730">
        <f t="shared" si="2"/>
        <v>30465</v>
      </c>
      <c r="N211" s="713"/>
      <c r="O211" s="713"/>
      <c r="P211" s="713"/>
      <c r="Q211" s="713"/>
    </row>
    <row r="212" spans="1:17" s="707" customFormat="1" ht="12.75">
      <c r="A212" s="707">
        <v>205</v>
      </c>
      <c r="B212" s="754" t="s">
        <v>759</v>
      </c>
      <c r="C212" s="755" t="s">
        <v>760</v>
      </c>
      <c r="D212" s="728"/>
      <c r="E212" s="751"/>
      <c r="F212" s="730">
        <v>78658</v>
      </c>
      <c r="G212" s="751"/>
      <c r="H212" s="730"/>
      <c r="I212" s="752">
        <v>48658</v>
      </c>
      <c r="J212" s="753">
        <v>30000</v>
      </c>
      <c r="K212" s="730">
        <f t="shared" si="2"/>
        <v>78658</v>
      </c>
      <c r="M212" s="713"/>
      <c r="N212" s="713"/>
      <c r="P212" s="713"/>
      <c r="Q212" s="713"/>
    </row>
    <row r="213" spans="1:17" s="707" customFormat="1" ht="12.75">
      <c r="A213" s="707">
        <v>206</v>
      </c>
      <c r="B213" s="754" t="s">
        <v>761</v>
      </c>
      <c r="C213" s="755" t="s">
        <v>762</v>
      </c>
      <c r="D213" s="728"/>
      <c r="E213" s="751"/>
      <c r="F213" s="730">
        <v>15000</v>
      </c>
      <c r="G213" s="751"/>
      <c r="H213" s="730"/>
      <c r="I213" s="752">
        <v>10000</v>
      </c>
      <c r="J213" s="753">
        <v>5000</v>
      </c>
      <c r="K213" s="730">
        <f t="shared" si="2"/>
        <v>15000</v>
      </c>
      <c r="M213" s="713"/>
      <c r="N213" s="713"/>
      <c r="P213" s="713"/>
      <c r="Q213" s="713"/>
    </row>
    <row r="214" spans="1:17" s="707" customFormat="1" ht="12.75">
      <c r="A214" s="707">
        <v>207</v>
      </c>
      <c r="B214" s="754" t="s">
        <v>763</v>
      </c>
      <c r="C214" s="755" t="s">
        <v>764</v>
      </c>
      <c r="D214" s="728"/>
      <c r="E214" s="751"/>
      <c r="F214" s="730">
        <v>14000</v>
      </c>
      <c r="G214" s="751"/>
      <c r="H214" s="730"/>
      <c r="I214" s="752">
        <v>9000</v>
      </c>
      <c r="J214" s="753">
        <v>5000</v>
      </c>
      <c r="K214" s="730">
        <f t="shared" si="2"/>
        <v>14000</v>
      </c>
      <c r="M214" s="713"/>
      <c r="N214" s="713"/>
      <c r="P214" s="713"/>
      <c r="Q214" s="713"/>
    </row>
    <row r="215" spans="1:17" s="707" customFormat="1" ht="13.5" thickBot="1">
      <c r="A215" s="707">
        <v>208</v>
      </c>
      <c r="B215" s="754" t="s">
        <v>765</v>
      </c>
      <c r="C215" s="755" t="s">
        <v>766</v>
      </c>
      <c r="D215" s="728"/>
      <c r="E215" s="751"/>
      <c r="F215" s="730">
        <v>45000</v>
      </c>
      <c r="G215" s="751"/>
      <c r="H215" s="730"/>
      <c r="I215" s="752">
        <v>22819</v>
      </c>
      <c r="J215" s="753">
        <v>22181</v>
      </c>
      <c r="K215" s="730">
        <f t="shared" si="2"/>
        <v>45000</v>
      </c>
      <c r="M215" s="713"/>
      <c r="N215" s="713"/>
      <c r="P215" s="713"/>
      <c r="Q215" s="713"/>
    </row>
    <row r="216" spans="2:17" s="707" customFormat="1" ht="20.25" customHeight="1" thickBot="1">
      <c r="B216" s="738" t="s">
        <v>767</v>
      </c>
      <c r="C216" s="739"/>
      <c r="D216" s="740"/>
      <c r="E216" s="742">
        <f>SUM(E209:E215)</f>
        <v>0</v>
      </c>
      <c r="F216" s="742">
        <f aca="true" t="shared" si="4" ref="F216:K216">SUM(F209:F215)</f>
        <v>278181</v>
      </c>
      <c r="G216" s="742">
        <f t="shared" si="4"/>
        <v>0</v>
      </c>
      <c r="H216" s="742">
        <f t="shared" si="4"/>
        <v>0</v>
      </c>
      <c r="I216" s="774">
        <f t="shared" si="4"/>
        <v>176000</v>
      </c>
      <c r="J216" s="742">
        <f t="shared" si="4"/>
        <v>102181</v>
      </c>
      <c r="K216" s="743">
        <f t="shared" si="4"/>
        <v>278181</v>
      </c>
      <c r="M216" s="713"/>
      <c r="N216" s="713"/>
      <c r="O216" s="713"/>
      <c r="P216" s="713"/>
      <c r="Q216" s="713"/>
    </row>
    <row r="217" spans="1:13" s="707" customFormat="1" ht="12.75">
      <c r="A217" s="707">
        <v>209</v>
      </c>
      <c r="B217" s="726">
        <v>2335122130</v>
      </c>
      <c r="C217" s="755" t="s">
        <v>768</v>
      </c>
      <c r="D217" s="728"/>
      <c r="E217" s="751"/>
      <c r="F217" s="730"/>
      <c r="G217" s="751"/>
      <c r="H217" s="730"/>
      <c r="I217" s="752"/>
      <c r="J217" s="753">
        <v>4987</v>
      </c>
      <c r="K217" s="730">
        <f t="shared" si="2"/>
        <v>4987</v>
      </c>
      <c r="M217" s="713"/>
    </row>
    <row r="218" spans="1:14" s="707" customFormat="1" ht="12.75">
      <c r="A218" s="707">
        <v>210</v>
      </c>
      <c r="B218" s="726">
        <v>2335131320</v>
      </c>
      <c r="C218" s="755" t="s">
        <v>769</v>
      </c>
      <c r="D218" s="728"/>
      <c r="E218" s="751"/>
      <c r="F218" s="730"/>
      <c r="G218" s="751"/>
      <c r="H218" s="730"/>
      <c r="I218" s="752"/>
      <c r="J218" s="753">
        <v>3500</v>
      </c>
      <c r="K218" s="730">
        <f t="shared" si="2"/>
        <v>3500</v>
      </c>
      <c r="M218" s="713"/>
      <c r="N218" s="713"/>
    </row>
    <row r="219" spans="1:13" s="707" customFormat="1" ht="13.5" thickBot="1">
      <c r="A219" s="707">
        <v>213</v>
      </c>
      <c r="B219" s="726"/>
      <c r="C219" s="727"/>
      <c r="D219" s="728"/>
      <c r="E219" s="751"/>
      <c r="F219" s="730"/>
      <c r="G219" s="751"/>
      <c r="H219" s="730"/>
      <c r="I219" s="752"/>
      <c r="J219" s="753"/>
      <c r="K219" s="730"/>
      <c r="M219" s="713"/>
    </row>
    <row r="220" spans="2:13" s="707" customFormat="1" ht="20.25" customHeight="1" thickBot="1">
      <c r="B220" s="738" t="s">
        <v>770</v>
      </c>
      <c r="C220" s="739"/>
      <c r="D220" s="740"/>
      <c r="E220" s="742">
        <f>SUM(E217:E219)</f>
        <v>0</v>
      </c>
      <c r="F220" s="742">
        <f aca="true" t="shared" si="5" ref="F220:K220">SUM(F217:F219)</f>
        <v>0</v>
      </c>
      <c r="G220" s="742">
        <f t="shared" si="5"/>
        <v>0</v>
      </c>
      <c r="H220" s="742">
        <f t="shared" si="5"/>
        <v>0</v>
      </c>
      <c r="I220" s="774">
        <f t="shared" si="5"/>
        <v>0</v>
      </c>
      <c r="J220" s="742">
        <f t="shared" si="5"/>
        <v>8487</v>
      </c>
      <c r="K220" s="743">
        <f t="shared" si="5"/>
        <v>8487</v>
      </c>
      <c r="L220" s="713"/>
      <c r="M220" s="713"/>
    </row>
    <row r="221" spans="1:13" s="707" customFormat="1" ht="12.75">
      <c r="A221" s="707">
        <v>214</v>
      </c>
      <c r="B221" s="726"/>
      <c r="C221" s="727"/>
      <c r="D221" s="728"/>
      <c r="E221" s="751"/>
      <c r="F221" s="730"/>
      <c r="G221" s="751"/>
      <c r="H221" s="730"/>
      <c r="I221" s="752"/>
      <c r="J221" s="753"/>
      <c r="K221" s="730"/>
      <c r="M221" s="713"/>
    </row>
    <row r="222" spans="1:15" s="707" customFormat="1" ht="12.75">
      <c r="A222" s="707">
        <v>215</v>
      </c>
      <c r="B222" s="726"/>
      <c r="C222" s="727"/>
      <c r="D222" s="728"/>
      <c r="E222" s="751"/>
      <c r="F222" s="730"/>
      <c r="G222" s="751"/>
      <c r="H222" s="730"/>
      <c r="I222" s="752"/>
      <c r="J222" s="753"/>
      <c r="K222" s="730"/>
      <c r="M222" s="713"/>
      <c r="O222" s="713"/>
    </row>
    <row r="223" spans="1:13" s="707" customFormat="1" ht="12.75">
      <c r="A223" s="707">
        <v>216</v>
      </c>
      <c r="B223" s="726"/>
      <c r="C223" s="727"/>
      <c r="D223" s="728"/>
      <c r="E223" s="751"/>
      <c r="F223" s="730"/>
      <c r="G223" s="751"/>
      <c r="H223" s="730"/>
      <c r="I223" s="752"/>
      <c r="J223" s="753"/>
      <c r="K223" s="730"/>
      <c r="M223" s="713"/>
    </row>
    <row r="224" spans="2:13" s="707" customFormat="1" ht="15">
      <c r="B224" s="756"/>
      <c r="C224" s="757"/>
      <c r="D224" s="756"/>
      <c r="E224" s="719"/>
      <c r="F224" s="719"/>
      <c r="G224" s="719"/>
      <c r="H224" s="719"/>
      <c r="I224" s="719"/>
      <c r="J224" s="719"/>
      <c r="K224" s="719"/>
      <c r="M224" s="713"/>
    </row>
    <row r="225" spans="2:13" s="707" customFormat="1" ht="15.75">
      <c r="B225" s="758" t="s">
        <v>82</v>
      </c>
      <c r="C225" s="757"/>
      <c r="D225" s="756"/>
      <c r="E225" s="719"/>
      <c r="F225" s="719"/>
      <c r="G225" s="719"/>
      <c r="H225" s="719"/>
      <c r="I225" s="719"/>
      <c r="J225" s="719"/>
      <c r="K225" s="719"/>
      <c r="M225" s="713"/>
    </row>
    <row r="226" spans="2:13" s="707" customFormat="1" ht="15.75">
      <c r="B226" s="758" t="s">
        <v>85</v>
      </c>
      <c r="C226" s="757"/>
      <c r="D226" s="756"/>
      <c r="E226" s="719"/>
      <c r="F226" s="719"/>
      <c r="G226" s="719"/>
      <c r="H226" s="719"/>
      <c r="I226" s="719"/>
      <c r="J226" s="719"/>
      <c r="K226" s="719"/>
      <c r="M226" s="713"/>
    </row>
    <row r="227" spans="2:13" s="707" customFormat="1" ht="12.75">
      <c r="B227" s="719"/>
      <c r="C227" s="719"/>
      <c r="D227" s="719"/>
      <c r="E227" s="719"/>
      <c r="F227" s="719"/>
      <c r="G227" s="719"/>
      <c r="H227" s="719"/>
      <c r="I227" s="719"/>
      <c r="J227" s="719"/>
      <c r="K227" s="719"/>
      <c r="M227" s="713"/>
    </row>
    <row r="228" spans="2:13" s="707" customFormat="1" ht="12.75">
      <c r="B228" s="718"/>
      <c r="C228" s="719" t="s">
        <v>86</v>
      </c>
      <c r="D228" s="759"/>
      <c r="E228" s="760">
        <v>925100</v>
      </c>
      <c r="F228" s="760"/>
      <c r="G228" s="718"/>
      <c r="H228" s="719"/>
      <c r="I228" s="718"/>
      <c r="J228" s="719"/>
      <c r="K228" s="719"/>
      <c r="M228" s="713"/>
    </row>
    <row r="229" spans="2:13" s="707" customFormat="1" ht="13.5" thickBot="1">
      <c r="B229" s="719"/>
      <c r="C229" s="719" t="s">
        <v>87</v>
      </c>
      <c r="D229" s="759"/>
      <c r="E229" s="761">
        <v>0</v>
      </c>
      <c r="F229" s="761"/>
      <c r="G229" s="719"/>
      <c r="H229" s="719"/>
      <c r="I229" s="719"/>
      <c r="J229" s="719"/>
      <c r="K229" s="719"/>
      <c r="M229" s="713"/>
    </row>
    <row r="230" spans="2:13" s="707" customFormat="1" ht="16.5" thickBot="1">
      <c r="B230" s="719"/>
      <c r="C230" s="762" t="s">
        <v>88</v>
      </c>
      <c r="D230" s="759"/>
      <c r="E230" s="763">
        <f>SUM(E228:F229)</f>
        <v>925100</v>
      </c>
      <c r="F230" s="764"/>
      <c r="G230" s="719"/>
      <c r="H230" s="719"/>
      <c r="I230" s="719"/>
      <c r="J230" s="719"/>
      <c r="K230" s="719"/>
      <c r="M230" s="713"/>
    </row>
    <row r="231" spans="2:13" s="707" customFormat="1" ht="12.75">
      <c r="B231" s="719"/>
      <c r="C231" s="718" t="s">
        <v>89</v>
      </c>
      <c r="D231" s="759"/>
      <c r="E231" s="765">
        <v>925100</v>
      </c>
      <c r="F231" s="765"/>
      <c r="G231" s="719"/>
      <c r="H231" s="719"/>
      <c r="I231" s="719"/>
      <c r="J231" s="719"/>
      <c r="K231" s="719"/>
      <c r="M231" s="713"/>
    </row>
    <row r="232" spans="2:13" s="707" customFormat="1" ht="12.75">
      <c r="B232" s="719"/>
      <c r="C232" s="766" t="s">
        <v>771</v>
      </c>
      <c r="D232" s="759"/>
      <c r="E232" s="767">
        <v>110668</v>
      </c>
      <c r="F232" s="767"/>
      <c r="G232" s="719"/>
      <c r="H232" s="719"/>
      <c r="I232" s="719"/>
      <c r="J232" s="719"/>
      <c r="K232" s="719"/>
      <c r="M232" s="713"/>
    </row>
    <row r="233" spans="2:13" s="707" customFormat="1" ht="13.5" thickBot="1">
      <c r="B233" s="719"/>
      <c r="C233" s="766" t="s">
        <v>772</v>
      </c>
      <c r="D233" s="759"/>
      <c r="E233" s="768"/>
      <c r="F233" s="768">
        <v>131151</v>
      </c>
      <c r="G233" s="719"/>
      <c r="H233" s="719"/>
      <c r="I233" s="719"/>
      <c r="J233" s="719"/>
      <c r="K233" s="719"/>
      <c r="M233" s="713"/>
    </row>
    <row r="235" ht="12.75">
      <c r="F235" s="705"/>
    </row>
  </sheetData>
  <sheetProtection/>
  <mergeCells count="15">
    <mergeCell ref="E230:F230"/>
    <mergeCell ref="E231:F231"/>
    <mergeCell ref="E232:F232"/>
    <mergeCell ref="B166:D166"/>
    <mergeCell ref="B208:D208"/>
    <mergeCell ref="B216:D216"/>
    <mergeCell ref="B220:D220"/>
    <mergeCell ref="E228:F228"/>
    <mergeCell ref="E229:F229"/>
    <mergeCell ref="B4:B5"/>
    <mergeCell ref="C4:C5"/>
    <mergeCell ref="D4:D5"/>
    <mergeCell ref="E4:F4"/>
    <mergeCell ref="G4:H4"/>
    <mergeCell ref="I4:K4"/>
  </mergeCells>
  <printOptions horizontalCentered="1"/>
  <pageMargins left="0.7874015748031497" right="0.3937007874015748" top="1.1811023622047245" bottom="0.984251968503937" header="0.9055118110236221" footer="0.5118110236220472"/>
  <pageSetup fitToWidth="2" horizontalDpi="300" verticalDpi="300" orientation="portrait" paperSize="8" scale="65" r:id="rId1"/>
  <headerFooter alignWithMargins="0">
    <oddHeader>&amp;R&amp;"Arial CE,Kurzíva"Kapitola D.&amp;"Arial CE,Obyčejné"
&amp;"Arial CE,Tučné"Tabulka č.8</oddHead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2008-03-25T07:26:51Z</cp:lastPrinted>
  <dcterms:created xsi:type="dcterms:W3CDTF">2006-03-02T12:55:36Z</dcterms:created>
  <dcterms:modified xsi:type="dcterms:W3CDTF">2008-03-25T07:30:43Z</dcterms:modified>
  <cp:category/>
  <cp:version/>
  <cp:contentType/>
  <cp:contentStatus/>
</cp:coreProperties>
</file>