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Počty jídel pro r.2007" sheetId="1" r:id="rId1"/>
    <sheet name="porovnání 06-07" sheetId="2" r:id="rId2"/>
  </sheets>
  <definedNames/>
  <calcPr fullCalcOnLoad="1"/>
</workbook>
</file>

<file path=xl/sharedStrings.xml><?xml version="1.0" encoding="utf-8"?>
<sst xmlns="http://schemas.openxmlformats.org/spreadsheetml/2006/main" count="128" uniqueCount="72">
  <si>
    <t>Dotace na ubytování a stravování studentů v roce 2007</t>
  </si>
  <si>
    <t>VŠ</t>
  </si>
  <si>
    <t>celkový počet vydaných jídel v menzách VŠ</t>
  </si>
  <si>
    <t>dotace</t>
  </si>
  <si>
    <t>Zaokrouhleno standardně na celé tisíce</t>
  </si>
  <si>
    <t>teplých</t>
  </si>
  <si>
    <t>studených</t>
  </si>
  <si>
    <t>stud. přepočt.</t>
  </si>
  <si>
    <t>celkem tep. + st. přep.</t>
  </si>
  <si>
    <t>v tis. Kč</t>
  </si>
  <si>
    <t>tis. Kč</t>
  </si>
  <si>
    <t>1.</t>
  </si>
  <si>
    <t>UK</t>
  </si>
  <si>
    <t>2.</t>
  </si>
  <si>
    <t>JU</t>
  </si>
  <si>
    <t>3.</t>
  </si>
  <si>
    <t>UJEP</t>
  </si>
  <si>
    <t>4.</t>
  </si>
  <si>
    <t>MU</t>
  </si>
  <si>
    <t>5.</t>
  </si>
  <si>
    <t>UPOL</t>
  </si>
  <si>
    <t>6.</t>
  </si>
  <si>
    <t>VFU</t>
  </si>
  <si>
    <t>7.</t>
  </si>
  <si>
    <t>OU</t>
  </si>
  <si>
    <t>8.</t>
  </si>
  <si>
    <t>UHK</t>
  </si>
  <si>
    <t>9.</t>
  </si>
  <si>
    <t>SU</t>
  </si>
  <si>
    <t>10.</t>
  </si>
  <si>
    <t>ČVUT</t>
  </si>
  <si>
    <t>11.</t>
  </si>
  <si>
    <t>VŠCHT</t>
  </si>
  <si>
    <t>12.</t>
  </si>
  <si>
    <t>ZU</t>
  </si>
  <si>
    <t>13.</t>
  </si>
  <si>
    <t>TUL</t>
  </si>
  <si>
    <t>14.</t>
  </si>
  <si>
    <t>UPAR</t>
  </si>
  <si>
    <t>15.</t>
  </si>
  <si>
    <t>VUT</t>
  </si>
  <si>
    <t>16.</t>
  </si>
  <si>
    <t>TUO</t>
  </si>
  <si>
    <t>17.</t>
  </si>
  <si>
    <t>UTB</t>
  </si>
  <si>
    <t>18.</t>
  </si>
  <si>
    <t>VŠE</t>
  </si>
  <si>
    <t>19.</t>
  </si>
  <si>
    <t>ČZU</t>
  </si>
  <si>
    <t>20.</t>
  </si>
  <si>
    <t>MZLU</t>
  </si>
  <si>
    <t>21.</t>
  </si>
  <si>
    <t>AMU</t>
  </si>
  <si>
    <t>22.</t>
  </si>
  <si>
    <t>AVU</t>
  </si>
  <si>
    <t>23.</t>
  </si>
  <si>
    <t>VŠUP</t>
  </si>
  <si>
    <t>24.</t>
  </si>
  <si>
    <t>JAMU</t>
  </si>
  <si>
    <t>25.</t>
  </si>
  <si>
    <t>VŠPJ</t>
  </si>
  <si>
    <t>Celkem</t>
  </si>
  <si>
    <t>Normativ na jedno hlavní jídlo (v Kč)</t>
  </si>
  <si>
    <t>zůstává nezměněn proti r. 2006</t>
  </si>
  <si>
    <t>Roční příspěvek na stravování (v tis. Kč)</t>
  </si>
  <si>
    <t>Dotace na ubytování a stravování studentů - srovnání let 2006 a 2007</t>
  </si>
  <si>
    <t>Rozdíl</t>
  </si>
  <si>
    <t>celkem jídel</t>
  </si>
  <si>
    <t>dotace v tis. Kč</t>
  </si>
  <si>
    <t>Název této dotace vyplývá ze zákona č. 111/1998 Sb., o vysokých školách a o změně a doplnění dalších zákonů (zákon o vysokých školách), ve znění pozdějších předpisů.</t>
  </si>
  <si>
    <t>Poznámka:</t>
  </si>
  <si>
    <t>Od IV. čtvrtletí 2005 se tato dotace vypočítává pouze z počtu vydaných jídel v předchozím akad. roce, neboť na ubytování bylo zavedeno pro studenty ubytovací stipendium. Podrobnosti viz "Pravidla pro poskytování příspěvků a dotací veřejným vysokým školám … "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</si>
</sst>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0.0000"/>
    <numFmt numFmtId="167" formatCode="0.0"/>
    <numFmt numFmtId="168" formatCode="#,##0.000"/>
    <numFmt numFmtId="169" formatCode="0.000%"/>
    <numFmt numFmtId="170" formatCode="0.00000"/>
    <numFmt numFmtId="171" formatCode="#,##0.00000000"/>
    <numFmt numFmtId="172" formatCode="#,##0.000000000000"/>
    <numFmt numFmtId="173" formatCode="#,##0.00000"/>
    <numFmt numFmtId="174" formatCode="0.000000000000"/>
    <numFmt numFmtId="175" formatCode="#,##0.0000"/>
    <numFmt numFmtId="176" formatCode="0.0%"/>
    <numFmt numFmtId="177" formatCode="#,##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0">
    <font>
      <sz val="10"/>
      <name val="Arial CE"/>
      <family val="0"/>
    </font>
    <font>
      <u val="single"/>
      <sz val="11"/>
      <color indexed="12"/>
      <name val="Times New Roman CE"/>
      <family val="0"/>
    </font>
    <font>
      <sz val="11"/>
      <name val="Times New Roman CE"/>
      <family val="1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Times New Roman CE"/>
      <family val="0"/>
    </font>
    <font>
      <b/>
      <sz val="11"/>
      <name val="Times New Roman CE"/>
      <family val="0"/>
    </font>
    <font>
      <b/>
      <sz val="16"/>
      <name val="Arial CE"/>
      <family val="0"/>
    </font>
    <font>
      <sz val="10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Continuous" vertical="center" wrapText="1"/>
      <protection/>
    </xf>
    <xf numFmtId="0" fontId="2" fillId="0" borderId="3" xfId="20" applyBorder="1" applyAlignment="1">
      <alignment horizontal="centerContinuous" vertical="center" wrapText="1"/>
      <protection/>
    </xf>
    <xf numFmtId="0" fontId="2" fillId="0" borderId="4" xfId="20" applyBorder="1" applyAlignment="1">
      <alignment horizontal="centerContinuous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2" fillId="0" borderId="6" xfId="20" applyBorder="1" applyAlignment="1">
      <alignment vertical="center"/>
      <protection/>
    </xf>
    <xf numFmtId="0" fontId="2" fillId="0" borderId="5" xfId="20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>
      <alignment horizontal="center" vertical="center"/>
      <protection/>
    </xf>
    <xf numFmtId="0" fontId="2" fillId="0" borderId="5" xfId="20" applyBorder="1" applyAlignment="1">
      <alignment vertical="center"/>
      <protection/>
    </xf>
    <xf numFmtId="3" fontId="2" fillId="0" borderId="5" xfId="20" applyNumberFormat="1" applyBorder="1" applyAlignment="1">
      <alignment vertical="center"/>
      <protection/>
    </xf>
    <xf numFmtId="4" fontId="2" fillId="0" borderId="5" xfId="20" applyNumberFormat="1" applyBorder="1" applyAlignment="1">
      <alignment vertical="center"/>
      <protection/>
    </xf>
    <xf numFmtId="0" fontId="2" fillId="0" borderId="5" xfId="20" applyFont="1" applyBorder="1" applyAlignment="1">
      <alignment vertical="center"/>
      <protection/>
    </xf>
    <xf numFmtId="3" fontId="2" fillId="0" borderId="0" xfId="20" applyNumberFormat="1" applyAlignment="1">
      <alignment vertical="center"/>
      <protection/>
    </xf>
    <xf numFmtId="3" fontId="2" fillId="0" borderId="0" xfId="20" applyNumberFormat="1" applyFont="1" applyAlignment="1">
      <alignment horizontal="center" vertical="center"/>
      <protection/>
    </xf>
    <xf numFmtId="164" fontId="6" fillId="0" borderId="0" xfId="20" applyNumberFormat="1" applyFont="1" applyAlignment="1">
      <alignment vertical="center"/>
      <protection/>
    </xf>
    <xf numFmtId="4" fontId="6" fillId="0" borderId="0" xfId="20" applyNumberFormat="1" applyFont="1" applyAlignment="1">
      <alignment vertical="center"/>
      <protection/>
    </xf>
    <xf numFmtId="3" fontId="6" fillId="0" borderId="0" xfId="20" applyNumberFormat="1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20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 wrapText="1" shrinkToFit="1"/>
    </xf>
    <xf numFmtId="3" fontId="8" fillId="0" borderId="5" xfId="0" applyNumberFormat="1" applyFont="1" applyBorder="1" applyAlignment="1">
      <alignment vertical="center"/>
    </xf>
    <xf numFmtId="0" fontId="5" fillId="0" borderId="0" xfId="20" applyFont="1" applyAlignment="1">
      <alignment horizontal="center" vertical="center"/>
      <protection/>
    </xf>
    <xf numFmtId="0" fontId="0" fillId="0" borderId="5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Ubyt a strav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B5" sqref="B5"/>
    </sheetView>
  </sheetViews>
  <sheetFormatPr defaultColWidth="9.00390625" defaultRowHeight="12.75"/>
  <cols>
    <col min="1" max="1" width="3.875" style="1" customWidth="1"/>
    <col min="2" max="2" width="13.75390625" style="1" customWidth="1"/>
    <col min="3" max="3" width="13.875" style="1" customWidth="1"/>
    <col min="4" max="4" width="13.75390625" style="1" customWidth="1"/>
    <col min="5" max="5" width="14.75390625" style="1" customWidth="1"/>
    <col min="6" max="6" width="19.75390625" style="1" customWidth="1"/>
    <col min="7" max="7" width="15.00390625" style="1" customWidth="1"/>
    <col min="8" max="8" width="16.25390625" style="1" customWidth="1"/>
    <col min="9" max="16384" width="9.125" style="1" customWidth="1"/>
  </cols>
  <sheetData>
    <row r="1" spans="2:8" ht="18.75">
      <c r="B1" s="28" t="s">
        <v>0</v>
      </c>
      <c r="C1" s="28"/>
      <c r="D1" s="28"/>
      <c r="E1" s="28"/>
      <c r="F1" s="28"/>
      <c r="G1" s="28"/>
      <c r="H1" s="28"/>
    </row>
    <row r="2" s="23" customFormat="1" ht="12.75">
      <c r="B2" s="32" t="s">
        <v>70</v>
      </c>
    </row>
    <row r="3" spans="2:8" s="23" customFormat="1" ht="31.5" customHeight="1">
      <c r="B3" s="31" t="s">
        <v>69</v>
      </c>
      <c r="C3" s="31"/>
      <c r="D3" s="31"/>
      <c r="E3" s="31"/>
      <c r="F3" s="31"/>
      <c r="G3" s="31"/>
      <c r="H3" s="31"/>
    </row>
    <row r="4" spans="2:8" ht="42" customHeight="1">
      <c r="B4" s="31" t="s">
        <v>71</v>
      </c>
      <c r="C4" s="31"/>
      <c r="D4" s="31"/>
      <c r="E4" s="31"/>
      <c r="F4" s="31"/>
      <c r="G4" s="31"/>
      <c r="H4" s="31"/>
    </row>
    <row r="6" spans="2:8" s="2" customFormat="1" ht="45">
      <c r="B6" s="3" t="s">
        <v>1</v>
      </c>
      <c r="C6" s="4" t="s">
        <v>2</v>
      </c>
      <c r="D6" s="5"/>
      <c r="E6" s="5"/>
      <c r="F6" s="6"/>
      <c r="G6" s="3" t="s">
        <v>3</v>
      </c>
      <c r="H6" s="7" t="s">
        <v>4</v>
      </c>
    </row>
    <row r="7" spans="2:9" ht="15">
      <c r="B7" s="8"/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  <c r="H7" s="10" t="s">
        <v>10</v>
      </c>
      <c r="I7" s="11"/>
    </row>
    <row r="8" spans="1:8" ht="15">
      <c r="A8" s="12" t="s">
        <v>11</v>
      </c>
      <c r="B8" s="13" t="s">
        <v>12</v>
      </c>
      <c r="C8" s="14">
        <f>1062283+73310</f>
        <v>1135593</v>
      </c>
      <c r="D8" s="14">
        <v>477559</v>
      </c>
      <c r="E8" s="14">
        <f aca="true" t="shared" si="0" ref="E8:E33">D8*0.4</f>
        <v>191023.6</v>
      </c>
      <c r="F8" s="14">
        <f aca="true" t="shared" si="1" ref="F8:F32">C8+E8</f>
        <v>1326616.6</v>
      </c>
      <c r="G8" s="15">
        <f aca="true" t="shared" si="2" ref="G8:G32">F8*$F$35/1000</f>
        <v>30512.181800000002</v>
      </c>
      <c r="H8" s="14">
        <f aca="true" t="shared" si="3" ref="H8:H32">ROUND(F8*$F$35/1000,0)</f>
        <v>30512</v>
      </c>
    </row>
    <row r="9" spans="1:8" ht="15">
      <c r="A9" s="12" t="s">
        <v>13</v>
      </c>
      <c r="B9" s="13" t="s">
        <v>14</v>
      </c>
      <c r="C9" s="14">
        <v>237474</v>
      </c>
      <c r="D9" s="14">
        <v>7663</v>
      </c>
      <c r="E9" s="14">
        <f t="shared" si="0"/>
        <v>3065.2000000000003</v>
      </c>
      <c r="F9" s="14">
        <f t="shared" si="1"/>
        <v>240539.2</v>
      </c>
      <c r="G9" s="15">
        <f t="shared" si="2"/>
        <v>5532.4016</v>
      </c>
      <c r="H9" s="14">
        <f t="shared" si="3"/>
        <v>5532</v>
      </c>
    </row>
    <row r="10" spans="1:8" ht="15">
      <c r="A10" s="12" t="s">
        <v>15</v>
      </c>
      <c r="B10" s="13" t="s">
        <v>16</v>
      </c>
      <c r="C10" s="14">
        <f>21136+2228</f>
        <v>23364</v>
      </c>
      <c r="D10" s="14">
        <v>0</v>
      </c>
      <c r="E10" s="14">
        <f t="shared" si="0"/>
        <v>0</v>
      </c>
      <c r="F10" s="14">
        <f t="shared" si="1"/>
        <v>23364</v>
      </c>
      <c r="G10" s="15">
        <f t="shared" si="2"/>
        <v>537.372</v>
      </c>
      <c r="H10" s="14">
        <f t="shared" si="3"/>
        <v>537</v>
      </c>
    </row>
    <row r="11" spans="1:8" ht="15">
      <c r="A11" s="12" t="s">
        <v>17</v>
      </c>
      <c r="B11" s="13" t="s">
        <v>18</v>
      </c>
      <c r="C11" s="14">
        <v>696298</v>
      </c>
      <c r="D11" s="14">
        <v>75359</v>
      </c>
      <c r="E11" s="14">
        <f t="shared" si="0"/>
        <v>30143.600000000002</v>
      </c>
      <c r="F11" s="14">
        <f t="shared" si="1"/>
        <v>726441.6</v>
      </c>
      <c r="G11" s="15">
        <f t="shared" si="2"/>
        <v>16708.1568</v>
      </c>
      <c r="H11" s="14">
        <f t="shared" si="3"/>
        <v>16708</v>
      </c>
    </row>
    <row r="12" spans="1:8" ht="15">
      <c r="A12" s="12" t="s">
        <v>19</v>
      </c>
      <c r="B12" s="16" t="s">
        <v>20</v>
      </c>
      <c r="C12" s="14">
        <v>369349</v>
      </c>
      <c r="D12" s="14">
        <v>55616</v>
      </c>
      <c r="E12" s="14">
        <f t="shared" si="0"/>
        <v>22246.4</v>
      </c>
      <c r="F12" s="14">
        <f t="shared" si="1"/>
        <v>391595.4</v>
      </c>
      <c r="G12" s="15">
        <f t="shared" si="2"/>
        <v>9006.694200000002</v>
      </c>
      <c r="H12" s="14">
        <f t="shared" si="3"/>
        <v>9007</v>
      </c>
    </row>
    <row r="13" spans="1:8" ht="15">
      <c r="A13" s="12" t="s">
        <v>21</v>
      </c>
      <c r="B13" s="13" t="s">
        <v>22</v>
      </c>
      <c r="C13" s="14">
        <v>0</v>
      </c>
      <c r="D13" s="14">
        <v>0</v>
      </c>
      <c r="E13" s="14">
        <f t="shared" si="0"/>
        <v>0</v>
      </c>
      <c r="F13" s="14">
        <f t="shared" si="1"/>
        <v>0</v>
      </c>
      <c r="G13" s="15">
        <f t="shared" si="2"/>
        <v>0</v>
      </c>
      <c r="H13" s="14">
        <f t="shared" si="3"/>
        <v>0</v>
      </c>
    </row>
    <row r="14" spans="1:8" ht="15">
      <c r="A14" s="12" t="s">
        <v>23</v>
      </c>
      <c r="B14" s="13" t="s">
        <v>24</v>
      </c>
      <c r="C14" s="14">
        <v>0</v>
      </c>
      <c r="D14" s="14">
        <v>0</v>
      </c>
      <c r="E14" s="14">
        <f t="shared" si="0"/>
        <v>0</v>
      </c>
      <c r="F14" s="14">
        <f t="shared" si="1"/>
        <v>0</v>
      </c>
      <c r="G14" s="15">
        <f t="shared" si="2"/>
        <v>0</v>
      </c>
      <c r="H14" s="14">
        <f t="shared" si="3"/>
        <v>0</v>
      </c>
    </row>
    <row r="15" spans="1:8" ht="15">
      <c r="A15" s="12" t="s">
        <v>25</v>
      </c>
      <c r="B15" s="13" t="s">
        <v>26</v>
      </c>
      <c r="C15" s="14">
        <v>33281</v>
      </c>
      <c r="D15" s="13">
        <v>10265</v>
      </c>
      <c r="E15" s="14">
        <f t="shared" si="0"/>
        <v>4106</v>
      </c>
      <c r="F15" s="14">
        <f t="shared" si="1"/>
        <v>37387</v>
      </c>
      <c r="G15" s="15">
        <f t="shared" si="2"/>
        <v>859.901</v>
      </c>
      <c r="H15" s="14">
        <f t="shared" si="3"/>
        <v>860</v>
      </c>
    </row>
    <row r="16" spans="1:8" ht="15">
      <c r="A16" s="12" t="s">
        <v>27</v>
      </c>
      <c r="B16" s="13" t="s">
        <v>28</v>
      </c>
      <c r="C16" s="14">
        <f>86568+216533</f>
        <v>303101</v>
      </c>
      <c r="D16" s="14">
        <v>0</v>
      </c>
      <c r="E16" s="14">
        <f t="shared" si="0"/>
        <v>0</v>
      </c>
      <c r="F16" s="14">
        <f t="shared" si="1"/>
        <v>303101</v>
      </c>
      <c r="G16" s="15">
        <f t="shared" si="2"/>
        <v>6971.323</v>
      </c>
      <c r="H16" s="14">
        <f t="shared" si="3"/>
        <v>6971</v>
      </c>
    </row>
    <row r="17" spans="1:8" ht="15">
      <c r="A17" s="12" t="s">
        <v>29</v>
      </c>
      <c r="B17" s="13" t="s">
        <v>30</v>
      </c>
      <c r="C17" s="14">
        <f>1331883+997</f>
        <v>1332880</v>
      </c>
      <c r="D17" s="17">
        <v>14647</v>
      </c>
      <c r="E17" s="14">
        <f t="shared" si="0"/>
        <v>5858.8</v>
      </c>
      <c r="F17" s="14">
        <f t="shared" si="1"/>
        <v>1338738.8</v>
      </c>
      <c r="G17" s="15">
        <f t="shared" si="2"/>
        <v>30790.992400000003</v>
      </c>
      <c r="H17" s="14">
        <f t="shared" si="3"/>
        <v>30791</v>
      </c>
    </row>
    <row r="18" spans="1:8" ht="15">
      <c r="A18" s="12" t="s">
        <v>31</v>
      </c>
      <c r="B18" s="13" t="s">
        <v>32</v>
      </c>
      <c r="C18" s="14">
        <v>73650</v>
      </c>
      <c r="D18" s="14">
        <v>40394</v>
      </c>
      <c r="E18" s="14">
        <f t="shared" si="0"/>
        <v>16157.6</v>
      </c>
      <c r="F18" s="14">
        <f t="shared" si="1"/>
        <v>89807.6</v>
      </c>
      <c r="G18" s="15">
        <f t="shared" si="2"/>
        <v>2065.5748</v>
      </c>
      <c r="H18" s="14">
        <f t="shared" si="3"/>
        <v>2066</v>
      </c>
    </row>
    <row r="19" spans="1:8" ht="15">
      <c r="A19" s="12" t="s">
        <v>33</v>
      </c>
      <c r="B19" s="13" t="s">
        <v>34</v>
      </c>
      <c r="C19" s="14">
        <f>411063+8935</f>
        <v>419998</v>
      </c>
      <c r="D19" s="14">
        <v>62367</v>
      </c>
      <c r="E19" s="14">
        <f t="shared" si="0"/>
        <v>24946.800000000003</v>
      </c>
      <c r="F19" s="14">
        <f t="shared" si="1"/>
        <v>444944.8</v>
      </c>
      <c r="G19" s="15">
        <f t="shared" si="2"/>
        <v>10233.7304</v>
      </c>
      <c r="H19" s="14">
        <f t="shared" si="3"/>
        <v>10234</v>
      </c>
    </row>
    <row r="20" spans="1:8" ht="15">
      <c r="A20" s="12" t="s">
        <v>35</v>
      </c>
      <c r="B20" s="13" t="s">
        <v>36</v>
      </c>
      <c r="C20" s="14">
        <f>246572+3902</f>
        <v>250474</v>
      </c>
      <c r="D20" s="14">
        <v>5614</v>
      </c>
      <c r="E20" s="14">
        <f t="shared" si="0"/>
        <v>2245.6</v>
      </c>
      <c r="F20" s="14">
        <f t="shared" si="1"/>
        <v>252719.6</v>
      </c>
      <c r="G20" s="15">
        <f t="shared" si="2"/>
        <v>5812.5508</v>
      </c>
      <c r="H20" s="14">
        <f t="shared" si="3"/>
        <v>5813</v>
      </c>
    </row>
    <row r="21" spans="1:8" ht="15">
      <c r="A21" s="12" t="s">
        <v>37</v>
      </c>
      <c r="B21" s="13" t="s">
        <v>38</v>
      </c>
      <c r="C21" s="14">
        <f>174506+9854</f>
        <v>184360</v>
      </c>
      <c r="D21" s="14">
        <v>12316</v>
      </c>
      <c r="E21" s="14">
        <f t="shared" si="0"/>
        <v>4926.400000000001</v>
      </c>
      <c r="F21" s="14">
        <f t="shared" si="1"/>
        <v>189286.4</v>
      </c>
      <c r="G21" s="15">
        <f t="shared" si="2"/>
        <v>4353.5872</v>
      </c>
      <c r="H21" s="14">
        <f t="shared" si="3"/>
        <v>4354</v>
      </c>
    </row>
    <row r="22" spans="1:8" ht="15">
      <c r="A22" s="12" t="s">
        <v>39</v>
      </c>
      <c r="B22" s="13" t="s">
        <v>40</v>
      </c>
      <c r="C22" s="14">
        <v>1570917</v>
      </c>
      <c r="D22" s="14">
        <v>116072</v>
      </c>
      <c r="E22" s="14">
        <f t="shared" si="0"/>
        <v>46428.8</v>
      </c>
      <c r="F22" s="14">
        <f t="shared" si="1"/>
        <v>1617345.8</v>
      </c>
      <c r="G22" s="15">
        <f t="shared" si="2"/>
        <v>37198.9534</v>
      </c>
      <c r="H22" s="14">
        <f t="shared" si="3"/>
        <v>37199</v>
      </c>
    </row>
    <row r="23" spans="1:8" ht="15">
      <c r="A23" s="12" t="s">
        <v>41</v>
      </c>
      <c r="B23" s="13" t="s">
        <v>42</v>
      </c>
      <c r="C23" s="14">
        <f>578791+5584</f>
        <v>584375</v>
      </c>
      <c r="D23" s="14">
        <v>78583</v>
      </c>
      <c r="E23" s="14">
        <f t="shared" si="0"/>
        <v>31433.2</v>
      </c>
      <c r="F23" s="14">
        <f t="shared" si="1"/>
        <v>615808.2</v>
      </c>
      <c r="G23" s="15">
        <f t="shared" si="2"/>
        <v>14163.5886</v>
      </c>
      <c r="H23" s="14">
        <f t="shared" si="3"/>
        <v>14164</v>
      </c>
    </row>
    <row r="24" spans="1:8" ht="15">
      <c r="A24" s="12" t="s">
        <v>43</v>
      </c>
      <c r="B24" s="16" t="s">
        <v>44</v>
      </c>
      <c r="C24" s="14">
        <f>169097+228</f>
        <v>169325</v>
      </c>
      <c r="D24" s="14">
        <v>21268</v>
      </c>
      <c r="E24" s="14">
        <f t="shared" si="0"/>
        <v>8507.2</v>
      </c>
      <c r="F24" s="14">
        <f t="shared" si="1"/>
        <v>177832.2</v>
      </c>
      <c r="G24" s="15">
        <f t="shared" si="2"/>
        <v>4090.1406</v>
      </c>
      <c r="H24" s="14">
        <f t="shared" si="3"/>
        <v>4090</v>
      </c>
    </row>
    <row r="25" spans="1:8" ht="15">
      <c r="A25" s="12" t="s">
        <v>45</v>
      </c>
      <c r="B25" s="13" t="s">
        <v>46</v>
      </c>
      <c r="C25" s="14">
        <v>306554</v>
      </c>
      <c r="D25" s="14">
        <v>654</v>
      </c>
      <c r="E25" s="14">
        <f t="shared" si="0"/>
        <v>261.6</v>
      </c>
      <c r="F25" s="14">
        <f t="shared" si="1"/>
        <v>306815.6</v>
      </c>
      <c r="G25" s="15">
        <f t="shared" si="2"/>
        <v>7056.7588</v>
      </c>
      <c r="H25" s="14">
        <f t="shared" si="3"/>
        <v>7057</v>
      </c>
    </row>
    <row r="26" spans="1:8" ht="15">
      <c r="A26" s="12" t="s">
        <v>47</v>
      </c>
      <c r="B26" s="13" t="s">
        <v>48</v>
      </c>
      <c r="C26" s="14">
        <f>387776+1552</f>
        <v>389328</v>
      </c>
      <c r="D26" s="14">
        <v>1126</v>
      </c>
      <c r="E26" s="14">
        <f t="shared" si="0"/>
        <v>450.40000000000003</v>
      </c>
      <c r="F26" s="14">
        <f t="shared" si="1"/>
        <v>389778.4</v>
      </c>
      <c r="G26" s="15">
        <f t="shared" si="2"/>
        <v>8964.9032</v>
      </c>
      <c r="H26" s="14">
        <f t="shared" si="3"/>
        <v>8965</v>
      </c>
    </row>
    <row r="27" spans="1:8" ht="15">
      <c r="A27" s="12" t="s">
        <v>49</v>
      </c>
      <c r="B27" s="13" t="s">
        <v>50</v>
      </c>
      <c r="C27" s="14">
        <f>226261+53</f>
        <v>226314</v>
      </c>
      <c r="D27" s="14">
        <v>5</v>
      </c>
      <c r="E27" s="14">
        <f t="shared" si="0"/>
        <v>2</v>
      </c>
      <c r="F27" s="14">
        <f t="shared" si="1"/>
        <v>226316</v>
      </c>
      <c r="G27" s="15">
        <f t="shared" si="2"/>
        <v>5205.268</v>
      </c>
      <c r="H27" s="14">
        <f t="shared" si="3"/>
        <v>5205</v>
      </c>
    </row>
    <row r="28" spans="1:8" ht="15">
      <c r="A28" s="12" t="s">
        <v>51</v>
      </c>
      <c r="B28" s="13" t="s">
        <v>52</v>
      </c>
      <c r="C28" s="14">
        <v>0</v>
      </c>
      <c r="D28" s="14">
        <v>0</v>
      </c>
      <c r="E28" s="14">
        <f t="shared" si="0"/>
        <v>0</v>
      </c>
      <c r="F28" s="14">
        <f t="shared" si="1"/>
        <v>0</v>
      </c>
      <c r="G28" s="15">
        <f t="shared" si="2"/>
        <v>0</v>
      </c>
      <c r="H28" s="14">
        <f t="shared" si="3"/>
        <v>0</v>
      </c>
    </row>
    <row r="29" spans="1:8" ht="15">
      <c r="A29" s="12" t="s">
        <v>53</v>
      </c>
      <c r="B29" s="13" t="s">
        <v>54</v>
      </c>
      <c r="C29" s="14">
        <v>0</v>
      </c>
      <c r="D29" s="14">
        <v>0</v>
      </c>
      <c r="E29" s="14">
        <f t="shared" si="0"/>
        <v>0</v>
      </c>
      <c r="F29" s="14">
        <f t="shared" si="1"/>
        <v>0</v>
      </c>
      <c r="G29" s="15">
        <f t="shared" si="2"/>
        <v>0</v>
      </c>
      <c r="H29" s="14">
        <f t="shared" si="3"/>
        <v>0</v>
      </c>
    </row>
    <row r="30" spans="1:8" ht="15">
      <c r="A30" s="12" t="s">
        <v>55</v>
      </c>
      <c r="B30" s="13" t="s">
        <v>56</v>
      </c>
      <c r="C30" s="14">
        <v>0</v>
      </c>
      <c r="D30" s="14">
        <v>0</v>
      </c>
      <c r="E30" s="14">
        <f t="shared" si="0"/>
        <v>0</v>
      </c>
      <c r="F30" s="14">
        <f t="shared" si="1"/>
        <v>0</v>
      </c>
      <c r="G30" s="15">
        <f t="shared" si="2"/>
        <v>0</v>
      </c>
      <c r="H30" s="14">
        <f t="shared" si="3"/>
        <v>0</v>
      </c>
    </row>
    <row r="31" spans="1:8" ht="15">
      <c r="A31" s="12" t="s">
        <v>57</v>
      </c>
      <c r="B31" s="13" t="s">
        <v>58</v>
      </c>
      <c r="C31" s="14">
        <v>0</v>
      </c>
      <c r="D31" s="14">
        <v>0</v>
      </c>
      <c r="E31" s="14">
        <f t="shared" si="0"/>
        <v>0</v>
      </c>
      <c r="F31" s="14">
        <f t="shared" si="1"/>
        <v>0</v>
      </c>
      <c r="G31" s="15">
        <f t="shared" si="2"/>
        <v>0</v>
      </c>
      <c r="H31" s="14">
        <f t="shared" si="3"/>
        <v>0</v>
      </c>
    </row>
    <row r="32" spans="1:10" ht="15">
      <c r="A32" s="12" t="s">
        <v>59</v>
      </c>
      <c r="B32" s="16" t="s">
        <v>60</v>
      </c>
      <c r="C32" s="14">
        <v>20435</v>
      </c>
      <c r="D32" s="14">
        <v>0</v>
      </c>
      <c r="E32" s="14">
        <f t="shared" si="0"/>
        <v>0</v>
      </c>
      <c r="F32" s="14">
        <f t="shared" si="1"/>
        <v>20435</v>
      </c>
      <c r="G32" s="15">
        <f t="shared" si="2"/>
        <v>470.005</v>
      </c>
      <c r="H32" s="14">
        <f t="shared" si="3"/>
        <v>470</v>
      </c>
      <c r="J32" s="18"/>
    </row>
    <row r="33" spans="2:8" ht="15">
      <c r="B33" s="13" t="s">
        <v>61</v>
      </c>
      <c r="C33" s="14">
        <f>SUM(C8:C32)</f>
        <v>8327070</v>
      </c>
      <c r="D33" s="14">
        <f>SUM(D8:D32)</f>
        <v>979508</v>
      </c>
      <c r="E33" s="14">
        <f t="shared" si="0"/>
        <v>391803.2</v>
      </c>
      <c r="F33" s="14">
        <f>SUM(F8:F32)</f>
        <v>8718873.2</v>
      </c>
      <c r="G33" s="14">
        <f>SUM(G8:G32)</f>
        <v>200534.08360000004</v>
      </c>
      <c r="H33" s="14">
        <f>SUM(H8:H32)</f>
        <v>200535</v>
      </c>
    </row>
    <row r="34" ht="15">
      <c r="H34" s="17"/>
    </row>
    <row r="35" spans="2:7" ht="15">
      <c r="B35" s="1" t="s">
        <v>62</v>
      </c>
      <c r="F35" s="19">
        <v>23</v>
      </c>
      <c r="G35" s="20" t="s">
        <v>63</v>
      </c>
    </row>
    <row r="36" spans="2:7" ht="15">
      <c r="B36" s="1" t="s">
        <v>64</v>
      </c>
      <c r="C36" s="17"/>
      <c r="D36" s="17"/>
      <c r="E36" s="17"/>
      <c r="F36" s="21">
        <v>200535</v>
      </c>
      <c r="G36" s="22"/>
    </row>
    <row r="38" spans="2:6" ht="15">
      <c r="B38" s="11"/>
      <c r="F38" s="17"/>
    </row>
  </sheetData>
  <mergeCells count="3">
    <mergeCell ref="B1:H1"/>
    <mergeCell ref="B3:H3"/>
    <mergeCell ref="B4:H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portrait" paperSize="9" scale="87" r:id="rId1"/>
  <headerFooter alignWithMargins="0">
    <oddHeader>&amp;Cstravování - podklad pro rozpočet 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K11" sqref="K11"/>
    </sheetView>
  </sheetViews>
  <sheetFormatPr defaultColWidth="9.00390625" defaultRowHeight="12.75"/>
  <cols>
    <col min="1" max="4" width="9.125" style="23" customWidth="1"/>
    <col min="5" max="5" width="12.625" style="23" bestFit="1" customWidth="1"/>
    <col min="6" max="6" width="10.25390625" style="23" customWidth="1"/>
    <col min="7" max="16384" width="9.125" style="23" customWidth="1"/>
  </cols>
  <sheetData>
    <row r="1" spans="2:8" s="24" customFormat="1" ht="45" customHeight="1">
      <c r="B1" s="30" t="s">
        <v>65</v>
      </c>
      <c r="C1" s="30"/>
      <c r="D1" s="30"/>
      <c r="E1" s="30"/>
      <c r="F1" s="30"/>
      <c r="G1" s="30"/>
      <c r="H1" s="30"/>
    </row>
    <row r="2" ht="15">
      <c r="A2" s="1"/>
    </row>
    <row r="3" spans="1:8" ht="15">
      <c r="A3" s="1"/>
      <c r="B3" s="25" t="s">
        <v>1</v>
      </c>
      <c r="C3" s="29">
        <v>2006</v>
      </c>
      <c r="D3" s="29"/>
      <c r="E3" s="29">
        <v>2007</v>
      </c>
      <c r="F3" s="29"/>
      <c r="G3" s="29" t="s">
        <v>66</v>
      </c>
      <c r="H3" s="29"/>
    </row>
    <row r="4" spans="1:8" ht="25.5">
      <c r="A4" s="1"/>
      <c r="B4" s="8"/>
      <c r="C4" s="26" t="s">
        <v>67</v>
      </c>
      <c r="D4" s="26" t="s">
        <v>68</v>
      </c>
      <c r="E4" s="26" t="s">
        <v>67</v>
      </c>
      <c r="F4" s="26" t="s">
        <v>68</v>
      </c>
      <c r="G4" s="26" t="s">
        <v>67</v>
      </c>
      <c r="H4" s="26" t="s">
        <v>68</v>
      </c>
    </row>
    <row r="5" spans="1:8" ht="15">
      <c r="A5" s="12" t="s">
        <v>11</v>
      </c>
      <c r="B5" s="13" t="s">
        <v>12</v>
      </c>
      <c r="C5" s="27">
        <v>1190047</v>
      </c>
      <c r="D5" s="27">
        <v>27471</v>
      </c>
      <c r="E5" s="14">
        <v>1326616.6</v>
      </c>
      <c r="F5" s="14">
        <v>30512</v>
      </c>
      <c r="G5" s="27">
        <f aca="true" t="shared" si="0" ref="G5:G29">E5-C5</f>
        <v>136569.6000000001</v>
      </c>
      <c r="H5" s="27">
        <f aca="true" t="shared" si="1" ref="H5:H29">F5-D5</f>
        <v>3041</v>
      </c>
    </row>
    <row r="6" spans="1:8" ht="15">
      <c r="A6" s="12" t="s">
        <v>13</v>
      </c>
      <c r="B6" s="13" t="s">
        <v>14</v>
      </c>
      <c r="C6" s="27">
        <v>237784.6</v>
      </c>
      <c r="D6" s="27">
        <v>5489</v>
      </c>
      <c r="E6" s="14">
        <v>240539.2</v>
      </c>
      <c r="F6" s="14">
        <v>5532</v>
      </c>
      <c r="G6" s="27">
        <f t="shared" si="0"/>
        <v>2754.600000000006</v>
      </c>
      <c r="H6" s="27">
        <f t="shared" si="1"/>
        <v>43</v>
      </c>
    </row>
    <row r="7" spans="1:8" ht="15">
      <c r="A7" s="12" t="s">
        <v>15</v>
      </c>
      <c r="B7" s="13" t="s">
        <v>16</v>
      </c>
      <c r="C7" s="27">
        <v>63208</v>
      </c>
      <c r="D7" s="27">
        <v>1459</v>
      </c>
      <c r="E7" s="14">
        <v>23364</v>
      </c>
      <c r="F7" s="14">
        <v>537</v>
      </c>
      <c r="G7" s="27">
        <f t="shared" si="0"/>
        <v>-39844</v>
      </c>
      <c r="H7" s="27">
        <f t="shared" si="1"/>
        <v>-922</v>
      </c>
    </row>
    <row r="8" spans="1:8" ht="15">
      <c r="A8" s="12" t="s">
        <v>17</v>
      </c>
      <c r="B8" s="13" t="s">
        <v>18</v>
      </c>
      <c r="C8" s="27">
        <v>718530.6</v>
      </c>
      <c r="D8" s="27">
        <v>16586</v>
      </c>
      <c r="E8" s="14">
        <v>726441.6</v>
      </c>
      <c r="F8" s="14">
        <v>16708</v>
      </c>
      <c r="G8" s="27">
        <f t="shared" si="0"/>
        <v>7911</v>
      </c>
      <c r="H8" s="27">
        <f t="shared" si="1"/>
        <v>122</v>
      </c>
    </row>
    <row r="9" spans="1:8" ht="15">
      <c r="A9" s="12" t="s">
        <v>19</v>
      </c>
      <c r="B9" s="16" t="s">
        <v>20</v>
      </c>
      <c r="C9" s="27">
        <v>388840.8</v>
      </c>
      <c r="D9" s="27">
        <v>8976</v>
      </c>
      <c r="E9" s="14">
        <v>391595.4</v>
      </c>
      <c r="F9" s="14">
        <v>9007</v>
      </c>
      <c r="G9" s="27">
        <f t="shared" si="0"/>
        <v>2754.600000000035</v>
      </c>
      <c r="H9" s="27">
        <f t="shared" si="1"/>
        <v>31</v>
      </c>
    </row>
    <row r="10" spans="1:8" ht="15">
      <c r="A10" s="12" t="s">
        <v>21</v>
      </c>
      <c r="B10" s="13" t="s">
        <v>22</v>
      </c>
      <c r="C10" s="27">
        <v>0</v>
      </c>
      <c r="D10" s="27">
        <v>0</v>
      </c>
      <c r="E10" s="14">
        <v>0</v>
      </c>
      <c r="F10" s="14">
        <v>0</v>
      </c>
      <c r="G10" s="27">
        <f t="shared" si="0"/>
        <v>0</v>
      </c>
      <c r="H10" s="27">
        <f t="shared" si="1"/>
        <v>0</v>
      </c>
    </row>
    <row r="11" spans="1:8" ht="15">
      <c r="A11" s="12" t="s">
        <v>23</v>
      </c>
      <c r="B11" s="13" t="s">
        <v>24</v>
      </c>
      <c r="C11" s="27">
        <v>0</v>
      </c>
      <c r="D11" s="27">
        <v>0</v>
      </c>
      <c r="E11" s="14">
        <v>0</v>
      </c>
      <c r="F11" s="14">
        <v>0</v>
      </c>
      <c r="G11" s="27">
        <f t="shared" si="0"/>
        <v>0</v>
      </c>
      <c r="H11" s="27">
        <f t="shared" si="1"/>
        <v>0</v>
      </c>
    </row>
    <row r="12" spans="1:8" ht="15">
      <c r="A12" s="12" t="s">
        <v>25</v>
      </c>
      <c r="B12" s="13" t="s">
        <v>26</v>
      </c>
      <c r="C12" s="27">
        <v>43192</v>
      </c>
      <c r="D12" s="27">
        <v>997</v>
      </c>
      <c r="E12" s="14">
        <v>37387</v>
      </c>
      <c r="F12" s="14">
        <v>860</v>
      </c>
      <c r="G12" s="27">
        <f t="shared" si="0"/>
        <v>-5805</v>
      </c>
      <c r="H12" s="27">
        <f t="shared" si="1"/>
        <v>-137</v>
      </c>
    </row>
    <row r="13" spans="1:8" ht="15">
      <c r="A13" s="12" t="s">
        <v>27</v>
      </c>
      <c r="B13" s="13" t="s">
        <v>28</v>
      </c>
      <c r="C13" s="27">
        <v>295990</v>
      </c>
      <c r="D13" s="27">
        <v>6833</v>
      </c>
      <c r="E13" s="14">
        <v>303101</v>
      </c>
      <c r="F13" s="14">
        <v>6971</v>
      </c>
      <c r="G13" s="27">
        <f t="shared" si="0"/>
        <v>7111</v>
      </c>
      <c r="H13" s="27">
        <f t="shared" si="1"/>
        <v>138</v>
      </c>
    </row>
    <row r="14" spans="1:8" ht="15">
      <c r="A14" s="12" t="s">
        <v>29</v>
      </c>
      <c r="B14" s="13" t="s">
        <v>30</v>
      </c>
      <c r="C14" s="27">
        <v>1445613</v>
      </c>
      <c r="D14" s="27">
        <v>33370</v>
      </c>
      <c r="E14" s="14">
        <v>1338738.8</v>
      </c>
      <c r="F14" s="14">
        <v>30791</v>
      </c>
      <c r="G14" s="27">
        <f t="shared" si="0"/>
        <v>-106874.19999999995</v>
      </c>
      <c r="H14" s="27">
        <f t="shared" si="1"/>
        <v>-2579</v>
      </c>
    </row>
    <row r="15" spans="1:8" ht="15">
      <c r="A15" s="12" t="s">
        <v>31</v>
      </c>
      <c r="B15" s="13" t="s">
        <v>32</v>
      </c>
      <c r="C15" s="27">
        <v>49038.2</v>
      </c>
      <c r="D15" s="27">
        <v>1132</v>
      </c>
      <c r="E15" s="14">
        <v>89807.6</v>
      </c>
      <c r="F15" s="14">
        <v>2066</v>
      </c>
      <c r="G15" s="27">
        <f t="shared" si="0"/>
        <v>40769.40000000001</v>
      </c>
      <c r="H15" s="27">
        <f t="shared" si="1"/>
        <v>934</v>
      </c>
    </row>
    <row r="16" spans="1:8" ht="15">
      <c r="A16" s="12" t="s">
        <v>33</v>
      </c>
      <c r="B16" s="13" t="s">
        <v>34</v>
      </c>
      <c r="C16" s="27">
        <v>317509</v>
      </c>
      <c r="D16" s="27">
        <v>7329</v>
      </c>
      <c r="E16" s="14">
        <v>444944.8</v>
      </c>
      <c r="F16" s="14">
        <v>10234</v>
      </c>
      <c r="G16" s="27">
        <f t="shared" si="0"/>
        <v>127435.79999999999</v>
      </c>
      <c r="H16" s="27">
        <f t="shared" si="1"/>
        <v>2905</v>
      </c>
    </row>
    <row r="17" spans="1:8" ht="15">
      <c r="A17" s="12" t="s">
        <v>35</v>
      </c>
      <c r="B17" s="13" t="s">
        <v>36</v>
      </c>
      <c r="C17" s="27">
        <v>248640</v>
      </c>
      <c r="D17" s="27">
        <v>5740</v>
      </c>
      <c r="E17" s="14">
        <v>252719.6</v>
      </c>
      <c r="F17" s="14">
        <v>5813</v>
      </c>
      <c r="G17" s="27">
        <f t="shared" si="0"/>
        <v>4079.600000000006</v>
      </c>
      <c r="H17" s="27">
        <f t="shared" si="1"/>
        <v>73</v>
      </c>
    </row>
    <row r="18" spans="1:8" ht="15">
      <c r="A18" s="12" t="s">
        <v>37</v>
      </c>
      <c r="B18" s="13" t="s">
        <v>38</v>
      </c>
      <c r="C18" s="27">
        <v>146689.4</v>
      </c>
      <c r="D18" s="27">
        <v>3386</v>
      </c>
      <c r="E18" s="14">
        <v>189286.4</v>
      </c>
      <c r="F18" s="14">
        <v>4354</v>
      </c>
      <c r="G18" s="27">
        <f t="shared" si="0"/>
        <v>42597</v>
      </c>
      <c r="H18" s="27">
        <f t="shared" si="1"/>
        <v>968</v>
      </c>
    </row>
    <row r="19" spans="1:8" ht="15">
      <c r="A19" s="12" t="s">
        <v>39</v>
      </c>
      <c r="B19" s="13" t="s">
        <v>40</v>
      </c>
      <c r="C19" s="27">
        <v>1650591</v>
      </c>
      <c r="D19" s="27">
        <v>38102</v>
      </c>
      <c r="E19" s="14">
        <v>1617345.8</v>
      </c>
      <c r="F19" s="14">
        <v>37199</v>
      </c>
      <c r="G19" s="27">
        <f t="shared" si="0"/>
        <v>-33245.19999999995</v>
      </c>
      <c r="H19" s="27">
        <f t="shared" si="1"/>
        <v>-903</v>
      </c>
    </row>
    <row r="20" spans="1:8" ht="15">
      <c r="A20" s="12" t="s">
        <v>41</v>
      </c>
      <c r="B20" s="13" t="s">
        <v>42</v>
      </c>
      <c r="C20" s="27">
        <v>628731.4</v>
      </c>
      <c r="D20" s="27">
        <v>14513</v>
      </c>
      <c r="E20" s="14">
        <v>615808.2</v>
      </c>
      <c r="F20" s="14">
        <v>14164</v>
      </c>
      <c r="G20" s="27">
        <f t="shared" si="0"/>
        <v>-12923.20000000007</v>
      </c>
      <c r="H20" s="27">
        <f t="shared" si="1"/>
        <v>-349</v>
      </c>
    </row>
    <row r="21" spans="1:8" ht="15">
      <c r="A21" s="12" t="s">
        <v>43</v>
      </c>
      <c r="B21" s="16" t="s">
        <v>44</v>
      </c>
      <c r="C21" s="27">
        <v>217068</v>
      </c>
      <c r="D21" s="27">
        <v>5011</v>
      </c>
      <c r="E21" s="14">
        <v>177832.2</v>
      </c>
      <c r="F21" s="14">
        <v>4090</v>
      </c>
      <c r="G21" s="27">
        <f t="shared" si="0"/>
        <v>-39235.79999999999</v>
      </c>
      <c r="H21" s="27">
        <f t="shared" si="1"/>
        <v>-921</v>
      </c>
    </row>
    <row r="22" spans="1:8" ht="15">
      <c r="A22" s="12" t="s">
        <v>45</v>
      </c>
      <c r="B22" s="13" t="s">
        <v>46</v>
      </c>
      <c r="C22" s="27">
        <v>321941.6</v>
      </c>
      <c r="D22" s="27">
        <v>7432</v>
      </c>
      <c r="E22" s="14">
        <v>306815.6</v>
      </c>
      <c r="F22" s="14">
        <v>7057</v>
      </c>
      <c r="G22" s="27">
        <f t="shared" si="0"/>
        <v>-15126</v>
      </c>
      <c r="H22" s="27">
        <f t="shared" si="1"/>
        <v>-375</v>
      </c>
    </row>
    <row r="23" spans="1:8" ht="15">
      <c r="A23" s="12" t="s">
        <v>47</v>
      </c>
      <c r="B23" s="13" t="s">
        <v>48</v>
      </c>
      <c r="C23" s="27">
        <v>415249</v>
      </c>
      <c r="D23" s="27">
        <v>9586</v>
      </c>
      <c r="E23" s="14">
        <v>389778.4</v>
      </c>
      <c r="F23" s="14">
        <v>8965</v>
      </c>
      <c r="G23" s="27">
        <f t="shared" si="0"/>
        <v>-25470.599999999977</v>
      </c>
      <c r="H23" s="27">
        <f t="shared" si="1"/>
        <v>-621</v>
      </c>
    </row>
    <row r="24" spans="1:8" ht="15">
      <c r="A24" s="12" t="s">
        <v>49</v>
      </c>
      <c r="B24" s="13" t="s">
        <v>50</v>
      </c>
      <c r="C24" s="27">
        <v>247238</v>
      </c>
      <c r="D24" s="27">
        <v>5707</v>
      </c>
      <c r="E24" s="14">
        <v>226316</v>
      </c>
      <c r="F24" s="14">
        <v>5205</v>
      </c>
      <c r="G24" s="27">
        <f t="shared" si="0"/>
        <v>-20922</v>
      </c>
      <c r="H24" s="27">
        <f t="shared" si="1"/>
        <v>-502</v>
      </c>
    </row>
    <row r="25" spans="1:8" ht="15">
      <c r="A25" s="12" t="s">
        <v>51</v>
      </c>
      <c r="B25" s="13" t="s">
        <v>52</v>
      </c>
      <c r="C25" s="27">
        <v>0</v>
      </c>
      <c r="D25" s="27">
        <v>0</v>
      </c>
      <c r="E25" s="14">
        <v>0</v>
      </c>
      <c r="F25" s="14">
        <v>0</v>
      </c>
      <c r="G25" s="27">
        <f t="shared" si="0"/>
        <v>0</v>
      </c>
      <c r="H25" s="27">
        <f t="shared" si="1"/>
        <v>0</v>
      </c>
    </row>
    <row r="26" spans="1:8" ht="15">
      <c r="A26" s="12" t="s">
        <v>53</v>
      </c>
      <c r="B26" s="13" t="s">
        <v>54</v>
      </c>
      <c r="C26" s="27">
        <v>0</v>
      </c>
      <c r="D26" s="27">
        <v>0</v>
      </c>
      <c r="E26" s="14">
        <v>0</v>
      </c>
      <c r="F26" s="14">
        <v>0</v>
      </c>
      <c r="G26" s="27">
        <f t="shared" si="0"/>
        <v>0</v>
      </c>
      <c r="H26" s="27">
        <f t="shared" si="1"/>
        <v>0</v>
      </c>
    </row>
    <row r="27" spans="1:8" ht="15">
      <c r="A27" s="12" t="s">
        <v>55</v>
      </c>
      <c r="B27" s="13" t="s">
        <v>56</v>
      </c>
      <c r="C27" s="27">
        <v>0</v>
      </c>
      <c r="D27" s="27">
        <v>0</v>
      </c>
      <c r="E27" s="14">
        <v>0</v>
      </c>
      <c r="F27" s="14">
        <v>0</v>
      </c>
      <c r="G27" s="27">
        <f t="shared" si="0"/>
        <v>0</v>
      </c>
      <c r="H27" s="27">
        <f t="shared" si="1"/>
        <v>0</v>
      </c>
    </row>
    <row r="28" spans="1:8" ht="15">
      <c r="A28" s="12" t="s">
        <v>57</v>
      </c>
      <c r="B28" s="13" t="s">
        <v>58</v>
      </c>
      <c r="C28" s="27">
        <v>0</v>
      </c>
      <c r="D28" s="27">
        <v>0</v>
      </c>
      <c r="E28" s="14">
        <v>0</v>
      </c>
      <c r="F28" s="14">
        <v>0</v>
      </c>
      <c r="G28" s="27">
        <f t="shared" si="0"/>
        <v>0</v>
      </c>
      <c r="H28" s="27">
        <f t="shared" si="1"/>
        <v>0</v>
      </c>
    </row>
    <row r="29" spans="1:8" ht="15">
      <c r="A29" s="12" t="s">
        <v>59</v>
      </c>
      <c r="B29" s="16" t="s">
        <v>60</v>
      </c>
      <c r="C29" s="27">
        <v>38153</v>
      </c>
      <c r="D29" s="27">
        <v>881</v>
      </c>
      <c r="E29" s="14">
        <v>20435</v>
      </c>
      <c r="F29" s="14">
        <v>470</v>
      </c>
      <c r="G29" s="27">
        <f t="shared" si="0"/>
        <v>-17718</v>
      </c>
      <c r="H29" s="27">
        <f t="shared" si="1"/>
        <v>-411</v>
      </c>
    </row>
    <row r="30" spans="1:8" ht="15">
      <c r="A30" s="1"/>
      <c r="B30" s="13" t="s">
        <v>61</v>
      </c>
      <c r="C30" s="27">
        <f aca="true" t="shared" si="2" ref="C30:H30">SUM(C5:C29)</f>
        <v>8664054.600000001</v>
      </c>
      <c r="D30" s="27">
        <f t="shared" si="2"/>
        <v>200000</v>
      </c>
      <c r="E30" s="27">
        <f t="shared" si="2"/>
        <v>8718873.2</v>
      </c>
      <c r="F30" s="27">
        <f t="shared" si="2"/>
        <v>200535</v>
      </c>
      <c r="G30" s="27">
        <f t="shared" si="2"/>
        <v>54818.60000000018</v>
      </c>
      <c r="H30" s="27">
        <f t="shared" si="2"/>
        <v>535</v>
      </c>
    </row>
  </sheetData>
  <mergeCells count="4">
    <mergeCell ref="C3:D3"/>
    <mergeCell ref="G3:H3"/>
    <mergeCell ref="E3:F3"/>
    <mergeCell ref="B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dobisek</dc:creator>
  <cp:keywords/>
  <dc:description/>
  <cp:lastModifiedBy>dobisek</cp:lastModifiedBy>
  <cp:lastPrinted>2007-03-28T08:39:07Z</cp:lastPrinted>
  <dcterms:created xsi:type="dcterms:W3CDTF">2007-02-19T08:42:32Z</dcterms:created>
  <dcterms:modified xsi:type="dcterms:W3CDTF">2007-03-28T08:39:24Z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