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21\KN_2021\"/>
    </mc:Choice>
  </mc:AlternateContent>
  <xr:revisionPtr revIDLastSave="0" documentId="13_ncr:1_{84505E8D-F086-471F-9F01-BDBAD82C8B06}" xr6:coauthVersionLast="36" xr6:coauthVersionMax="36" xr10:uidLastSave="{00000000-0000-0000-0000-000000000000}"/>
  <bookViews>
    <workbookView xWindow="120" yWindow="90" windowWidth="19020" windowHeight="11895" xr2:uid="{00000000-000D-0000-FFFF-FFFF00000000}"/>
  </bookViews>
  <sheets>
    <sheet name="titul" sheetId="19" r:id="rId1"/>
    <sheet name="Tabulka a graf č. 1" sheetId="47" r:id="rId2"/>
    <sheet name="Tabulka a graf č. 2" sheetId="45" r:id="rId3"/>
    <sheet name="Tabulka a graf č. 3" sheetId="44" r:id="rId4"/>
    <sheet name="Tabulka a graf č. 4" sheetId="42" r:id="rId5"/>
    <sheet name="Tabulka a graf č. 5" sheetId="43" r:id="rId6"/>
  </sheets>
  <definedNames>
    <definedName name="_xlnm._FilterDatabase" localSheetId="1" hidden="1">'Tabulka a graf č. 1'!$A$4:$P$4</definedName>
    <definedName name="_xlnm._FilterDatabase" localSheetId="2" hidden="1">'Tabulka a graf č. 2'!$A$4:$P$4</definedName>
    <definedName name="_xlnm._FilterDatabase" localSheetId="3" hidden="1">'Tabulka a graf č. 3'!$A$4:$P$4</definedName>
    <definedName name="_xlnm._FilterDatabase" localSheetId="4" hidden="1">'Tabulka a graf č. 4'!$A$4:$P$4</definedName>
    <definedName name="_xlnm._FilterDatabase" localSheetId="5" hidden="1">'Tabulka a graf č. 5'!$A$4:$P$4</definedName>
  </definedNames>
  <calcPr calcId="191029"/>
</workbook>
</file>

<file path=xl/calcChain.xml><?xml version="1.0" encoding="utf-8"?>
<calcChain xmlns="http://schemas.openxmlformats.org/spreadsheetml/2006/main">
  <c r="B1" i="47" l="1"/>
  <c r="B1" i="45"/>
  <c r="B1" i="44"/>
  <c r="B1" i="42"/>
  <c r="B10" i="47" l="1"/>
  <c r="O32" i="47"/>
  <c r="N32" i="47"/>
  <c r="M32" i="47"/>
  <c r="L32" i="47"/>
  <c r="K32" i="47"/>
  <c r="J32" i="47"/>
  <c r="I32" i="47"/>
  <c r="H32" i="47"/>
  <c r="G32" i="47"/>
  <c r="F32" i="47"/>
  <c r="E32" i="47"/>
  <c r="D32" i="47"/>
  <c r="C32" i="47"/>
  <c r="B32" i="47"/>
  <c r="O31" i="47"/>
  <c r="N31" i="47"/>
  <c r="M31" i="47"/>
  <c r="L31" i="47"/>
  <c r="K31" i="47"/>
  <c r="J31" i="47"/>
  <c r="I31" i="47"/>
  <c r="H31" i="47"/>
  <c r="G31" i="47"/>
  <c r="F31" i="47"/>
  <c r="E31" i="47"/>
  <c r="D31" i="47"/>
  <c r="C31" i="47"/>
  <c r="B31" i="47"/>
  <c r="A29" i="47"/>
  <c r="O28" i="47"/>
  <c r="N28" i="47"/>
  <c r="M28" i="47"/>
  <c r="L28" i="47"/>
  <c r="K28" i="47"/>
  <c r="J28" i="47"/>
  <c r="I28" i="47"/>
  <c r="H28" i="47"/>
  <c r="G28" i="47"/>
  <c r="F28" i="47"/>
  <c r="E28" i="47"/>
  <c r="D28" i="47"/>
  <c r="C28" i="47"/>
  <c r="B28" i="47"/>
  <c r="O27" i="47"/>
  <c r="N27" i="47"/>
  <c r="M27" i="47"/>
  <c r="L27" i="47"/>
  <c r="K27" i="47"/>
  <c r="J27" i="47"/>
  <c r="I27" i="47"/>
  <c r="H27" i="47"/>
  <c r="G27" i="47"/>
  <c r="F27" i="47"/>
  <c r="E27" i="47"/>
  <c r="D27" i="47"/>
  <c r="C27" i="47"/>
  <c r="B27" i="47"/>
  <c r="A25" i="47"/>
  <c r="O24" i="47"/>
  <c r="N24" i="47"/>
  <c r="M24" i="47"/>
  <c r="L24" i="47"/>
  <c r="K24" i="47"/>
  <c r="J24" i="47"/>
  <c r="I24" i="47"/>
  <c r="H24" i="47"/>
  <c r="G24" i="47"/>
  <c r="F24" i="47"/>
  <c r="E24" i="47"/>
  <c r="D24" i="47"/>
  <c r="C24" i="47"/>
  <c r="B24" i="47"/>
  <c r="O23" i="47"/>
  <c r="N23" i="47"/>
  <c r="M23" i="47"/>
  <c r="L23" i="47"/>
  <c r="K23" i="47"/>
  <c r="J23" i="47"/>
  <c r="I23" i="47"/>
  <c r="H23" i="47"/>
  <c r="G23" i="47"/>
  <c r="F23" i="47"/>
  <c r="E23" i="47"/>
  <c r="D23" i="47"/>
  <c r="C23" i="47"/>
  <c r="B23" i="47"/>
  <c r="A21" i="47"/>
  <c r="O20" i="47"/>
  <c r="N20" i="47"/>
  <c r="M20" i="47"/>
  <c r="L20" i="47"/>
  <c r="K20" i="47"/>
  <c r="J20" i="47"/>
  <c r="I20" i="47"/>
  <c r="H20" i="47"/>
  <c r="G20" i="47"/>
  <c r="F20" i="47"/>
  <c r="E20" i="47"/>
  <c r="D20" i="47"/>
  <c r="C20" i="47"/>
  <c r="B20" i="47"/>
  <c r="O19" i="47"/>
  <c r="N19" i="47"/>
  <c r="M19" i="47"/>
  <c r="L19" i="47"/>
  <c r="K19" i="47"/>
  <c r="J19" i="47"/>
  <c r="I19" i="47"/>
  <c r="H19" i="47"/>
  <c r="G19" i="47"/>
  <c r="F19" i="47"/>
  <c r="E19" i="47"/>
  <c r="D19" i="47"/>
  <c r="C19" i="47"/>
  <c r="B19" i="47"/>
  <c r="A17" i="47"/>
  <c r="P16" i="47"/>
  <c r="P15" i="47"/>
  <c r="A13" i="47"/>
  <c r="P12" i="47"/>
  <c r="P11" i="47"/>
  <c r="O10" i="47"/>
  <c r="N10" i="47"/>
  <c r="M10" i="47"/>
  <c r="L10" i="47"/>
  <c r="K10" i="47"/>
  <c r="J10" i="47"/>
  <c r="I10" i="47"/>
  <c r="H10" i="47"/>
  <c r="G10" i="47"/>
  <c r="F10" i="47"/>
  <c r="E10" i="47"/>
  <c r="D10" i="47"/>
  <c r="C10" i="47"/>
  <c r="A9" i="47"/>
  <c r="P8" i="47"/>
  <c r="P7" i="47"/>
  <c r="O6" i="47"/>
  <c r="N6" i="47"/>
  <c r="M6" i="47"/>
  <c r="L6" i="47"/>
  <c r="K6" i="47"/>
  <c r="J6" i="47"/>
  <c r="I6" i="47"/>
  <c r="H6" i="47"/>
  <c r="G6" i="47"/>
  <c r="F6" i="47"/>
  <c r="E6" i="47"/>
  <c r="D6" i="47"/>
  <c r="C6" i="47"/>
  <c r="B6" i="47"/>
  <c r="A5" i="47"/>
  <c r="O14" i="43"/>
  <c r="N14" i="43"/>
  <c r="M14" i="43"/>
  <c r="L14" i="43"/>
  <c r="K14" i="43"/>
  <c r="J14" i="43"/>
  <c r="I14" i="43"/>
  <c r="H14" i="43"/>
  <c r="G14" i="43"/>
  <c r="F14" i="43"/>
  <c r="E14" i="43"/>
  <c r="P14" i="43" s="1"/>
  <c r="D14" i="43"/>
  <c r="C14" i="43"/>
  <c r="B14" i="43"/>
  <c r="O14" i="42"/>
  <c r="N14" i="42"/>
  <c r="M14" i="42"/>
  <c r="L14" i="42"/>
  <c r="K14" i="42"/>
  <c r="J14" i="42"/>
  <c r="I14" i="42"/>
  <c r="H14" i="42"/>
  <c r="G14" i="42"/>
  <c r="F14" i="42"/>
  <c r="E14" i="42"/>
  <c r="D14" i="42"/>
  <c r="C14" i="42"/>
  <c r="B14" i="42"/>
  <c r="O14" i="44"/>
  <c r="N14" i="44"/>
  <c r="M14" i="44"/>
  <c r="L14" i="44"/>
  <c r="K14" i="44"/>
  <c r="J14" i="44"/>
  <c r="I14" i="44"/>
  <c r="H14" i="44"/>
  <c r="G14" i="44"/>
  <c r="F14" i="44"/>
  <c r="E14" i="44"/>
  <c r="E30" i="44" s="1"/>
  <c r="D14" i="44"/>
  <c r="C14" i="44"/>
  <c r="B14" i="44"/>
  <c r="B14" i="45"/>
  <c r="O14" i="45"/>
  <c r="N14" i="45"/>
  <c r="M14" i="45"/>
  <c r="L14" i="45"/>
  <c r="K14" i="45"/>
  <c r="J14" i="45"/>
  <c r="I14" i="45"/>
  <c r="H14" i="45"/>
  <c r="G14" i="45"/>
  <c r="F14" i="45"/>
  <c r="E14" i="45"/>
  <c r="D14" i="45"/>
  <c r="C14" i="45"/>
  <c r="O10" i="45"/>
  <c r="O30" i="45" s="1"/>
  <c r="N10" i="45"/>
  <c r="M10" i="45"/>
  <c r="L10" i="45"/>
  <c r="K10" i="45"/>
  <c r="J10" i="45"/>
  <c r="I10" i="45"/>
  <c r="H10" i="45"/>
  <c r="G10" i="45"/>
  <c r="F10" i="45"/>
  <c r="E10" i="45"/>
  <c r="E18" i="45" s="1"/>
  <c r="D10" i="45"/>
  <c r="C10" i="45"/>
  <c r="B10" i="45"/>
  <c r="O10" i="44"/>
  <c r="N10" i="44"/>
  <c r="N22" i="44" s="1"/>
  <c r="M10" i="44"/>
  <c r="L10" i="44"/>
  <c r="K10" i="44"/>
  <c r="J10" i="44"/>
  <c r="I10" i="44"/>
  <c r="H10" i="44"/>
  <c r="G10" i="44"/>
  <c r="F10" i="44"/>
  <c r="E10" i="44"/>
  <c r="D10" i="44"/>
  <c r="C10" i="44"/>
  <c r="B10" i="44"/>
  <c r="C10" i="42"/>
  <c r="D10" i="42"/>
  <c r="E10" i="42"/>
  <c r="F10" i="42"/>
  <c r="G10" i="42"/>
  <c r="H10" i="42"/>
  <c r="I10" i="42"/>
  <c r="J10" i="42"/>
  <c r="K10" i="42"/>
  <c r="L10" i="42"/>
  <c r="M10" i="42"/>
  <c r="N10" i="42"/>
  <c r="O10" i="42"/>
  <c r="B10" i="42"/>
  <c r="B10" i="43"/>
  <c r="C10" i="43"/>
  <c r="D10" i="43"/>
  <c r="E10" i="43"/>
  <c r="F10" i="43"/>
  <c r="G10" i="43"/>
  <c r="H10" i="43"/>
  <c r="I10" i="43"/>
  <c r="J10" i="43"/>
  <c r="K10" i="43"/>
  <c r="L10" i="43"/>
  <c r="M10" i="43"/>
  <c r="N10" i="43"/>
  <c r="O10" i="43"/>
  <c r="B6" i="45"/>
  <c r="O6" i="43"/>
  <c r="N6" i="43"/>
  <c r="M6" i="43"/>
  <c r="L6" i="43"/>
  <c r="K6" i="43"/>
  <c r="J6" i="43"/>
  <c r="I6" i="43"/>
  <c r="H6" i="43"/>
  <c r="G6" i="43"/>
  <c r="F6" i="43"/>
  <c r="E6" i="43"/>
  <c r="D6" i="43"/>
  <c r="C6" i="43"/>
  <c r="B6" i="43"/>
  <c r="O6" i="42"/>
  <c r="N6" i="42"/>
  <c r="M6" i="42"/>
  <c r="L6" i="42"/>
  <c r="K6" i="42"/>
  <c r="J6" i="42"/>
  <c r="I6" i="42"/>
  <c r="H6" i="42"/>
  <c r="G6" i="42"/>
  <c r="F6" i="42"/>
  <c r="E6" i="42"/>
  <c r="D6" i="42"/>
  <c r="C6" i="42"/>
  <c r="B6" i="42"/>
  <c r="O6" i="44"/>
  <c r="N6" i="44"/>
  <c r="M6" i="44"/>
  <c r="L6" i="44"/>
  <c r="K6" i="44"/>
  <c r="J6" i="44"/>
  <c r="J26" i="44" s="1"/>
  <c r="I6" i="44"/>
  <c r="H6" i="44"/>
  <c r="G6" i="44"/>
  <c r="F6" i="44"/>
  <c r="E6" i="44"/>
  <c r="D6" i="44"/>
  <c r="C6" i="44"/>
  <c r="B6" i="44"/>
  <c r="O6" i="45"/>
  <c r="N6" i="45"/>
  <c r="N18" i="45" s="1"/>
  <c r="M6" i="45"/>
  <c r="L6" i="45"/>
  <c r="K6" i="45"/>
  <c r="J6" i="45"/>
  <c r="J26" i="45" s="1"/>
  <c r="I6" i="45"/>
  <c r="H6" i="45"/>
  <c r="G6" i="45"/>
  <c r="F6" i="45"/>
  <c r="F26" i="45" s="1"/>
  <c r="E6" i="45"/>
  <c r="D6" i="45"/>
  <c r="C6" i="45"/>
  <c r="O32" i="45"/>
  <c r="N32" i="45"/>
  <c r="M32" i="45"/>
  <c r="L32" i="45"/>
  <c r="K32" i="45"/>
  <c r="J32" i="45"/>
  <c r="I32" i="45"/>
  <c r="H32" i="45"/>
  <c r="G32" i="45"/>
  <c r="F32" i="45"/>
  <c r="E32" i="45"/>
  <c r="D32" i="45"/>
  <c r="C32" i="45"/>
  <c r="B32" i="45"/>
  <c r="O31" i="45"/>
  <c r="N31" i="45"/>
  <c r="M31" i="45"/>
  <c r="L31" i="45"/>
  <c r="K31" i="45"/>
  <c r="J31" i="45"/>
  <c r="I31" i="45"/>
  <c r="H31" i="45"/>
  <c r="G31" i="45"/>
  <c r="F31" i="45"/>
  <c r="E31" i="45"/>
  <c r="D31" i="45"/>
  <c r="C31" i="45"/>
  <c r="B31" i="45"/>
  <c r="N30" i="45"/>
  <c r="F30" i="45"/>
  <c r="A29" i="45"/>
  <c r="O28" i="45"/>
  <c r="N28" i="45"/>
  <c r="M28" i="45"/>
  <c r="L28" i="45"/>
  <c r="K28" i="45"/>
  <c r="J28" i="45"/>
  <c r="I28" i="45"/>
  <c r="H28" i="45"/>
  <c r="G28" i="45"/>
  <c r="F28" i="45"/>
  <c r="E28" i="45"/>
  <c r="D28" i="45"/>
  <c r="C28" i="45"/>
  <c r="B28" i="45"/>
  <c r="O27" i="45"/>
  <c r="N27" i="45"/>
  <c r="M27" i="45"/>
  <c r="L27" i="45"/>
  <c r="K27" i="45"/>
  <c r="J27" i="45"/>
  <c r="I27" i="45"/>
  <c r="H27" i="45"/>
  <c r="G27" i="45"/>
  <c r="F27" i="45"/>
  <c r="E27" i="45"/>
  <c r="D27" i="45"/>
  <c r="C27" i="45"/>
  <c r="B27" i="45"/>
  <c r="A25" i="45"/>
  <c r="O24" i="45"/>
  <c r="N24" i="45"/>
  <c r="M24" i="45"/>
  <c r="L24" i="45"/>
  <c r="K24" i="45"/>
  <c r="J24" i="45"/>
  <c r="I24" i="45"/>
  <c r="H24" i="45"/>
  <c r="G24" i="45"/>
  <c r="F24" i="45"/>
  <c r="E24" i="45"/>
  <c r="D24" i="45"/>
  <c r="C24" i="45"/>
  <c r="B24" i="45"/>
  <c r="O23" i="45"/>
  <c r="N23" i="45"/>
  <c r="M23" i="45"/>
  <c r="L23" i="45"/>
  <c r="K23" i="45"/>
  <c r="J23" i="45"/>
  <c r="I23" i="45"/>
  <c r="H23" i="45"/>
  <c r="G23" i="45"/>
  <c r="F23" i="45"/>
  <c r="E23" i="45"/>
  <c r="D23" i="45"/>
  <c r="C23" i="45"/>
  <c r="B23" i="45"/>
  <c r="C22" i="45"/>
  <c r="A21" i="45"/>
  <c r="O20" i="45"/>
  <c r="N20" i="45"/>
  <c r="M20" i="45"/>
  <c r="L20" i="45"/>
  <c r="K20" i="45"/>
  <c r="J20" i="45"/>
  <c r="I20" i="45"/>
  <c r="H20" i="45"/>
  <c r="G20" i="45"/>
  <c r="F20" i="45"/>
  <c r="E20" i="45"/>
  <c r="D20" i="45"/>
  <c r="C20" i="45"/>
  <c r="B20" i="45"/>
  <c r="O19" i="45"/>
  <c r="N19" i="45"/>
  <c r="M19" i="45"/>
  <c r="L19" i="45"/>
  <c r="K19" i="45"/>
  <c r="J19" i="45"/>
  <c r="I19" i="45"/>
  <c r="H19" i="45"/>
  <c r="G19" i="45"/>
  <c r="F19" i="45"/>
  <c r="E19" i="45"/>
  <c r="D19" i="45"/>
  <c r="C19" i="45"/>
  <c r="B19" i="45"/>
  <c r="K18" i="45"/>
  <c r="A17" i="45"/>
  <c r="P16" i="45"/>
  <c r="P15" i="45"/>
  <c r="A13" i="45"/>
  <c r="P12" i="45"/>
  <c r="P11" i="45"/>
  <c r="A9" i="45"/>
  <c r="P8" i="45"/>
  <c r="P7" i="45"/>
  <c r="A5" i="45"/>
  <c r="O32" i="44"/>
  <c r="N32" i="44"/>
  <c r="M32" i="44"/>
  <c r="L32" i="44"/>
  <c r="K32" i="44"/>
  <c r="J32" i="44"/>
  <c r="I32" i="44"/>
  <c r="H32" i="44"/>
  <c r="G32" i="44"/>
  <c r="F32" i="44"/>
  <c r="E32" i="44"/>
  <c r="D32" i="44"/>
  <c r="C32" i="44"/>
  <c r="B32" i="44"/>
  <c r="O31" i="44"/>
  <c r="N31" i="44"/>
  <c r="M31" i="44"/>
  <c r="L31" i="44"/>
  <c r="K31" i="44"/>
  <c r="J31" i="44"/>
  <c r="I31" i="44"/>
  <c r="H31" i="44"/>
  <c r="G31" i="44"/>
  <c r="F31" i="44"/>
  <c r="E31" i="44"/>
  <c r="D31" i="44"/>
  <c r="C31" i="44"/>
  <c r="B31" i="44"/>
  <c r="A29" i="44"/>
  <c r="O28" i="44"/>
  <c r="N28" i="44"/>
  <c r="M28" i="44"/>
  <c r="L28" i="44"/>
  <c r="K28" i="44"/>
  <c r="J28" i="44"/>
  <c r="I28" i="44"/>
  <c r="H28" i="44"/>
  <c r="G28" i="44"/>
  <c r="F28" i="44"/>
  <c r="E28" i="44"/>
  <c r="D28" i="44"/>
  <c r="C28" i="44"/>
  <c r="B28" i="44"/>
  <c r="O27" i="44"/>
  <c r="N27" i="44"/>
  <c r="M27" i="44"/>
  <c r="L27" i="44"/>
  <c r="K27" i="44"/>
  <c r="J27" i="44"/>
  <c r="I27" i="44"/>
  <c r="H27" i="44"/>
  <c r="G27" i="44"/>
  <c r="F27" i="44"/>
  <c r="E27" i="44"/>
  <c r="D27" i="44"/>
  <c r="C27" i="44"/>
  <c r="B27" i="44"/>
  <c r="O26" i="44"/>
  <c r="A25" i="44"/>
  <c r="O24" i="44"/>
  <c r="N24" i="44"/>
  <c r="M24" i="44"/>
  <c r="L24" i="44"/>
  <c r="K24" i="44"/>
  <c r="J24" i="44"/>
  <c r="I24" i="44"/>
  <c r="H24" i="44"/>
  <c r="G24" i="44"/>
  <c r="F24" i="44"/>
  <c r="E24" i="44"/>
  <c r="D24" i="44"/>
  <c r="C24" i="44"/>
  <c r="B24" i="44"/>
  <c r="O23" i="44"/>
  <c r="N23" i="44"/>
  <c r="M23" i="44"/>
  <c r="L23" i="44"/>
  <c r="K23" i="44"/>
  <c r="J23" i="44"/>
  <c r="I23" i="44"/>
  <c r="H23" i="44"/>
  <c r="G23" i="44"/>
  <c r="F23" i="44"/>
  <c r="E23" i="44"/>
  <c r="D23" i="44"/>
  <c r="C23" i="44"/>
  <c r="B23" i="44"/>
  <c r="A21" i="44"/>
  <c r="O20" i="44"/>
  <c r="N20" i="44"/>
  <c r="M20" i="44"/>
  <c r="L20" i="44"/>
  <c r="K20" i="44"/>
  <c r="J20" i="44"/>
  <c r="I20" i="44"/>
  <c r="H20" i="44"/>
  <c r="G20" i="44"/>
  <c r="F20" i="44"/>
  <c r="E20" i="44"/>
  <c r="D20" i="44"/>
  <c r="C20" i="44"/>
  <c r="B20" i="44"/>
  <c r="O19" i="44"/>
  <c r="N19" i="44"/>
  <c r="M19" i="44"/>
  <c r="L19" i="44"/>
  <c r="K19" i="44"/>
  <c r="J19" i="44"/>
  <c r="I19" i="44"/>
  <c r="H19" i="44"/>
  <c r="G19" i="44"/>
  <c r="F19" i="44"/>
  <c r="E19" i="44"/>
  <c r="D19" i="44"/>
  <c r="C19" i="44"/>
  <c r="B19" i="44"/>
  <c r="A17" i="44"/>
  <c r="P16" i="44"/>
  <c r="P15" i="44"/>
  <c r="A13" i="44"/>
  <c r="P12" i="44"/>
  <c r="P11" i="44"/>
  <c r="A9" i="44"/>
  <c r="P8" i="44"/>
  <c r="P7" i="44"/>
  <c r="A5" i="44"/>
  <c r="A29" i="42"/>
  <c r="A25" i="42"/>
  <c r="A21" i="42"/>
  <c r="A17" i="42"/>
  <c r="A13" i="42"/>
  <c r="A9" i="42"/>
  <c r="A5" i="42"/>
  <c r="K30" i="44" l="1"/>
  <c r="M26" i="45"/>
  <c r="F22" i="45"/>
  <c r="C26" i="44"/>
  <c r="O18" i="44"/>
  <c r="I26" i="44"/>
  <c r="G22" i="44"/>
  <c r="K18" i="44"/>
  <c r="G26" i="44"/>
  <c r="E26" i="44"/>
  <c r="O22" i="44"/>
  <c r="J22" i="45"/>
  <c r="K22" i="45"/>
  <c r="B26" i="44"/>
  <c r="F26" i="44"/>
  <c r="P27" i="45"/>
  <c r="H18" i="45"/>
  <c r="P6" i="45"/>
  <c r="C18" i="45"/>
  <c r="G26" i="45"/>
  <c r="O26" i="45"/>
  <c r="P28" i="44"/>
  <c r="M26" i="44"/>
  <c r="B26" i="45"/>
  <c r="F18" i="45"/>
  <c r="E26" i="45"/>
  <c r="I26" i="45"/>
  <c r="M18" i="45"/>
  <c r="J18" i="45"/>
  <c r="N26" i="45"/>
  <c r="P28" i="47"/>
  <c r="G18" i="44"/>
  <c r="K26" i="44"/>
  <c r="D30" i="44"/>
  <c r="H30" i="44"/>
  <c r="L30" i="44"/>
  <c r="P27" i="44"/>
  <c r="C18" i="44"/>
  <c r="K26" i="45"/>
  <c r="G18" i="45"/>
  <c r="O18" i="45"/>
  <c r="G30" i="45"/>
  <c r="H30" i="45"/>
  <c r="L30" i="45"/>
  <c r="B30" i="45"/>
  <c r="G22" i="45"/>
  <c r="C26" i="45"/>
  <c r="F22" i="44"/>
  <c r="B18" i="44"/>
  <c r="F18" i="44"/>
  <c r="J18" i="44"/>
  <c r="N18" i="44"/>
  <c r="I30" i="44"/>
  <c r="M22" i="44"/>
  <c r="N26" i="44"/>
  <c r="P10" i="44"/>
  <c r="B30" i="44"/>
  <c r="F30" i="44"/>
  <c r="J30" i="44"/>
  <c r="N30" i="44"/>
  <c r="C30" i="44"/>
  <c r="G30" i="44"/>
  <c r="K22" i="44"/>
  <c r="O30" i="44"/>
  <c r="I18" i="45"/>
  <c r="P10" i="45"/>
  <c r="C30" i="45"/>
  <c r="K30" i="45"/>
  <c r="O22" i="45"/>
  <c r="E22" i="45"/>
  <c r="I30" i="45"/>
  <c r="M30" i="45"/>
  <c r="J30" i="45"/>
  <c r="P14" i="44"/>
  <c r="B22" i="44"/>
  <c r="J22" i="44"/>
  <c r="C22" i="44"/>
  <c r="P31" i="44"/>
  <c r="M30" i="44"/>
  <c r="E22" i="44"/>
  <c r="I22" i="44"/>
  <c r="B22" i="45"/>
  <c r="F30" i="47"/>
  <c r="J30" i="47"/>
  <c r="B30" i="47"/>
  <c r="P20" i="47"/>
  <c r="C26" i="47"/>
  <c r="G26" i="47"/>
  <c r="K26" i="47"/>
  <c r="O26" i="47"/>
  <c r="P32" i="47"/>
  <c r="P24" i="47"/>
  <c r="N30" i="47"/>
  <c r="P23" i="47"/>
  <c r="P10" i="47"/>
  <c r="D30" i="47"/>
  <c r="H30" i="47"/>
  <c r="L30" i="47"/>
  <c r="E30" i="47"/>
  <c r="I30" i="47"/>
  <c r="M30" i="47"/>
  <c r="C30" i="47"/>
  <c r="G22" i="47"/>
  <c r="K30" i="47"/>
  <c r="O30" i="47"/>
  <c r="P31" i="47"/>
  <c r="D26" i="47"/>
  <c r="H26" i="47"/>
  <c r="L26" i="47"/>
  <c r="P6" i="47"/>
  <c r="E26" i="47"/>
  <c r="I26" i="47"/>
  <c r="M26" i="47"/>
  <c r="P19" i="47"/>
  <c r="F26" i="47"/>
  <c r="J26" i="47"/>
  <c r="N26" i="47"/>
  <c r="P27" i="47"/>
  <c r="E18" i="47"/>
  <c r="M18" i="47"/>
  <c r="G30" i="47"/>
  <c r="P14" i="47"/>
  <c r="B18" i="47"/>
  <c r="F18" i="47"/>
  <c r="J18" i="47"/>
  <c r="N18" i="47"/>
  <c r="D22" i="47"/>
  <c r="H22" i="47"/>
  <c r="L22" i="47"/>
  <c r="B26" i="47"/>
  <c r="I18" i="47"/>
  <c r="C22" i="47"/>
  <c r="K22" i="47"/>
  <c r="O22" i="47"/>
  <c r="C18" i="47"/>
  <c r="G18" i="47"/>
  <c r="K18" i="47"/>
  <c r="O18" i="47"/>
  <c r="E22" i="47"/>
  <c r="I22" i="47"/>
  <c r="M22" i="47"/>
  <c r="D18" i="47"/>
  <c r="H18" i="47"/>
  <c r="L18" i="47"/>
  <c r="B22" i="47"/>
  <c r="F22" i="47"/>
  <c r="J22" i="47"/>
  <c r="N22" i="47"/>
  <c r="H22" i="44"/>
  <c r="L22" i="44"/>
  <c r="E30" i="45"/>
  <c r="P14" i="45"/>
  <c r="M22" i="45"/>
  <c r="I22" i="45"/>
  <c r="L22" i="45"/>
  <c r="D22" i="45"/>
  <c r="H22" i="45"/>
  <c r="D18" i="45"/>
  <c r="H26" i="45"/>
  <c r="L18" i="45"/>
  <c r="D30" i="45"/>
  <c r="B18" i="45"/>
  <c r="N22" i="45"/>
  <c r="D22" i="44"/>
  <c r="D26" i="44"/>
  <c r="H26" i="44"/>
  <c r="L26" i="44"/>
  <c r="E18" i="44"/>
  <c r="I18" i="44"/>
  <c r="M18" i="44"/>
  <c r="L18" i="44"/>
  <c r="D18" i="44"/>
  <c r="H18" i="44"/>
  <c r="P6" i="44"/>
  <c r="D26" i="45"/>
  <c r="L26" i="45"/>
  <c r="P32" i="45"/>
  <c r="P24" i="45"/>
  <c r="P23" i="45"/>
  <c r="P28" i="45"/>
  <c r="P31" i="45"/>
  <c r="P19" i="45"/>
  <c r="P20" i="45"/>
  <c r="P20" i="44"/>
  <c r="P32" i="44"/>
  <c r="P19" i="44"/>
  <c r="P24" i="44"/>
  <c r="P23" i="44"/>
  <c r="P26" i="45" l="1"/>
  <c r="P18" i="45"/>
  <c r="P18" i="44"/>
  <c r="P30" i="44"/>
  <c r="P26" i="44"/>
  <c r="P22" i="44"/>
  <c r="P30" i="45"/>
  <c r="P30" i="47"/>
  <c r="P22" i="47"/>
  <c r="P26" i="47"/>
  <c r="P18" i="47"/>
  <c r="P22" i="45"/>
  <c r="O32" i="43"/>
  <c r="N32" i="43"/>
  <c r="M32" i="43"/>
  <c r="L32" i="43"/>
  <c r="K32" i="43"/>
  <c r="J32" i="43"/>
  <c r="I32" i="43"/>
  <c r="H32" i="43"/>
  <c r="G32" i="43"/>
  <c r="F32" i="43"/>
  <c r="E32" i="43"/>
  <c r="D32" i="43"/>
  <c r="C32" i="43"/>
  <c r="B32" i="43"/>
  <c r="O31" i="43"/>
  <c r="N31" i="43"/>
  <c r="M31" i="43"/>
  <c r="L31" i="43"/>
  <c r="K31" i="43"/>
  <c r="J31" i="43"/>
  <c r="I31" i="43"/>
  <c r="H31" i="43"/>
  <c r="G31" i="43"/>
  <c r="F31" i="43"/>
  <c r="E31" i="43"/>
  <c r="D31" i="43"/>
  <c r="C31" i="43"/>
  <c r="B31" i="43"/>
  <c r="O30" i="43"/>
  <c r="N30" i="43"/>
  <c r="M30" i="43"/>
  <c r="L30" i="43"/>
  <c r="K30" i="43"/>
  <c r="J30" i="43"/>
  <c r="I30" i="43"/>
  <c r="H30" i="43"/>
  <c r="G30" i="43"/>
  <c r="F30" i="43"/>
  <c r="E30" i="43"/>
  <c r="D30" i="43"/>
  <c r="C30" i="43"/>
  <c r="B30" i="43"/>
  <c r="O24" i="43"/>
  <c r="N24" i="43"/>
  <c r="M24" i="43"/>
  <c r="L24" i="43"/>
  <c r="K24" i="43"/>
  <c r="J24" i="43"/>
  <c r="I24" i="43"/>
  <c r="H24" i="43"/>
  <c r="G24" i="43"/>
  <c r="F24" i="43"/>
  <c r="E24" i="43"/>
  <c r="D24" i="43"/>
  <c r="C24" i="43"/>
  <c r="B24" i="43"/>
  <c r="O23" i="43"/>
  <c r="N23" i="43"/>
  <c r="M23" i="43"/>
  <c r="L23" i="43"/>
  <c r="K23" i="43"/>
  <c r="J23" i="43"/>
  <c r="I23" i="43"/>
  <c r="H23" i="43"/>
  <c r="G23" i="43"/>
  <c r="F23" i="43"/>
  <c r="E23" i="43"/>
  <c r="D23" i="43"/>
  <c r="C23" i="43"/>
  <c r="B23" i="43"/>
  <c r="O22" i="43"/>
  <c r="N22" i="43"/>
  <c r="M22" i="43"/>
  <c r="L22" i="43"/>
  <c r="K22" i="43"/>
  <c r="J22" i="43"/>
  <c r="I22" i="43"/>
  <c r="H22" i="43"/>
  <c r="G22" i="43"/>
  <c r="F22" i="43"/>
  <c r="E22" i="43"/>
  <c r="D22" i="43"/>
  <c r="C22" i="43"/>
  <c r="B22" i="43"/>
  <c r="P16" i="43"/>
  <c r="P15" i="43"/>
  <c r="O32" i="42"/>
  <c r="N32" i="42"/>
  <c r="M32" i="42"/>
  <c r="L32" i="42"/>
  <c r="K32" i="42"/>
  <c r="J32" i="42"/>
  <c r="I32" i="42"/>
  <c r="H32" i="42"/>
  <c r="G32" i="42"/>
  <c r="F32" i="42"/>
  <c r="E32" i="42"/>
  <c r="D32" i="42"/>
  <c r="C32" i="42"/>
  <c r="B32" i="42"/>
  <c r="O31" i="42"/>
  <c r="N31" i="42"/>
  <c r="M31" i="42"/>
  <c r="L31" i="42"/>
  <c r="K31" i="42"/>
  <c r="J31" i="42"/>
  <c r="I31" i="42"/>
  <c r="H31" i="42"/>
  <c r="G31" i="42"/>
  <c r="F31" i="42"/>
  <c r="E31" i="42"/>
  <c r="D31" i="42"/>
  <c r="C31" i="42"/>
  <c r="B31" i="42"/>
  <c r="O30" i="42"/>
  <c r="N30" i="42"/>
  <c r="M30" i="42"/>
  <c r="L30" i="42"/>
  <c r="K30" i="42"/>
  <c r="J30" i="42"/>
  <c r="I30" i="42"/>
  <c r="H30" i="42"/>
  <c r="G30" i="42"/>
  <c r="F30" i="42"/>
  <c r="E30" i="42"/>
  <c r="D30" i="42"/>
  <c r="C30" i="42"/>
  <c r="B30" i="42"/>
  <c r="O24" i="42"/>
  <c r="N24" i="42"/>
  <c r="M24" i="42"/>
  <c r="L24" i="42"/>
  <c r="K24" i="42"/>
  <c r="J24" i="42"/>
  <c r="I24" i="42"/>
  <c r="H24" i="42"/>
  <c r="G24" i="42"/>
  <c r="F24" i="42"/>
  <c r="E24" i="42"/>
  <c r="D24" i="42"/>
  <c r="C24" i="42"/>
  <c r="B24" i="42"/>
  <c r="O23" i="42"/>
  <c r="N23" i="42"/>
  <c r="M23" i="42"/>
  <c r="L23" i="42"/>
  <c r="K23" i="42"/>
  <c r="J23" i="42"/>
  <c r="I23" i="42"/>
  <c r="H23" i="42"/>
  <c r="G23" i="42"/>
  <c r="F23" i="42"/>
  <c r="E23" i="42"/>
  <c r="D23" i="42"/>
  <c r="C23" i="42"/>
  <c r="B23" i="42"/>
  <c r="O22" i="42"/>
  <c r="N22" i="42"/>
  <c r="M22" i="42"/>
  <c r="L22" i="42"/>
  <c r="K22" i="42"/>
  <c r="J22" i="42"/>
  <c r="I22" i="42"/>
  <c r="H22" i="42"/>
  <c r="G22" i="42"/>
  <c r="F22" i="42"/>
  <c r="E22" i="42"/>
  <c r="D22" i="42"/>
  <c r="C22" i="42"/>
  <c r="B22" i="42"/>
  <c r="P16" i="42"/>
  <c r="P15" i="42"/>
  <c r="P14" i="42"/>
  <c r="P30" i="42" l="1"/>
  <c r="P23" i="43"/>
  <c r="P30" i="43"/>
  <c r="P31" i="43"/>
  <c r="P22" i="43"/>
  <c r="P23" i="42"/>
  <c r="P31" i="42"/>
  <c r="P22" i="42"/>
  <c r="P24" i="43"/>
  <c r="P32" i="43"/>
  <c r="P24" i="42"/>
  <c r="P32" i="42"/>
  <c r="O28" i="43" l="1"/>
  <c r="N28" i="43"/>
  <c r="M28" i="43"/>
  <c r="L28" i="43"/>
  <c r="K28" i="43"/>
  <c r="J28" i="43"/>
  <c r="I28" i="43"/>
  <c r="H28" i="43"/>
  <c r="G28" i="43"/>
  <c r="F28" i="43"/>
  <c r="E28" i="43"/>
  <c r="D28" i="43"/>
  <c r="C28" i="43"/>
  <c r="B28" i="43"/>
  <c r="O27" i="43"/>
  <c r="N27" i="43"/>
  <c r="M27" i="43"/>
  <c r="L27" i="43"/>
  <c r="K27" i="43"/>
  <c r="J27" i="43"/>
  <c r="I27" i="43"/>
  <c r="H27" i="43"/>
  <c r="G27" i="43"/>
  <c r="F27" i="43"/>
  <c r="E27" i="43"/>
  <c r="D27" i="43"/>
  <c r="C27" i="43"/>
  <c r="B27" i="43"/>
  <c r="O26" i="43"/>
  <c r="N26" i="43"/>
  <c r="M26" i="43"/>
  <c r="L26" i="43"/>
  <c r="K26" i="43"/>
  <c r="J26" i="43"/>
  <c r="I26" i="43"/>
  <c r="H26" i="43"/>
  <c r="G26" i="43"/>
  <c r="F26" i="43"/>
  <c r="E26" i="43"/>
  <c r="D26" i="43"/>
  <c r="C26" i="43"/>
  <c r="B26" i="43"/>
  <c r="O20" i="43"/>
  <c r="N20" i="43"/>
  <c r="M20" i="43"/>
  <c r="L20" i="43"/>
  <c r="K20" i="43"/>
  <c r="J20" i="43"/>
  <c r="I20" i="43"/>
  <c r="H20" i="43"/>
  <c r="G20" i="43"/>
  <c r="F20" i="43"/>
  <c r="E20" i="43"/>
  <c r="D20" i="43"/>
  <c r="C20" i="43"/>
  <c r="B20" i="43"/>
  <c r="O19" i="43"/>
  <c r="N19" i="43"/>
  <c r="M19" i="43"/>
  <c r="L19" i="43"/>
  <c r="K19" i="43"/>
  <c r="J19" i="43"/>
  <c r="I19" i="43"/>
  <c r="H19" i="43"/>
  <c r="G19" i="43"/>
  <c r="F19" i="43"/>
  <c r="E19" i="43"/>
  <c r="D19" i="43"/>
  <c r="C19" i="43"/>
  <c r="B19" i="43"/>
  <c r="O18" i="43"/>
  <c r="N18" i="43"/>
  <c r="M18" i="43"/>
  <c r="L18" i="43"/>
  <c r="K18" i="43"/>
  <c r="J18" i="43"/>
  <c r="I18" i="43"/>
  <c r="H18" i="43"/>
  <c r="G18" i="43"/>
  <c r="F18" i="43"/>
  <c r="E18" i="43"/>
  <c r="D18" i="43"/>
  <c r="C18" i="43"/>
  <c r="B18" i="43"/>
  <c r="P12" i="43"/>
  <c r="P11" i="43"/>
  <c r="P10" i="43"/>
  <c r="P8" i="43"/>
  <c r="P7" i="43"/>
  <c r="P6" i="43"/>
  <c r="O28" i="42"/>
  <c r="N28" i="42"/>
  <c r="M28" i="42"/>
  <c r="L28" i="42"/>
  <c r="K28" i="42"/>
  <c r="J28" i="42"/>
  <c r="I28" i="42"/>
  <c r="H28" i="42"/>
  <c r="G28" i="42"/>
  <c r="F28" i="42"/>
  <c r="E28" i="42"/>
  <c r="D28" i="42"/>
  <c r="C28" i="42"/>
  <c r="B28" i="42"/>
  <c r="O27" i="42"/>
  <c r="N27" i="42"/>
  <c r="M27" i="42"/>
  <c r="L27" i="42"/>
  <c r="K27" i="42"/>
  <c r="J27" i="42"/>
  <c r="I27" i="42"/>
  <c r="H27" i="42"/>
  <c r="G27" i="42"/>
  <c r="F27" i="42"/>
  <c r="E27" i="42"/>
  <c r="D27" i="42"/>
  <c r="C27" i="42"/>
  <c r="B27" i="42"/>
  <c r="O26" i="42"/>
  <c r="N26" i="42"/>
  <c r="M26" i="42"/>
  <c r="L26" i="42"/>
  <c r="K26" i="42"/>
  <c r="J26" i="42"/>
  <c r="I26" i="42"/>
  <c r="H26" i="42"/>
  <c r="G26" i="42"/>
  <c r="F26" i="42"/>
  <c r="E26" i="42"/>
  <c r="D26" i="42"/>
  <c r="C26" i="42"/>
  <c r="B26" i="42"/>
  <c r="O20" i="42"/>
  <c r="N20" i="42"/>
  <c r="M20" i="42"/>
  <c r="L20" i="42"/>
  <c r="K20" i="42"/>
  <c r="J20" i="42"/>
  <c r="I20" i="42"/>
  <c r="H20" i="42"/>
  <c r="G20" i="42"/>
  <c r="F20" i="42"/>
  <c r="E20" i="42"/>
  <c r="D20" i="42"/>
  <c r="C20" i="42"/>
  <c r="B20" i="42"/>
  <c r="O19" i="42"/>
  <c r="N19" i="42"/>
  <c r="M19" i="42"/>
  <c r="L19" i="42"/>
  <c r="K19" i="42"/>
  <c r="J19" i="42"/>
  <c r="I19" i="42"/>
  <c r="H19" i="42"/>
  <c r="G19" i="42"/>
  <c r="F19" i="42"/>
  <c r="E19" i="42"/>
  <c r="D19" i="42"/>
  <c r="C19" i="42"/>
  <c r="B19" i="42"/>
  <c r="O18" i="42"/>
  <c r="N18" i="42"/>
  <c r="M18" i="42"/>
  <c r="L18" i="42"/>
  <c r="K18" i="42"/>
  <c r="J18" i="42"/>
  <c r="I18" i="42"/>
  <c r="H18" i="42"/>
  <c r="G18" i="42"/>
  <c r="F18" i="42"/>
  <c r="E18" i="42"/>
  <c r="D18" i="42"/>
  <c r="C18" i="42"/>
  <c r="B18" i="42"/>
  <c r="P12" i="42"/>
  <c r="P11" i="42"/>
  <c r="P10" i="42"/>
  <c r="P8" i="42"/>
  <c r="P7" i="42"/>
  <c r="P6" i="42"/>
  <c r="P28" i="42" l="1"/>
  <c r="P18" i="43"/>
  <c r="P20" i="43"/>
  <c r="P27" i="43"/>
  <c r="P19" i="42"/>
  <c r="P26" i="42"/>
  <c r="P28" i="43"/>
  <c r="P20" i="42"/>
  <c r="P19" i="43"/>
  <c r="P26" i="43"/>
  <c r="P27" i="42"/>
  <c r="P18" i="42"/>
</calcChain>
</file>

<file path=xl/sharedStrings.xml><?xml version="1.0" encoding="utf-8"?>
<sst xmlns="http://schemas.openxmlformats.org/spreadsheetml/2006/main" count="198" uniqueCount="36">
  <si>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</si>
  <si>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</si>
  <si>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</si>
  <si>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</si>
  <si>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</si>
  <si>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</si>
  <si>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</si>
  <si>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</si>
  <si>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</si>
  <si>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</si>
  <si>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</si>
  <si>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</si>
  <si>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</si>
  <si>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</si>
  <si>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Porovnání krajských normativů mzdových prostředků a ostatních neinvestičních výdajů</t>
  </si>
  <si>
    <t>stanovených jednotlivými krajskými úřady pro krajské a obecní školství</t>
  </si>
  <si>
    <r>
      <t>N</t>
    </r>
    <r>
      <rPr>
        <b/>
        <sz val="9"/>
        <color indexed="8"/>
        <rFont val="Calibri"/>
        <family val="2"/>
        <charset val="238"/>
      </rPr>
      <t>o</t>
    </r>
  </si>
  <si>
    <r>
      <t>P</t>
    </r>
    <r>
      <rPr>
        <b/>
        <sz val="9"/>
        <color indexed="8"/>
        <rFont val="Calibri"/>
        <family val="2"/>
        <charset val="238"/>
      </rPr>
      <t>o v Kč</t>
    </r>
  </si>
  <si>
    <t>Průměr</t>
  </si>
  <si>
    <t>Meziroční změny 2020 oproti 2019 - v %</t>
  </si>
  <si>
    <t>Meziroční změny 2020 oproti 2019 - absolutně</t>
  </si>
  <si>
    <t>ŠKOLNÍ STRAVOVÁNÍ</t>
  </si>
  <si>
    <t>VE ŠKOLNÍCH JÍDELNÁCH</t>
  </si>
  <si>
    <t>MPN v Kč/strav.</t>
  </si>
  <si>
    <t>pro 360 stravovaných</t>
  </si>
  <si>
    <t>pro 198 stravovaných</t>
  </si>
  <si>
    <t>pro 150 stravovaných</t>
  </si>
  <si>
    <t>pro 100 stravovaných</t>
  </si>
  <si>
    <t>pro 70 stravovaných</t>
  </si>
  <si>
    <t>stravovaní, vzdělávající se v základní škole</t>
  </si>
  <si>
    <t>v letech 2019 - 2021</t>
  </si>
  <si>
    <t>Meziroční změny 2021 oproti 2020 - absolutně</t>
  </si>
  <si>
    <t>Meziroční změny 2021 oproti 2020 - v %</t>
  </si>
  <si>
    <t>Krajské normativy školní jídelny v základní škole v letech 2019 - 2021</t>
  </si>
  <si>
    <t>Č.j.: MSMT-10158/2021-1</t>
  </si>
  <si>
    <t>Příloha č.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</si>
</sst>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0.00_ ;[Red]\-0.00\ "/>
  </numFmts>
  <fonts count="14" x14ac:knownFonts="1">
    <font>
      <sz val="11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53">
    <xf numFmtId="0" fontId="0" fillId="0" borderId="0" xfId="0"/>
    <xf numFmtId="0" fontId="0" fillId="0" borderId="0" xfId="0" applyFont="1"/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Font="1"/>
    <xf numFmtId="0" fontId="7" fillId="0" borderId="0" xfId="0" applyFont="1" applyAlignment="1">
      <alignment horizontal="center" vertical="center"/>
    </xf>
    <xf numFmtId="0" fontId="0" fillId="0" borderId="0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/>
    <xf numFmtId="3" fontId="12" fillId="0" borderId="3" xfId="0" applyNumberFormat="1" applyFont="1" applyFill="1" applyBorder="1" applyAlignment="1">
      <alignment vertical="center"/>
    </xf>
    <xf numFmtId="3" fontId="0" fillId="0" borderId="4" xfId="0" applyNumberFormat="1" applyFont="1" applyBorder="1"/>
    <xf numFmtId="3" fontId="0" fillId="2" borderId="6" xfId="0" applyNumberFormat="1" applyFont="1" applyFill="1" applyBorder="1"/>
    <xf numFmtId="4" fontId="12" fillId="0" borderId="7" xfId="0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/>
    <xf numFmtId="4" fontId="4" fillId="0" borderId="8" xfId="0" applyNumberFormat="1" applyFont="1" applyBorder="1" applyAlignment="1">
      <alignment wrapText="1"/>
    </xf>
    <xf numFmtId="4" fontId="4" fillId="2" borderId="9" xfId="0" applyNumberFormat="1" applyFont="1" applyFill="1" applyBorder="1" applyAlignment="1"/>
    <xf numFmtId="3" fontId="12" fillId="0" borderId="10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 wrapText="1"/>
    </xf>
    <xf numFmtId="3" fontId="4" fillId="0" borderId="11" xfId="0" applyNumberFormat="1" applyFont="1" applyBorder="1" applyAlignment="1"/>
    <xf numFmtId="3" fontId="4" fillId="0" borderId="12" xfId="0" applyNumberFormat="1" applyFont="1" applyBorder="1" applyAlignment="1">
      <alignment wrapText="1"/>
    </xf>
    <xf numFmtId="3" fontId="4" fillId="2" borderId="13" xfId="0" applyNumberFormat="1" applyFont="1" applyFill="1" applyBorder="1" applyAlignment="1"/>
    <xf numFmtId="0" fontId="3" fillId="0" borderId="14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textRotation="90" wrapText="1"/>
    </xf>
    <xf numFmtId="2" fontId="6" fillId="0" borderId="18" xfId="0" applyNumberFormat="1" applyFont="1" applyFill="1" applyBorder="1" applyAlignment="1">
      <alignment horizontal="center" vertical="center" textRotation="90" wrapText="1"/>
    </xf>
    <xf numFmtId="164" fontId="0" fillId="0" borderId="4" xfId="0" applyNumberFormat="1" applyFont="1" applyBorder="1"/>
    <xf numFmtId="164" fontId="0" fillId="0" borderId="5" xfId="0" applyNumberFormat="1" applyFont="1" applyBorder="1"/>
    <xf numFmtId="165" fontId="4" fillId="2" borderId="20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8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165" fontId="0" fillId="2" borderId="19" xfId="0" applyNumberFormat="1" applyFont="1" applyFill="1" applyBorder="1" applyAlignment="1">
      <alignment horizontal="right"/>
    </xf>
    <xf numFmtId="165" fontId="4" fillId="2" borderId="21" xfId="0" applyNumberFormat="1" applyFont="1" applyFill="1" applyBorder="1" applyAlignment="1">
      <alignment horizontal="right"/>
    </xf>
    <xf numFmtId="165" fontId="0" fillId="0" borderId="4" xfId="0" applyNumberFormat="1" applyFont="1" applyFill="1" applyBorder="1" applyAlignment="1">
      <alignment horizontal="right"/>
    </xf>
    <xf numFmtId="165" fontId="0" fillId="0" borderId="5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64" fontId="0" fillId="0" borderId="11" xfId="0" applyNumberFormat="1" applyFont="1" applyBorder="1"/>
    <xf numFmtId="164" fontId="0" fillId="0" borderId="12" xfId="0" applyNumberFormat="1" applyFont="1" applyBorder="1"/>
    <xf numFmtId="3" fontId="0" fillId="2" borderId="13" xfId="0" applyNumberFormat="1" applyFont="1" applyFill="1" applyBorder="1"/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3" fontId="0" fillId="0" borderId="0" xfId="0" applyNumberFormat="1" applyFont="1"/>
    <xf numFmtId="0" fontId="9" fillId="0" borderId="22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</cellXfs>
  <cellStyles count="3">
    <cellStyle name="Normální" xfId="0" builtinId="0"/>
    <cellStyle name="normální 2" xfId="1" xr:uid="{00000000-0005-0000-0000-000001000000}"/>
    <cellStyle name="Normální 2 2" xfId="2" xr:uid="{00000000-0005-0000-0000-000002000000}"/>
  </cellStyles>
  <dxfs count="0"/>
  <tableStyles count="0" defaultTableStyle="TableStyleMedium9" defaultPivotStyle="PivotStyleLight16"/>
  <colors>
    <mruColors>
      <color rgb="FF800000"/>
      <color rgb="FFFFFF00"/>
      <color rgb="FFFF99FF"/>
      <color rgb="FFFFCCFF"/>
      <color rgb="FFFFFFCC"/>
      <color rgb="FFFF0000"/>
      <color rgb="FF3399FF"/>
      <color rgb="FFFF9966"/>
      <color rgb="FFFF0066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1'!$A$5:$P$5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a graf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1'!$B$6:$O$6</c:f>
              <c:numCache>
                <c:formatCode>#,##0</c:formatCode>
                <c:ptCount val="14"/>
                <c:pt idx="0">
                  <c:v>6690</c:v>
                </c:pt>
                <c:pt idx="1">
                  <c:v>5441</c:v>
                </c:pt>
                <c:pt idx="2">
                  <c:v>4677</c:v>
                </c:pt>
                <c:pt idx="3">
                  <c:v>5319</c:v>
                </c:pt>
                <c:pt idx="4">
                  <c:v>4681</c:v>
                </c:pt>
                <c:pt idx="5">
                  <c:v>6632</c:v>
                </c:pt>
                <c:pt idx="6">
                  <c:v>5170</c:v>
                </c:pt>
                <c:pt idx="7">
                  <c:v>5582</c:v>
                </c:pt>
                <c:pt idx="8">
                  <c:v>5687</c:v>
                </c:pt>
                <c:pt idx="9">
                  <c:v>5298</c:v>
                </c:pt>
                <c:pt idx="10">
                  <c:v>5023</c:v>
                </c:pt>
                <c:pt idx="11">
                  <c:v>4731</c:v>
                </c:pt>
                <c:pt idx="12">
                  <c:v>4888</c:v>
                </c:pt>
                <c:pt idx="13">
                  <c:v>5497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02-4957-840B-25401F291DD1}"/>
            </c:ext>
          </c:extLst>
        </c:ser>
        <c:ser>
          <c:idx val="1"/>
          <c:order val="1"/>
          <c:tx>
            <c:strRef>
              <c:f>'Tabulka a graf č. 1'!$A$9:$P$9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a graf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1'!$B$10:$O$10</c:f>
              <c:numCache>
                <c:formatCode>#,##0</c:formatCode>
                <c:ptCount val="14"/>
                <c:pt idx="0">
                  <c:v>4442</c:v>
                </c:pt>
                <c:pt idx="1">
                  <c:v>6233</c:v>
                </c:pt>
                <c:pt idx="2">
                  <c:v>5643</c:v>
                </c:pt>
                <c:pt idx="3">
                  <c:v>6048</c:v>
                </c:pt>
                <c:pt idx="4">
                  <c:v>5813</c:v>
                </c:pt>
                <c:pt idx="5">
                  <c:v>7775</c:v>
                </c:pt>
                <c:pt idx="6">
                  <c:v>5779</c:v>
                </c:pt>
                <c:pt idx="7">
                  <c:v>6195</c:v>
                </c:pt>
                <c:pt idx="8">
                  <c:v>6482</c:v>
                </c:pt>
                <c:pt idx="9">
                  <c:v>5846</c:v>
                </c:pt>
                <c:pt idx="10">
                  <c:v>5602</c:v>
                </c:pt>
                <c:pt idx="11">
                  <c:v>5290</c:v>
                </c:pt>
                <c:pt idx="12">
                  <c:v>5436</c:v>
                </c:pt>
                <c:pt idx="13">
                  <c:v>5923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02-4957-840B-25401F291DD1}"/>
            </c:ext>
          </c:extLst>
        </c:ser>
        <c:ser>
          <c:idx val="2"/>
          <c:order val="2"/>
          <c:tx>
            <c:strRef>
              <c:f>'Tabulka a graf č. 1'!$A$13:$P$13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val>
            <c:numRef>
              <c:f>'Tabulka a graf č. 1'!$B$14:$O$14</c:f>
              <c:numCache>
                <c:formatCode>#,##0</c:formatCode>
                <c:ptCount val="14"/>
                <c:pt idx="0">
                  <c:v>6128.7438533750556</c:v>
                </c:pt>
                <c:pt idx="1">
                  <c:v>6390.6416017364827</c:v>
                </c:pt>
                <c:pt idx="2">
                  <c:v>5918.7114291778626</c:v>
                </c:pt>
                <c:pt idx="3">
                  <c:v>6267.2454959843717</c:v>
                </c:pt>
                <c:pt idx="4">
                  <c:v>6250.2210882957143</c:v>
                </c:pt>
                <c:pt idx="5">
                  <c:v>8411.9328775637041</c:v>
                </c:pt>
                <c:pt idx="6">
                  <c:v>6527.9026063679312</c:v>
                </c:pt>
                <c:pt idx="7">
                  <c:v>6235.5894217839541</c:v>
                </c:pt>
                <c:pt idx="8">
                  <c:v>5935.7281443288657</c:v>
                </c:pt>
                <c:pt idx="9">
                  <c:v>6203.6789729892726</c:v>
                </c:pt>
                <c:pt idx="10">
                  <c:v>5844.8428601560854</c:v>
                </c:pt>
                <c:pt idx="11">
                  <c:v>5045.7109959700638</c:v>
                </c:pt>
                <c:pt idx="12">
                  <c:v>5675.1075717391395</c:v>
                </c:pt>
                <c:pt idx="13">
                  <c:v>6239.6043149844709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02-4957-840B-25401F291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878608"/>
        <c:axId val="233879784"/>
      </c:barChart>
      <c:catAx>
        <c:axId val="233878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078458732148168"/>
              <c:y val="0.9240268299795858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33879784"/>
        <c:crosses val="autoZero"/>
        <c:auto val="1"/>
        <c:lblAlgn val="ctr"/>
        <c:lblOffset val="100"/>
        <c:noMultiLvlLbl val="0"/>
      </c:catAx>
      <c:valAx>
        <c:axId val="233879784"/>
        <c:scaling>
          <c:orientation val="minMax"/>
          <c:max val="8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 </a:t>
                </a:r>
                <a:r>
                  <a:rPr lang="en-US"/>
                  <a:t>v Kč/stravovaného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3878608"/>
        <c:crosses val="autoZero"/>
        <c:crossBetween val="between"/>
        <c:majorUnit val="5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2'!$A$5:$P$5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a graf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2'!$B$6:$O$6</c:f>
              <c:numCache>
                <c:formatCode>#,##0</c:formatCode>
                <c:ptCount val="14"/>
                <c:pt idx="0">
                  <c:v>5913</c:v>
                </c:pt>
                <c:pt idx="1">
                  <c:v>4999</c:v>
                </c:pt>
                <c:pt idx="2">
                  <c:v>4291</c:v>
                </c:pt>
                <c:pt idx="3">
                  <c:v>4864</c:v>
                </c:pt>
                <c:pt idx="4">
                  <c:v>4308</c:v>
                </c:pt>
                <c:pt idx="5">
                  <c:v>6014</c:v>
                </c:pt>
                <c:pt idx="6">
                  <c:v>4736</c:v>
                </c:pt>
                <c:pt idx="7">
                  <c:v>5170</c:v>
                </c:pt>
                <c:pt idx="8">
                  <c:v>5234</c:v>
                </c:pt>
                <c:pt idx="9">
                  <c:v>4857</c:v>
                </c:pt>
                <c:pt idx="10">
                  <c:v>4632</c:v>
                </c:pt>
                <c:pt idx="11">
                  <c:v>4354</c:v>
                </c:pt>
                <c:pt idx="12">
                  <c:v>4490</c:v>
                </c:pt>
                <c:pt idx="13">
                  <c:v>5018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68-4760-B798-2C8C6A63F81F}"/>
            </c:ext>
          </c:extLst>
        </c:ser>
        <c:ser>
          <c:idx val="1"/>
          <c:order val="1"/>
          <c:tx>
            <c:strRef>
              <c:f>'Tabulka a graf č. 2'!$A$9:$P$9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a graf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2'!$B$10:$O$10</c:f>
              <c:numCache>
                <c:formatCode>#,##0</c:formatCode>
                <c:ptCount val="14"/>
                <c:pt idx="0">
                  <c:v>4204</c:v>
                </c:pt>
                <c:pt idx="1">
                  <c:v>5726</c:v>
                </c:pt>
                <c:pt idx="2">
                  <c:v>5176</c:v>
                </c:pt>
                <c:pt idx="3">
                  <c:v>5548</c:v>
                </c:pt>
                <c:pt idx="4">
                  <c:v>5350</c:v>
                </c:pt>
                <c:pt idx="5">
                  <c:v>7050</c:v>
                </c:pt>
                <c:pt idx="6">
                  <c:v>5295</c:v>
                </c:pt>
                <c:pt idx="7">
                  <c:v>5739</c:v>
                </c:pt>
                <c:pt idx="8">
                  <c:v>5966</c:v>
                </c:pt>
                <c:pt idx="9">
                  <c:v>5359</c:v>
                </c:pt>
                <c:pt idx="10">
                  <c:v>5165</c:v>
                </c:pt>
                <c:pt idx="11">
                  <c:v>4869</c:v>
                </c:pt>
                <c:pt idx="12">
                  <c:v>4994</c:v>
                </c:pt>
                <c:pt idx="13">
                  <c:v>5407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68-4760-B798-2C8C6A63F81F}"/>
            </c:ext>
          </c:extLst>
        </c:ser>
        <c:ser>
          <c:idx val="2"/>
          <c:order val="2"/>
          <c:tx>
            <c:strRef>
              <c:f>'Tabulka a graf č. 2'!$A$13:$P$13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val>
            <c:numRef>
              <c:f>'Tabulka a graf č. 2'!$B$14:$O$14</c:f>
              <c:numCache>
                <c:formatCode>#,##0</c:formatCode>
                <c:ptCount val="14"/>
                <c:pt idx="0">
                  <c:v>5607</c:v>
                </c:pt>
                <c:pt idx="1">
                  <c:v>5871</c:v>
                </c:pt>
                <c:pt idx="2">
                  <c:v>5430</c:v>
                </c:pt>
                <c:pt idx="3">
                  <c:v>5756</c:v>
                </c:pt>
                <c:pt idx="4">
                  <c:v>5752</c:v>
                </c:pt>
                <c:pt idx="5">
                  <c:v>7627</c:v>
                </c:pt>
                <c:pt idx="6">
                  <c:v>5981</c:v>
                </c:pt>
                <c:pt idx="7">
                  <c:v>5775</c:v>
                </c:pt>
                <c:pt idx="8">
                  <c:v>5463</c:v>
                </c:pt>
                <c:pt idx="9">
                  <c:v>5687</c:v>
                </c:pt>
                <c:pt idx="10">
                  <c:v>5389</c:v>
                </c:pt>
                <c:pt idx="11">
                  <c:v>4644</c:v>
                </c:pt>
                <c:pt idx="12">
                  <c:v>5213</c:v>
                </c:pt>
                <c:pt idx="13">
                  <c:v>5696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68-4760-B798-2C8C6A63F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880568"/>
        <c:axId val="233880960"/>
      </c:barChart>
      <c:catAx>
        <c:axId val="233880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078458732148168"/>
              <c:y val="0.9240268299795858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33880960"/>
        <c:crosses val="autoZero"/>
        <c:auto val="1"/>
        <c:lblAlgn val="ctr"/>
        <c:lblOffset val="100"/>
        <c:noMultiLvlLbl val="0"/>
      </c:catAx>
      <c:valAx>
        <c:axId val="233880960"/>
        <c:scaling>
          <c:orientation val="minMax"/>
          <c:max val="8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 </a:t>
                </a:r>
                <a:r>
                  <a:rPr lang="en-US"/>
                  <a:t>v Kč/</a:t>
                </a:r>
                <a:r>
                  <a:rPr lang="cs-CZ"/>
                  <a:t>stravovaného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3880568"/>
        <c:crosses val="autoZero"/>
        <c:crossBetween val="between"/>
        <c:majorUnit val="5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3'!$A$5:$P$5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a graf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3'!$B$6:$O$6</c:f>
              <c:numCache>
                <c:formatCode>#,##0</c:formatCode>
                <c:ptCount val="14"/>
                <c:pt idx="0">
                  <c:v>5256</c:v>
                </c:pt>
                <c:pt idx="1">
                  <c:v>4562</c:v>
                </c:pt>
                <c:pt idx="2">
                  <c:v>3831</c:v>
                </c:pt>
                <c:pt idx="3">
                  <c:v>4425</c:v>
                </c:pt>
                <c:pt idx="4">
                  <c:v>3945</c:v>
                </c:pt>
                <c:pt idx="5">
                  <c:v>5205</c:v>
                </c:pt>
                <c:pt idx="6">
                  <c:v>4318</c:v>
                </c:pt>
                <c:pt idx="7">
                  <c:v>4655</c:v>
                </c:pt>
                <c:pt idx="8">
                  <c:v>4792</c:v>
                </c:pt>
                <c:pt idx="9">
                  <c:v>4401</c:v>
                </c:pt>
                <c:pt idx="10">
                  <c:v>4281</c:v>
                </c:pt>
                <c:pt idx="11">
                  <c:v>3987</c:v>
                </c:pt>
                <c:pt idx="12">
                  <c:v>4099</c:v>
                </c:pt>
                <c:pt idx="13">
                  <c:v>4566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49-455A-B857-0890C835DC3D}"/>
            </c:ext>
          </c:extLst>
        </c:ser>
        <c:ser>
          <c:idx val="1"/>
          <c:order val="1"/>
          <c:tx>
            <c:strRef>
              <c:f>'Tabulka a graf č. 3'!$A$9:$P$9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a graf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3'!$B$10:$O$10</c:f>
              <c:numCache>
                <c:formatCode>#,##0</c:formatCode>
                <c:ptCount val="14"/>
                <c:pt idx="0">
                  <c:v>4057</c:v>
                </c:pt>
                <c:pt idx="1">
                  <c:v>5226</c:v>
                </c:pt>
                <c:pt idx="2">
                  <c:v>4611</c:v>
                </c:pt>
                <c:pt idx="3">
                  <c:v>5063</c:v>
                </c:pt>
                <c:pt idx="4">
                  <c:v>4899</c:v>
                </c:pt>
                <c:pt idx="5">
                  <c:v>6102</c:v>
                </c:pt>
                <c:pt idx="6">
                  <c:v>4827</c:v>
                </c:pt>
                <c:pt idx="7">
                  <c:v>5167</c:v>
                </c:pt>
                <c:pt idx="8">
                  <c:v>5463</c:v>
                </c:pt>
                <c:pt idx="9">
                  <c:v>4855</c:v>
                </c:pt>
                <c:pt idx="10">
                  <c:v>4774</c:v>
                </c:pt>
                <c:pt idx="11">
                  <c:v>4458</c:v>
                </c:pt>
                <c:pt idx="12">
                  <c:v>4559</c:v>
                </c:pt>
                <c:pt idx="13">
                  <c:v>4919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49-455A-B857-0890C835DC3D}"/>
            </c:ext>
          </c:extLst>
        </c:ser>
        <c:ser>
          <c:idx val="2"/>
          <c:order val="2"/>
          <c:tx>
            <c:strRef>
              <c:f>'Tabulka a graf č. 3'!$A$13:$P$13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val>
            <c:numRef>
              <c:f>'Tabulka a graf č. 3'!$B$14:$O$14</c:f>
              <c:numCache>
                <c:formatCode>#,##0</c:formatCode>
                <c:ptCount val="14"/>
                <c:pt idx="0">
                  <c:v>5103</c:v>
                </c:pt>
                <c:pt idx="1">
                  <c:v>5358</c:v>
                </c:pt>
                <c:pt idx="2">
                  <c:v>4837</c:v>
                </c:pt>
                <c:pt idx="3">
                  <c:v>5258</c:v>
                </c:pt>
                <c:pt idx="4">
                  <c:v>5267</c:v>
                </c:pt>
                <c:pt idx="5">
                  <c:v>6602</c:v>
                </c:pt>
                <c:pt idx="6">
                  <c:v>5453</c:v>
                </c:pt>
                <c:pt idx="7">
                  <c:v>5200</c:v>
                </c:pt>
                <c:pt idx="8">
                  <c:v>5002</c:v>
                </c:pt>
                <c:pt idx="9">
                  <c:v>5153</c:v>
                </c:pt>
                <c:pt idx="10">
                  <c:v>4981</c:v>
                </c:pt>
                <c:pt idx="11">
                  <c:v>4252</c:v>
                </c:pt>
                <c:pt idx="12">
                  <c:v>4760</c:v>
                </c:pt>
                <c:pt idx="13">
                  <c:v>5182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49-455A-B857-0890C835D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881744"/>
        <c:axId val="234741968"/>
      </c:barChart>
      <c:catAx>
        <c:axId val="233881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078458732148168"/>
              <c:y val="0.9240268299795858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34741968"/>
        <c:crosses val="autoZero"/>
        <c:auto val="1"/>
        <c:lblAlgn val="ctr"/>
        <c:lblOffset val="100"/>
        <c:noMultiLvlLbl val="0"/>
      </c:catAx>
      <c:valAx>
        <c:axId val="234741968"/>
        <c:scaling>
          <c:orientation val="minMax"/>
          <c:max val="7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 </a:t>
                </a:r>
                <a:r>
                  <a:rPr lang="en-US"/>
                  <a:t>v Kč/stravovaného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3881744"/>
        <c:crosses val="autoZero"/>
        <c:crossBetween val="between"/>
        <c:majorUnit val="5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4'!$A$5:$P$5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a graf č. 4'!$B$4:$O$4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4'!$B$6:$O$6</c:f>
              <c:numCache>
                <c:formatCode>#,##0</c:formatCode>
                <c:ptCount val="14"/>
                <c:pt idx="0">
                  <c:v>4749</c:v>
                </c:pt>
                <c:pt idx="1">
                  <c:v>4294</c:v>
                </c:pt>
                <c:pt idx="2">
                  <c:v>3532</c:v>
                </c:pt>
                <c:pt idx="3">
                  <c:v>4160</c:v>
                </c:pt>
                <c:pt idx="4">
                  <c:v>3725</c:v>
                </c:pt>
                <c:pt idx="5">
                  <c:v>4610</c:v>
                </c:pt>
                <c:pt idx="6">
                  <c:v>4067</c:v>
                </c:pt>
                <c:pt idx="7">
                  <c:v>4299</c:v>
                </c:pt>
                <c:pt idx="8">
                  <c:v>4526</c:v>
                </c:pt>
                <c:pt idx="9">
                  <c:v>4113</c:v>
                </c:pt>
                <c:pt idx="10">
                  <c:v>4062</c:v>
                </c:pt>
                <c:pt idx="11">
                  <c:v>3765</c:v>
                </c:pt>
                <c:pt idx="12">
                  <c:v>3861</c:v>
                </c:pt>
                <c:pt idx="13">
                  <c:v>4301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AE-4850-BDE1-AF1260CD35E0}"/>
            </c:ext>
          </c:extLst>
        </c:ser>
        <c:ser>
          <c:idx val="1"/>
          <c:order val="1"/>
          <c:tx>
            <c:strRef>
              <c:f>'Tabulka a graf č. 4'!$A$9:$P$9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a graf č. 4'!$B$4:$O$4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4'!$B$10:$O$10</c:f>
              <c:numCache>
                <c:formatCode>#,##0</c:formatCode>
                <c:ptCount val="14"/>
                <c:pt idx="0">
                  <c:v>3966</c:v>
                </c:pt>
                <c:pt idx="1">
                  <c:v>4919</c:v>
                </c:pt>
                <c:pt idx="2">
                  <c:v>4234</c:v>
                </c:pt>
                <c:pt idx="3">
                  <c:v>4769</c:v>
                </c:pt>
                <c:pt idx="4">
                  <c:v>4626</c:v>
                </c:pt>
                <c:pt idx="5">
                  <c:v>5405</c:v>
                </c:pt>
                <c:pt idx="6">
                  <c:v>4546</c:v>
                </c:pt>
                <c:pt idx="7">
                  <c:v>4772</c:v>
                </c:pt>
                <c:pt idx="8">
                  <c:v>5159</c:v>
                </c:pt>
                <c:pt idx="9">
                  <c:v>4538</c:v>
                </c:pt>
                <c:pt idx="10">
                  <c:v>4530</c:v>
                </c:pt>
                <c:pt idx="11">
                  <c:v>4210</c:v>
                </c:pt>
                <c:pt idx="12">
                  <c:v>4294</c:v>
                </c:pt>
                <c:pt idx="13">
                  <c:v>4633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AE-4850-BDE1-AF1260CD35E0}"/>
            </c:ext>
          </c:extLst>
        </c:ser>
        <c:ser>
          <c:idx val="2"/>
          <c:order val="2"/>
          <c:tx>
            <c:strRef>
              <c:f>'Tabulka a graf č. 4'!$A$13:$P$13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val>
            <c:numRef>
              <c:f>'Tabulka a graf č. 4'!$B$14:$O$14</c:f>
              <c:numCache>
                <c:formatCode>#,##0</c:formatCode>
                <c:ptCount val="14"/>
                <c:pt idx="0">
                  <c:v>4805</c:v>
                </c:pt>
                <c:pt idx="1">
                  <c:v>5044</c:v>
                </c:pt>
                <c:pt idx="2">
                  <c:v>4441</c:v>
                </c:pt>
                <c:pt idx="3">
                  <c:v>4956</c:v>
                </c:pt>
                <c:pt idx="4">
                  <c:v>4974</c:v>
                </c:pt>
                <c:pt idx="5">
                  <c:v>5848</c:v>
                </c:pt>
                <c:pt idx="6">
                  <c:v>5135</c:v>
                </c:pt>
                <c:pt idx="7">
                  <c:v>4802</c:v>
                </c:pt>
                <c:pt idx="8">
                  <c:v>4724</c:v>
                </c:pt>
                <c:pt idx="9">
                  <c:v>4816</c:v>
                </c:pt>
                <c:pt idx="10">
                  <c:v>4726</c:v>
                </c:pt>
                <c:pt idx="11">
                  <c:v>4015</c:v>
                </c:pt>
                <c:pt idx="12">
                  <c:v>4483</c:v>
                </c:pt>
                <c:pt idx="13">
                  <c:v>4881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AE-4850-BDE1-AF1260CD3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44320"/>
        <c:axId val="234744712"/>
      </c:barChart>
      <c:catAx>
        <c:axId val="234744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078458732148168"/>
              <c:y val="0.9240268299795858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34744712"/>
        <c:crosses val="autoZero"/>
        <c:auto val="1"/>
        <c:lblAlgn val="ctr"/>
        <c:lblOffset val="100"/>
        <c:noMultiLvlLbl val="0"/>
      </c:catAx>
      <c:valAx>
        <c:axId val="234744712"/>
        <c:scaling>
          <c:orientation val="minMax"/>
          <c:max val="6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 </a:t>
                </a:r>
                <a:r>
                  <a:rPr lang="en-US"/>
                  <a:t>v Kč/stravovaného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4744320"/>
        <c:crosses val="autoZero"/>
        <c:crossBetween val="between"/>
        <c:majorUnit val="5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5'!$A$5:$P$5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a graf č. 5'!$B$4:$O$4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5'!$B$6:$O$6</c:f>
              <c:numCache>
                <c:formatCode>#,##0</c:formatCode>
                <c:ptCount val="14"/>
                <c:pt idx="0">
                  <c:v>3815</c:v>
                </c:pt>
                <c:pt idx="1">
                  <c:v>3778</c:v>
                </c:pt>
                <c:pt idx="2">
                  <c:v>3177</c:v>
                </c:pt>
                <c:pt idx="3">
                  <c:v>3663</c:v>
                </c:pt>
                <c:pt idx="4">
                  <c:v>3311</c:v>
                </c:pt>
                <c:pt idx="5">
                  <c:v>3985</c:v>
                </c:pt>
                <c:pt idx="6">
                  <c:v>3597</c:v>
                </c:pt>
                <c:pt idx="7">
                  <c:v>3626</c:v>
                </c:pt>
                <c:pt idx="8">
                  <c:v>4023</c:v>
                </c:pt>
                <c:pt idx="9">
                  <c:v>3555</c:v>
                </c:pt>
                <c:pt idx="10">
                  <c:v>3500</c:v>
                </c:pt>
                <c:pt idx="11">
                  <c:v>3347</c:v>
                </c:pt>
                <c:pt idx="12">
                  <c:v>3404</c:v>
                </c:pt>
                <c:pt idx="13">
                  <c:v>3822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1C-48D1-A22A-3F38B4F24800}"/>
            </c:ext>
          </c:extLst>
        </c:ser>
        <c:ser>
          <c:idx val="1"/>
          <c:order val="1"/>
          <c:tx>
            <c:strRef>
              <c:f>'Tabulka a graf č. 5'!$A$9:$P$9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a graf č. 5'!$B$4:$O$4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5'!$B$10:$O$10</c:f>
              <c:numCache>
                <c:formatCode>#,##0</c:formatCode>
                <c:ptCount val="14"/>
                <c:pt idx="0">
                  <c:v>3793</c:v>
                </c:pt>
                <c:pt idx="1">
                  <c:v>4328</c:v>
                </c:pt>
                <c:pt idx="2">
                  <c:v>3753</c:v>
                </c:pt>
                <c:pt idx="3">
                  <c:v>4214</c:v>
                </c:pt>
                <c:pt idx="4">
                  <c:v>4112</c:v>
                </c:pt>
                <c:pt idx="5">
                  <c:v>4273</c:v>
                </c:pt>
                <c:pt idx="6">
                  <c:v>4022</c:v>
                </c:pt>
                <c:pt idx="7">
                  <c:v>4024</c:v>
                </c:pt>
                <c:pt idx="8">
                  <c:v>4586</c:v>
                </c:pt>
                <c:pt idx="9">
                  <c:v>3923</c:v>
                </c:pt>
                <c:pt idx="10">
                  <c:v>3903</c:v>
                </c:pt>
                <c:pt idx="11">
                  <c:v>3742</c:v>
                </c:pt>
                <c:pt idx="12">
                  <c:v>3786</c:v>
                </c:pt>
                <c:pt idx="13">
                  <c:v>4118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1C-48D1-A22A-3F38B4F24800}"/>
            </c:ext>
          </c:extLst>
        </c:ser>
        <c:ser>
          <c:idx val="2"/>
          <c:order val="2"/>
          <c:tx>
            <c:strRef>
              <c:f>'Tabulka a graf č. 5'!$A$13:$P$13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val>
            <c:numRef>
              <c:f>'Tabulka a graf č. 5'!$B$14:$O$14</c:f>
              <c:numCache>
                <c:formatCode>#,##0</c:formatCode>
                <c:ptCount val="14"/>
                <c:pt idx="0">
                  <c:v>4302</c:v>
                </c:pt>
                <c:pt idx="1">
                  <c:v>4437</c:v>
                </c:pt>
                <c:pt idx="2">
                  <c:v>3937</c:v>
                </c:pt>
                <c:pt idx="3">
                  <c:v>4385</c:v>
                </c:pt>
                <c:pt idx="4">
                  <c:v>4421</c:v>
                </c:pt>
                <c:pt idx="5">
                  <c:v>4623</c:v>
                </c:pt>
                <c:pt idx="6">
                  <c:v>4543</c:v>
                </c:pt>
                <c:pt idx="7">
                  <c:v>4050</c:v>
                </c:pt>
                <c:pt idx="8">
                  <c:v>4183</c:v>
                </c:pt>
                <c:pt idx="9">
                  <c:v>4163</c:v>
                </c:pt>
                <c:pt idx="10">
                  <c:v>4073</c:v>
                </c:pt>
                <c:pt idx="11">
                  <c:v>3569</c:v>
                </c:pt>
                <c:pt idx="12">
                  <c:v>3952</c:v>
                </c:pt>
                <c:pt idx="13">
                  <c:v>4338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1C-48D1-A22A-3F38B4F24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295760"/>
        <c:axId val="235296152"/>
      </c:barChart>
      <c:catAx>
        <c:axId val="235295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1815901741564071"/>
              <c:y val="0.9294140353667912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35296152"/>
        <c:crosses val="autoZero"/>
        <c:auto val="1"/>
        <c:lblAlgn val="ctr"/>
        <c:lblOffset val="100"/>
        <c:noMultiLvlLbl val="0"/>
      </c:catAx>
      <c:valAx>
        <c:axId val="235296152"/>
        <c:scaling>
          <c:orientation val="minMax"/>
          <c:max val="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</a:t>
                </a:r>
                <a:r>
                  <a:rPr lang="en-US"/>
                  <a:t> v Kč/stravovaného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52957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33</xdr:row>
      <xdr:rowOff>28575</xdr:rowOff>
    </xdr:from>
    <xdr:to>
      <xdr:col>15</xdr:col>
      <xdr:colOff>504825</xdr:colOff>
      <xdr:row>57</xdr:row>
      <xdr:rowOff>171450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33</xdr:row>
      <xdr:rowOff>28575</xdr:rowOff>
    </xdr:from>
    <xdr:to>
      <xdr:col>15</xdr:col>
      <xdr:colOff>504825</xdr:colOff>
      <xdr:row>57</xdr:row>
      <xdr:rowOff>171450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33</xdr:row>
      <xdr:rowOff>28575</xdr:rowOff>
    </xdr:from>
    <xdr:to>
      <xdr:col>15</xdr:col>
      <xdr:colOff>504825</xdr:colOff>
      <xdr:row>57</xdr:row>
      <xdr:rowOff>171450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33</xdr:row>
      <xdr:rowOff>28575</xdr:rowOff>
    </xdr:from>
    <xdr:to>
      <xdr:col>15</xdr:col>
      <xdr:colOff>504825</xdr:colOff>
      <xdr:row>57</xdr:row>
      <xdr:rowOff>171450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15</xdr:col>
      <xdr:colOff>495300</xdr:colOff>
      <xdr:row>57</xdr:row>
      <xdr:rowOff>142875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47"/>
  <sheetViews>
    <sheetView tabSelected="1" zoomScale="80" zoomScaleNormal="80" workbookViewId="0">
      <selection activeCell="A21" sqref="A21"/>
    </sheetView>
  </sheetViews>
  <sheetFormatPr defaultRowHeight="15" x14ac:dyDescent="0.25"/>
  <cols>
    <col min="1" max="1" width="83.85546875" style="9" customWidth="1"/>
    <col min="2" max="2" width="9.140625" customWidth="1"/>
  </cols>
  <sheetData>
    <row r="1" spans="1:1" x14ac:dyDescent="0.25">
      <c r="A1" s="42"/>
    </row>
    <row r="2" spans="1:1" x14ac:dyDescent="0.25">
      <c r="A2" s="42" t="s">
        <v>34</v>
      </c>
    </row>
    <row r="15" spans="1:1" ht="36" x14ac:dyDescent="0.55000000000000004">
      <c r="A15" s="6" t="s">
        <v>21</v>
      </c>
    </row>
    <row r="16" spans="1:1" ht="36" x14ac:dyDescent="0.55000000000000004">
      <c r="A16" s="6" t="s">
        <v>22</v>
      </c>
    </row>
    <row r="19" spans="1:1" ht="18.75" x14ac:dyDescent="0.3">
      <c r="A19" s="7" t="s">
        <v>29</v>
      </c>
    </row>
    <row r="21" spans="1:1" ht="18.75" x14ac:dyDescent="0.3">
      <c r="A21" s="7" t="s">
        <v>35</v>
      </c>
    </row>
    <row r="45" spans="1:1" x14ac:dyDescent="0.25">
      <c r="A45" s="8" t="s">
        <v>14</v>
      </c>
    </row>
    <row r="46" spans="1:1" x14ac:dyDescent="0.25">
      <c r="A46" s="9" t="s">
        <v>15</v>
      </c>
    </row>
    <row r="47" spans="1:1" x14ac:dyDescent="0.25">
      <c r="A47" s="9" t="s">
        <v>30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2"/>
  <sheetViews>
    <sheetView zoomScaleNormal="100" workbookViewId="0">
      <selection activeCell="B15" sqref="B15"/>
    </sheetView>
  </sheetViews>
  <sheetFormatPr defaultColWidth="9.140625" defaultRowHeight="15" x14ac:dyDescent="0.25"/>
  <cols>
    <col min="1" max="1" width="15.140625" style="5" bestFit="1" customWidth="1"/>
    <col min="2" max="15" width="7.7109375" style="1" customWidth="1"/>
    <col min="16" max="16" width="7.7109375" style="3" customWidth="1"/>
    <col min="17" max="16384" width="9.140625" style="1"/>
  </cols>
  <sheetData>
    <row r="1" spans="1:18" ht="18.75" x14ac:dyDescent="0.3">
      <c r="B1" s="48" t="str">
        <f>'Tabulka a graf č. 5'!B1:P1</f>
        <v>Krajské normativy školní jídelny v základní škole v letech 2019 - 2021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8" ht="15.75" x14ac:dyDescent="0.25">
      <c r="A2" s="10"/>
      <c r="B2" s="49" t="s">
        <v>28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10"/>
    </row>
    <row r="3" spans="1:18" ht="16.5" thickBot="1" x14ac:dyDescent="0.3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2"/>
    </row>
    <row r="4" spans="1:18" s="4" customFormat="1" ht="81" customHeight="1" thickBot="1" x14ac:dyDescent="0.3">
      <c r="A4" s="24"/>
      <c r="B4" s="25" t="s">
        <v>0</v>
      </c>
      <c r="C4" s="25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5" t="s">
        <v>11</v>
      </c>
      <c r="N4" s="25" t="s">
        <v>12</v>
      </c>
      <c r="O4" s="25" t="s">
        <v>13</v>
      </c>
      <c r="P4" s="26" t="s">
        <v>18</v>
      </c>
    </row>
    <row r="5" spans="1:18" ht="19.5" thickBot="1" x14ac:dyDescent="0.3">
      <c r="A5" s="50">
        <f>'Tabulka a graf č. 5'!A5:P5</f>
        <v>2019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</row>
    <row r="6" spans="1:18" x14ac:dyDescent="0.25">
      <c r="A6" s="11" t="s">
        <v>23</v>
      </c>
      <c r="B6" s="12">
        <f>ROUND(12*B8/B7,0)</f>
        <v>6690</v>
      </c>
      <c r="C6" s="12">
        <f>ROUND(12*C8/C7,0)</f>
        <v>5441</v>
      </c>
      <c r="D6" s="12">
        <f t="shared" ref="D6:O6" si="0">ROUND(12*D8/D7,0)</f>
        <v>4677</v>
      </c>
      <c r="E6" s="12">
        <f t="shared" si="0"/>
        <v>5319</v>
      </c>
      <c r="F6" s="12">
        <f t="shared" si="0"/>
        <v>4681</v>
      </c>
      <c r="G6" s="12">
        <f t="shared" si="0"/>
        <v>6632</v>
      </c>
      <c r="H6" s="12">
        <f t="shared" si="0"/>
        <v>5170</v>
      </c>
      <c r="I6" s="12">
        <f t="shared" si="0"/>
        <v>5582</v>
      </c>
      <c r="J6" s="12">
        <f t="shared" si="0"/>
        <v>5687</v>
      </c>
      <c r="K6" s="12">
        <f t="shared" si="0"/>
        <v>5298</v>
      </c>
      <c r="L6" s="12">
        <f t="shared" si="0"/>
        <v>5023</v>
      </c>
      <c r="M6" s="12">
        <f t="shared" si="0"/>
        <v>4731</v>
      </c>
      <c r="N6" s="12">
        <f t="shared" si="0"/>
        <v>4888</v>
      </c>
      <c r="O6" s="12">
        <f t="shared" si="0"/>
        <v>5497</v>
      </c>
      <c r="P6" s="13">
        <f>SUMIF(B6:O6,"&gt;0")/COUNTIF(B6:O6,"&gt;0")</f>
        <v>5379.7142857142853</v>
      </c>
      <c r="R6" s="44"/>
    </row>
    <row r="7" spans="1:18" x14ac:dyDescent="0.25">
      <c r="A7" s="14" t="s">
        <v>16</v>
      </c>
      <c r="B7" s="15">
        <v>35.352139999999999</v>
      </c>
      <c r="C7" s="15">
        <v>45.091925755210873</v>
      </c>
      <c r="D7" s="15">
        <v>43.912800000000004</v>
      </c>
      <c r="E7" s="15">
        <v>43.77</v>
      </c>
      <c r="F7" s="15">
        <v>46.654349643095962</v>
      </c>
      <c r="G7" s="16">
        <v>32.18</v>
      </c>
      <c r="H7" s="15">
        <v>45.93818536867704</v>
      </c>
      <c r="I7" s="15">
        <v>41.32</v>
      </c>
      <c r="J7" s="15">
        <v>42.105550552894101</v>
      </c>
      <c r="K7" s="15">
        <v>41.923000000000002</v>
      </c>
      <c r="L7" s="15">
        <v>47.41</v>
      </c>
      <c r="M7" s="15">
        <v>46.89</v>
      </c>
      <c r="N7" s="15">
        <v>48.316264763941959</v>
      </c>
      <c r="O7" s="17">
        <v>41.976998558698398</v>
      </c>
      <c r="P7" s="18">
        <f>SUMIF(B7:O7,"&gt;0")/COUNTIF(B7:O7,"&gt;0")</f>
        <v>43.060086760179878</v>
      </c>
    </row>
    <row r="8" spans="1:18" ht="15.75" thickBot="1" x14ac:dyDescent="0.3">
      <c r="A8" s="19" t="s">
        <v>17</v>
      </c>
      <c r="B8" s="20">
        <v>19710</v>
      </c>
      <c r="C8" s="20">
        <v>20446</v>
      </c>
      <c r="D8" s="20">
        <v>17114</v>
      </c>
      <c r="E8" s="20">
        <v>19400</v>
      </c>
      <c r="F8" s="20">
        <v>18200</v>
      </c>
      <c r="G8" s="20">
        <v>17785</v>
      </c>
      <c r="H8" s="20">
        <v>19790</v>
      </c>
      <c r="I8" s="20">
        <v>19219</v>
      </c>
      <c r="J8" s="20">
        <v>19954</v>
      </c>
      <c r="K8" s="20">
        <v>18510</v>
      </c>
      <c r="L8" s="21">
        <v>19846</v>
      </c>
      <c r="M8" s="20">
        <v>18487</v>
      </c>
      <c r="N8" s="20">
        <v>19680</v>
      </c>
      <c r="O8" s="22">
        <v>19230</v>
      </c>
      <c r="P8" s="23">
        <f>SUMIF(B8:O8,"&gt;0")/COUNTIF(B8:O8,"&gt;0")</f>
        <v>19097.928571428572</v>
      </c>
    </row>
    <row r="9" spans="1:18" s="5" customFormat="1" ht="19.5" thickBot="1" x14ac:dyDescent="0.3">
      <c r="A9" s="50">
        <f>'Tabulka a graf č. 5'!A9:P9</f>
        <v>2020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</row>
    <row r="10" spans="1:18" s="5" customFormat="1" x14ac:dyDescent="0.25">
      <c r="A10" s="11" t="s">
        <v>23</v>
      </c>
      <c r="B10" s="12">
        <f>ROUND(12*B12/B11,0)</f>
        <v>4442</v>
      </c>
      <c r="C10" s="12">
        <f t="shared" ref="C10:O10" si="1">ROUND(12*C12/C11,0)</f>
        <v>6233</v>
      </c>
      <c r="D10" s="12">
        <f t="shared" si="1"/>
        <v>5643</v>
      </c>
      <c r="E10" s="12">
        <f t="shared" si="1"/>
        <v>6048</v>
      </c>
      <c r="F10" s="12">
        <f t="shared" si="1"/>
        <v>5813</v>
      </c>
      <c r="G10" s="12">
        <f t="shared" si="1"/>
        <v>7775</v>
      </c>
      <c r="H10" s="12">
        <f t="shared" si="1"/>
        <v>5779</v>
      </c>
      <c r="I10" s="12">
        <f t="shared" si="1"/>
        <v>6195</v>
      </c>
      <c r="J10" s="12">
        <f t="shared" si="1"/>
        <v>6482</v>
      </c>
      <c r="K10" s="12">
        <f t="shared" si="1"/>
        <v>5846</v>
      </c>
      <c r="L10" s="12">
        <f t="shared" si="1"/>
        <v>5602</v>
      </c>
      <c r="M10" s="12">
        <f t="shared" si="1"/>
        <v>5290</v>
      </c>
      <c r="N10" s="12">
        <f t="shared" si="1"/>
        <v>5436</v>
      </c>
      <c r="O10" s="12">
        <f t="shared" si="1"/>
        <v>5923</v>
      </c>
      <c r="P10" s="13">
        <f>SUMIF(B10:O10,"&gt;0")/COUNTIF(B10:O10,"&gt;0")</f>
        <v>5893.3571428571431</v>
      </c>
    </row>
    <row r="11" spans="1:18" s="5" customFormat="1" x14ac:dyDescent="0.25">
      <c r="A11" s="14" t="s">
        <v>16</v>
      </c>
      <c r="B11" s="15">
        <v>58.617218132110274</v>
      </c>
      <c r="C11" s="15">
        <v>45.091925755210873</v>
      </c>
      <c r="D11" s="15">
        <v>49.940600000000003</v>
      </c>
      <c r="E11" s="15">
        <v>45.47</v>
      </c>
      <c r="F11" s="15">
        <v>46.654349643095962</v>
      </c>
      <c r="G11" s="16">
        <v>32.18</v>
      </c>
      <c r="H11" s="15">
        <v>45.037436635957881</v>
      </c>
      <c r="I11" s="15">
        <v>41.32</v>
      </c>
      <c r="J11" s="15">
        <v>42.105550552894101</v>
      </c>
      <c r="K11" s="15">
        <v>47.372999999999998</v>
      </c>
      <c r="L11" s="15">
        <v>47.41</v>
      </c>
      <c r="M11" s="15">
        <v>46.89</v>
      </c>
      <c r="N11" s="15">
        <v>48.316264763941959</v>
      </c>
      <c r="O11" s="17">
        <v>43.56045452229553</v>
      </c>
      <c r="P11" s="18">
        <f>SUMIF(B11:O11,"&gt;0")/COUNTIF(B11:O11,"&gt;0")</f>
        <v>45.711914286107614</v>
      </c>
    </row>
    <row r="12" spans="1:18" s="5" customFormat="1" ht="15.75" thickBot="1" x14ac:dyDescent="0.3">
      <c r="A12" s="19" t="s">
        <v>17</v>
      </c>
      <c r="B12" s="20">
        <v>21700</v>
      </c>
      <c r="C12" s="20">
        <v>23420</v>
      </c>
      <c r="D12" s="20">
        <v>23484</v>
      </c>
      <c r="E12" s="20">
        <v>22915</v>
      </c>
      <c r="F12" s="20">
        <v>22600</v>
      </c>
      <c r="G12" s="20">
        <v>20850</v>
      </c>
      <c r="H12" s="20">
        <v>21690</v>
      </c>
      <c r="I12" s="20">
        <v>21333</v>
      </c>
      <c r="J12" s="20">
        <v>22745</v>
      </c>
      <c r="K12" s="20">
        <v>23078</v>
      </c>
      <c r="L12" s="21">
        <v>22132</v>
      </c>
      <c r="M12" s="20">
        <v>20671</v>
      </c>
      <c r="N12" s="20">
        <v>21888</v>
      </c>
      <c r="O12" s="22">
        <v>21500</v>
      </c>
      <c r="P12" s="23">
        <f>SUMIF(B12:O12,"&gt;0")/COUNTIF(B12:O12,"&gt;0")</f>
        <v>22143.285714285714</v>
      </c>
    </row>
    <row r="13" spans="1:18" s="5" customFormat="1" ht="19.5" thickBot="1" x14ac:dyDescent="0.3">
      <c r="A13" s="50">
        <f>'Tabulka a graf č. 5'!A13:P13</f>
        <v>2021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1:18" s="5" customFormat="1" x14ac:dyDescent="0.25">
      <c r="A14" s="11" t="s">
        <v>23</v>
      </c>
      <c r="B14" s="12">
        <v>6128.7438533750556</v>
      </c>
      <c r="C14" s="12">
        <v>6390.6416017364827</v>
      </c>
      <c r="D14" s="12">
        <v>5918.7114291778626</v>
      </c>
      <c r="E14" s="12">
        <v>6267.2454959843717</v>
      </c>
      <c r="F14" s="12">
        <v>6250.2210882957143</v>
      </c>
      <c r="G14" s="12">
        <v>8411.9328775637041</v>
      </c>
      <c r="H14" s="12">
        <v>6527.9026063679312</v>
      </c>
      <c r="I14" s="12">
        <v>6235.5894217839541</v>
      </c>
      <c r="J14" s="12">
        <v>5935.7281443288657</v>
      </c>
      <c r="K14" s="12">
        <v>6203.6789729892726</v>
      </c>
      <c r="L14" s="12">
        <v>5844.8428601560854</v>
      </c>
      <c r="M14" s="12">
        <v>5045.7109959700638</v>
      </c>
      <c r="N14" s="12">
        <v>5675.1075717391395</v>
      </c>
      <c r="O14" s="12">
        <v>6239.6043149844709</v>
      </c>
      <c r="P14" s="13">
        <f t="shared" ref="P14:P16" si="2">SUMIF(B14:O14,"&gt;0")/COUNTIF(B14:O14,"&gt;0")</f>
        <v>6219.6900881752126</v>
      </c>
    </row>
    <row r="15" spans="1:18" s="5" customFormat="1" x14ac:dyDescent="0.25">
      <c r="A15" s="14" t="s">
        <v>16</v>
      </c>
      <c r="B15" s="15">
        <v>44.74</v>
      </c>
      <c r="C15" s="15">
        <v>45.542845012762982</v>
      </c>
      <c r="D15" s="15">
        <v>49.940600000000003</v>
      </c>
      <c r="E15" s="15">
        <v>46.07</v>
      </c>
      <c r="F15" s="15">
        <v>46.654349643095962</v>
      </c>
      <c r="G15" s="16">
        <v>32.18</v>
      </c>
      <c r="H15" s="15">
        <v>45.037436635957881</v>
      </c>
      <c r="I15" s="15">
        <v>44.62</v>
      </c>
      <c r="J15" s="15">
        <v>48.287251880604316</v>
      </c>
      <c r="K15" s="15">
        <v>46.426000000000002</v>
      </c>
      <c r="L15" s="15">
        <v>47.41</v>
      </c>
      <c r="M15" s="15">
        <v>52.11</v>
      </c>
      <c r="N15" s="15">
        <v>48.316264763941959</v>
      </c>
      <c r="O15" s="17">
        <v>43.56045452229553</v>
      </c>
      <c r="P15" s="18">
        <f t="shared" si="2"/>
        <v>45.778228747047045</v>
      </c>
    </row>
    <row r="16" spans="1:18" s="5" customFormat="1" ht="15.75" thickBot="1" x14ac:dyDescent="0.3">
      <c r="A16" s="19" t="s">
        <v>17</v>
      </c>
      <c r="B16" s="20">
        <v>22850</v>
      </c>
      <c r="C16" s="20">
        <v>24254</v>
      </c>
      <c r="D16" s="20">
        <v>24632</v>
      </c>
      <c r="E16" s="20">
        <v>24061</v>
      </c>
      <c r="F16" s="20">
        <v>24300</v>
      </c>
      <c r="G16" s="20">
        <v>22558</v>
      </c>
      <c r="H16" s="20">
        <v>24500</v>
      </c>
      <c r="I16" s="20">
        <v>23186</v>
      </c>
      <c r="J16" s="20">
        <v>23885</v>
      </c>
      <c r="K16" s="20">
        <v>24001</v>
      </c>
      <c r="L16" s="21">
        <v>23092</v>
      </c>
      <c r="M16" s="20">
        <v>21911</v>
      </c>
      <c r="N16" s="20">
        <v>22850</v>
      </c>
      <c r="O16" s="22">
        <v>22650</v>
      </c>
      <c r="P16" s="23">
        <f t="shared" si="2"/>
        <v>23480.714285714286</v>
      </c>
    </row>
    <row r="17" spans="1:16" ht="19.5" thickBot="1" x14ac:dyDescent="0.3">
      <c r="A17" s="45" t="str">
        <f>'Tabulka a graf č. 5'!A17:P17</f>
        <v>Meziroční změny 2020 oproti 2019 - absolutně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</row>
    <row r="18" spans="1:16" x14ac:dyDescent="0.25">
      <c r="A18" s="11" t="s">
        <v>23</v>
      </c>
      <c r="B18" s="27">
        <f t="shared" ref="B18:O18" si="3">ROUND(B10-B6,0)</f>
        <v>-2248</v>
      </c>
      <c r="C18" s="27">
        <f t="shared" si="3"/>
        <v>792</v>
      </c>
      <c r="D18" s="27">
        <f t="shared" si="3"/>
        <v>966</v>
      </c>
      <c r="E18" s="27">
        <f t="shared" si="3"/>
        <v>729</v>
      </c>
      <c r="F18" s="27">
        <f t="shared" si="3"/>
        <v>1132</v>
      </c>
      <c r="G18" s="27">
        <f t="shared" si="3"/>
        <v>1143</v>
      </c>
      <c r="H18" s="27">
        <f t="shared" si="3"/>
        <v>609</v>
      </c>
      <c r="I18" s="27">
        <f t="shared" si="3"/>
        <v>613</v>
      </c>
      <c r="J18" s="27">
        <f t="shared" si="3"/>
        <v>795</v>
      </c>
      <c r="K18" s="27">
        <f t="shared" si="3"/>
        <v>548</v>
      </c>
      <c r="L18" s="27">
        <f t="shared" si="3"/>
        <v>579</v>
      </c>
      <c r="M18" s="27">
        <f t="shared" si="3"/>
        <v>559</v>
      </c>
      <c r="N18" s="27">
        <f t="shared" si="3"/>
        <v>548</v>
      </c>
      <c r="O18" s="28">
        <f t="shared" si="3"/>
        <v>426</v>
      </c>
      <c r="P18" s="13">
        <f t="shared" ref="P18:P20" si="4">AVERAGE(B18:O18)</f>
        <v>513.64285714285711</v>
      </c>
    </row>
    <row r="19" spans="1:16" x14ac:dyDescent="0.25">
      <c r="A19" s="14" t="s">
        <v>16</v>
      </c>
      <c r="B19" s="30">
        <f t="shared" ref="B19:O19" si="5">ROUND(B11-B7,2)</f>
        <v>23.27</v>
      </c>
      <c r="C19" s="30">
        <f t="shared" si="5"/>
        <v>0</v>
      </c>
      <c r="D19" s="30">
        <f t="shared" si="5"/>
        <v>6.03</v>
      </c>
      <c r="E19" s="30">
        <f t="shared" si="5"/>
        <v>1.7</v>
      </c>
      <c r="F19" s="30">
        <f t="shared" si="5"/>
        <v>0</v>
      </c>
      <c r="G19" s="30">
        <f t="shared" si="5"/>
        <v>0</v>
      </c>
      <c r="H19" s="30">
        <f t="shared" si="5"/>
        <v>-0.9</v>
      </c>
      <c r="I19" s="30">
        <f t="shared" si="5"/>
        <v>0</v>
      </c>
      <c r="J19" s="30">
        <f t="shared" si="5"/>
        <v>0</v>
      </c>
      <c r="K19" s="30">
        <f t="shared" si="5"/>
        <v>5.45</v>
      </c>
      <c r="L19" s="30">
        <f t="shared" si="5"/>
        <v>0</v>
      </c>
      <c r="M19" s="30">
        <f t="shared" si="5"/>
        <v>0</v>
      </c>
      <c r="N19" s="30">
        <f t="shared" si="5"/>
        <v>0</v>
      </c>
      <c r="O19" s="31">
        <f t="shared" si="5"/>
        <v>1.58</v>
      </c>
      <c r="P19" s="29">
        <f t="shared" si="4"/>
        <v>2.6521428571428571</v>
      </c>
    </row>
    <row r="20" spans="1:16" ht="15.75" thickBot="1" x14ac:dyDescent="0.3">
      <c r="A20" s="19" t="s">
        <v>17</v>
      </c>
      <c r="B20" s="39">
        <f t="shared" ref="B20:O20" si="6">ROUND(B12-B8,0)</f>
        <v>1990</v>
      </c>
      <c r="C20" s="39">
        <f t="shared" si="6"/>
        <v>2974</v>
      </c>
      <c r="D20" s="39">
        <f t="shared" si="6"/>
        <v>6370</v>
      </c>
      <c r="E20" s="39">
        <f t="shared" si="6"/>
        <v>3515</v>
      </c>
      <c r="F20" s="39">
        <f t="shared" si="6"/>
        <v>4400</v>
      </c>
      <c r="G20" s="39">
        <f t="shared" si="6"/>
        <v>3065</v>
      </c>
      <c r="H20" s="39">
        <f t="shared" si="6"/>
        <v>1900</v>
      </c>
      <c r="I20" s="39">
        <f t="shared" si="6"/>
        <v>2114</v>
      </c>
      <c r="J20" s="39">
        <f t="shared" si="6"/>
        <v>2791</v>
      </c>
      <c r="K20" s="39">
        <f t="shared" si="6"/>
        <v>4568</v>
      </c>
      <c r="L20" s="39">
        <f t="shared" si="6"/>
        <v>2286</v>
      </c>
      <c r="M20" s="39">
        <f t="shared" si="6"/>
        <v>2184</v>
      </c>
      <c r="N20" s="39">
        <f t="shared" si="6"/>
        <v>2208</v>
      </c>
      <c r="O20" s="40">
        <f t="shared" si="6"/>
        <v>2270</v>
      </c>
      <c r="P20" s="41">
        <f t="shared" si="4"/>
        <v>3045.3571428571427</v>
      </c>
    </row>
    <row r="21" spans="1:16" ht="19.5" thickBot="1" x14ac:dyDescent="0.3">
      <c r="A21" s="45" t="str">
        <f>'Tabulka a graf č. 5'!A21:P21</f>
        <v>Meziroční změny 2021 oproti 2020 - absolutně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</row>
    <row r="22" spans="1:16" x14ac:dyDescent="0.25">
      <c r="A22" s="11" t="s">
        <v>23</v>
      </c>
      <c r="B22" s="27">
        <f t="shared" ref="B22:O22" si="7">ROUND(B14-B10,0)</f>
        <v>1687</v>
      </c>
      <c r="C22" s="27">
        <f t="shared" si="7"/>
        <v>158</v>
      </c>
      <c r="D22" s="27">
        <f t="shared" si="7"/>
        <v>276</v>
      </c>
      <c r="E22" s="27">
        <f t="shared" si="7"/>
        <v>219</v>
      </c>
      <c r="F22" s="27">
        <f t="shared" si="7"/>
        <v>437</v>
      </c>
      <c r="G22" s="27">
        <f t="shared" si="7"/>
        <v>637</v>
      </c>
      <c r="H22" s="27">
        <f t="shared" si="7"/>
        <v>749</v>
      </c>
      <c r="I22" s="27">
        <f t="shared" si="7"/>
        <v>41</v>
      </c>
      <c r="J22" s="27">
        <f t="shared" si="7"/>
        <v>-546</v>
      </c>
      <c r="K22" s="27">
        <f t="shared" si="7"/>
        <v>358</v>
      </c>
      <c r="L22" s="27">
        <f t="shared" si="7"/>
        <v>243</v>
      </c>
      <c r="M22" s="27">
        <f t="shared" si="7"/>
        <v>-244</v>
      </c>
      <c r="N22" s="27">
        <f t="shared" si="7"/>
        <v>239</v>
      </c>
      <c r="O22" s="28">
        <f t="shared" si="7"/>
        <v>317</v>
      </c>
      <c r="P22" s="13">
        <f t="shared" ref="P22:P24" si="8">AVERAGE(B22:O22)</f>
        <v>326.5</v>
      </c>
    </row>
    <row r="23" spans="1:16" x14ac:dyDescent="0.25">
      <c r="A23" s="14" t="s">
        <v>16</v>
      </c>
      <c r="B23" s="30">
        <f t="shared" ref="B23:O23" si="9">ROUND(B15-B11,2)</f>
        <v>-13.88</v>
      </c>
      <c r="C23" s="30">
        <f t="shared" si="9"/>
        <v>0.45</v>
      </c>
      <c r="D23" s="30">
        <f t="shared" si="9"/>
        <v>0</v>
      </c>
      <c r="E23" s="30">
        <f t="shared" si="9"/>
        <v>0.6</v>
      </c>
      <c r="F23" s="30">
        <f t="shared" si="9"/>
        <v>0</v>
      </c>
      <c r="G23" s="30">
        <f t="shared" si="9"/>
        <v>0</v>
      </c>
      <c r="H23" s="30">
        <f t="shared" si="9"/>
        <v>0</v>
      </c>
      <c r="I23" s="30">
        <f t="shared" si="9"/>
        <v>3.3</v>
      </c>
      <c r="J23" s="30">
        <f t="shared" si="9"/>
        <v>6.18</v>
      </c>
      <c r="K23" s="30">
        <f t="shared" si="9"/>
        <v>-0.95</v>
      </c>
      <c r="L23" s="30">
        <f t="shared" si="9"/>
        <v>0</v>
      </c>
      <c r="M23" s="30">
        <f t="shared" si="9"/>
        <v>5.22</v>
      </c>
      <c r="N23" s="30">
        <f t="shared" si="9"/>
        <v>0</v>
      </c>
      <c r="O23" s="31">
        <f t="shared" si="9"/>
        <v>0</v>
      </c>
      <c r="P23" s="29">
        <f t="shared" si="8"/>
        <v>6.5714285714285586E-2</v>
      </c>
    </row>
    <row r="24" spans="1:16" ht="15.75" thickBot="1" x14ac:dyDescent="0.3">
      <c r="A24" s="19" t="s">
        <v>17</v>
      </c>
      <c r="B24" s="39">
        <f t="shared" ref="B24:O24" si="10">ROUND(B16-B12,0)</f>
        <v>1150</v>
      </c>
      <c r="C24" s="39">
        <f t="shared" si="10"/>
        <v>834</v>
      </c>
      <c r="D24" s="39">
        <f t="shared" si="10"/>
        <v>1148</v>
      </c>
      <c r="E24" s="39">
        <f t="shared" si="10"/>
        <v>1146</v>
      </c>
      <c r="F24" s="39">
        <f t="shared" si="10"/>
        <v>1700</v>
      </c>
      <c r="G24" s="39">
        <f t="shared" si="10"/>
        <v>1708</v>
      </c>
      <c r="H24" s="39">
        <f t="shared" si="10"/>
        <v>2810</v>
      </c>
      <c r="I24" s="39">
        <f t="shared" si="10"/>
        <v>1853</v>
      </c>
      <c r="J24" s="39">
        <f t="shared" si="10"/>
        <v>1140</v>
      </c>
      <c r="K24" s="39">
        <f t="shared" si="10"/>
        <v>923</v>
      </c>
      <c r="L24" s="39">
        <f t="shared" si="10"/>
        <v>960</v>
      </c>
      <c r="M24" s="39">
        <f t="shared" si="10"/>
        <v>1240</v>
      </c>
      <c r="N24" s="39">
        <f t="shared" si="10"/>
        <v>962</v>
      </c>
      <c r="O24" s="40">
        <f t="shared" si="10"/>
        <v>1150</v>
      </c>
      <c r="P24" s="41">
        <f t="shared" si="8"/>
        <v>1337.4285714285713</v>
      </c>
    </row>
    <row r="25" spans="1:16" ht="19.5" thickBot="1" x14ac:dyDescent="0.3">
      <c r="A25" s="45" t="str">
        <f>'Tabulka a graf č. 5'!A25:P25</f>
        <v>Meziroční změny 2020 oproti 2019 - v %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</row>
    <row r="26" spans="1:16" x14ac:dyDescent="0.25">
      <c r="A26" s="11" t="s">
        <v>23</v>
      </c>
      <c r="B26" s="35">
        <f t="shared" ref="B26:O28" si="11">ROUND(100*(B10-B6)/B6,2)</f>
        <v>-33.6</v>
      </c>
      <c r="C26" s="35">
        <f t="shared" si="11"/>
        <v>14.56</v>
      </c>
      <c r="D26" s="35">
        <f t="shared" si="11"/>
        <v>20.65</v>
      </c>
      <c r="E26" s="35">
        <f t="shared" si="11"/>
        <v>13.71</v>
      </c>
      <c r="F26" s="35">
        <f t="shared" si="11"/>
        <v>24.18</v>
      </c>
      <c r="G26" s="35">
        <f t="shared" si="11"/>
        <v>17.23</v>
      </c>
      <c r="H26" s="35">
        <f t="shared" si="11"/>
        <v>11.78</v>
      </c>
      <c r="I26" s="35">
        <f t="shared" si="11"/>
        <v>10.98</v>
      </c>
      <c r="J26" s="35">
        <f t="shared" si="11"/>
        <v>13.98</v>
      </c>
      <c r="K26" s="35">
        <f t="shared" si="11"/>
        <v>10.34</v>
      </c>
      <c r="L26" s="35">
        <f t="shared" si="11"/>
        <v>11.53</v>
      </c>
      <c r="M26" s="35">
        <f t="shared" si="11"/>
        <v>11.82</v>
      </c>
      <c r="N26" s="35">
        <f t="shared" si="11"/>
        <v>11.21</v>
      </c>
      <c r="O26" s="36">
        <f t="shared" si="11"/>
        <v>7.75</v>
      </c>
      <c r="P26" s="33">
        <f t="shared" ref="P26:P28" si="12">AVERAGE(B26:O26)</f>
        <v>10.437142857142859</v>
      </c>
    </row>
    <row r="27" spans="1:16" x14ac:dyDescent="0.25">
      <c r="A27" s="14" t="s">
        <v>16</v>
      </c>
      <c r="B27" s="30">
        <f t="shared" si="11"/>
        <v>65.81</v>
      </c>
      <c r="C27" s="30">
        <f t="shared" si="11"/>
        <v>0</v>
      </c>
      <c r="D27" s="30">
        <f t="shared" si="11"/>
        <v>13.73</v>
      </c>
      <c r="E27" s="30">
        <f t="shared" si="11"/>
        <v>3.88</v>
      </c>
      <c r="F27" s="30">
        <f t="shared" si="11"/>
        <v>0</v>
      </c>
      <c r="G27" s="30">
        <f t="shared" si="11"/>
        <v>0</v>
      </c>
      <c r="H27" s="30">
        <f t="shared" si="11"/>
        <v>-1.96</v>
      </c>
      <c r="I27" s="30">
        <f t="shared" si="11"/>
        <v>0</v>
      </c>
      <c r="J27" s="30">
        <f t="shared" si="11"/>
        <v>0</v>
      </c>
      <c r="K27" s="30">
        <f t="shared" si="11"/>
        <v>13</v>
      </c>
      <c r="L27" s="30">
        <f t="shared" si="11"/>
        <v>0</v>
      </c>
      <c r="M27" s="30">
        <f t="shared" si="11"/>
        <v>0</v>
      </c>
      <c r="N27" s="30">
        <f t="shared" si="11"/>
        <v>0</v>
      </c>
      <c r="O27" s="31">
        <f t="shared" si="11"/>
        <v>3.77</v>
      </c>
      <c r="P27" s="29">
        <f t="shared" si="12"/>
        <v>7.0164285714285715</v>
      </c>
    </row>
    <row r="28" spans="1:16" ht="15.75" thickBot="1" x14ac:dyDescent="0.3">
      <c r="A28" s="19" t="s">
        <v>17</v>
      </c>
      <c r="B28" s="37">
        <f t="shared" si="11"/>
        <v>10.1</v>
      </c>
      <c r="C28" s="37">
        <f t="shared" si="11"/>
        <v>14.55</v>
      </c>
      <c r="D28" s="37">
        <f t="shared" si="11"/>
        <v>37.22</v>
      </c>
      <c r="E28" s="37">
        <f t="shared" si="11"/>
        <v>18.12</v>
      </c>
      <c r="F28" s="37">
        <f t="shared" si="11"/>
        <v>24.18</v>
      </c>
      <c r="G28" s="37">
        <f t="shared" si="11"/>
        <v>17.23</v>
      </c>
      <c r="H28" s="37">
        <f t="shared" si="11"/>
        <v>9.6</v>
      </c>
      <c r="I28" s="37">
        <f t="shared" si="11"/>
        <v>11</v>
      </c>
      <c r="J28" s="37">
        <f t="shared" si="11"/>
        <v>13.99</v>
      </c>
      <c r="K28" s="37">
        <f t="shared" si="11"/>
        <v>24.68</v>
      </c>
      <c r="L28" s="37">
        <f t="shared" si="11"/>
        <v>11.52</v>
      </c>
      <c r="M28" s="37">
        <f t="shared" si="11"/>
        <v>11.81</v>
      </c>
      <c r="N28" s="37">
        <f t="shared" si="11"/>
        <v>11.22</v>
      </c>
      <c r="O28" s="38">
        <f t="shared" si="11"/>
        <v>11.8</v>
      </c>
      <c r="P28" s="34">
        <f t="shared" si="12"/>
        <v>16.215714285714288</v>
      </c>
    </row>
    <row r="29" spans="1:16" ht="19.5" thickBot="1" x14ac:dyDescent="0.3">
      <c r="A29" s="45" t="str">
        <f>'Tabulka a graf č. 5'!A29:P29</f>
        <v>Meziroční změny 2021 oproti 2020 - v %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/>
    </row>
    <row r="30" spans="1:16" x14ac:dyDescent="0.25">
      <c r="A30" s="11" t="s">
        <v>23</v>
      </c>
      <c r="B30" s="35">
        <f t="shared" ref="B30:O32" si="13">ROUND(100*(B14-B10)/B10,2)</f>
        <v>37.97</v>
      </c>
      <c r="C30" s="35">
        <f t="shared" si="13"/>
        <v>2.5299999999999998</v>
      </c>
      <c r="D30" s="35">
        <f t="shared" si="13"/>
        <v>4.8899999999999997</v>
      </c>
      <c r="E30" s="35">
        <f t="shared" si="13"/>
        <v>3.63</v>
      </c>
      <c r="F30" s="35">
        <f t="shared" si="13"/>
        <v>7.52</v>
      </c>
      <c r="G30" s="35">
        <f t="shared" si="13"/>
        <v>8.19</v>
      </c>
      <c r="H30" s="35">
        <f t="shared" si="13"/>
        <v>12.96</v>
      </c>
      <c r="I30" s="35">
        <f t="shared" si="13"/>
        <v>0.66</v>
      </c>
      <c r="J30" s="35">
        <f t="shared" si="13"/>
        <v>-8.43</v>
      </c>
      <c r="K30" s="35">
        <f t="shared" si="13"/>
        <v>6.12</v>
      </c>
      <c r="L30" s="35">
        <f t="shared" si="13"/>
        <v>4.33</v>
      </c>
      <c r="M30" s="35">
        <f t="shared" si="13"/>
        <v>-4.62</v>
      </c>
      <c r="N30" s="35">
        <f t="shared" si="13"/>
        <v>4.4000000000000004</v>
      </c>
      <c r="O30" s="36">
        <f t="shared" si="13"/>
        <v>5.35</v>
      </c>
      <c r="P30" s="33">
        <f t="shared" ref="P30:P32" si="14">AVERAGE(B30:O30)</f>
        <v>6.1071428571428559</v>
      </c>
    </row>
    <row r="31" spans="1:16" x14ac:dyDescent="0.25">
      <c r="A31" s="14" t="s">
        <v>16</v>
      </c>
      <c r="B31" s="30">
        <f t="shared" si="13"/>
        <v>-23.67</v>
      </c>
      <c r="C31" s="30">
        <f t="shared" si="13"/>
        <v>1</v>
      </c>
      <c r="D31" s="30">
        <f t="shared" si="13"/>
        <v>0</v>
      </c>
      <c r="E31" s="30">
        <f t="shared" si="13"/>
        <v>1.32</v>
      </c>
      <c r="F31" s="30">
        <f t="shared" si="13"/>
        <v>0</v>
      </c>
      <c r="G31" s="30">
        <f t="shared" si="13"/>
        <v>0</v>
      </c>
      <c r="H31" s="30">
        <f t="shared" si="13"/>
        <v>0</v>
      </c>
      <c r="I31" s="30">
        <f t="shared" si="13"/>
        <v>7.99</v>
      </c>
      <c r="J31" s="30">
        <f t="shared" si="13"/>
        <v>14.68</v>
      </c>
      <c r="K31" s="30">
        <f t="shared" si="13"/>
        <v>-2</v>
      </c>
      <c r="L31" s="30">
        <f t="shared" si="13"/>
        <v>0</v>
      </c>
      <c r="M31" s="30">
        <f t="shared" si="13"/>
        <v>11.13</v>
      </c>
      <c r="N31" s="30">
        <f t="shared" si="13"/>
        <v>0</v>
      </c>
      <c r="O31" s="31">
        <f t="shared" si="13"/>
        <v>0</v>
      </c>
      <c r="P31" s="29">
        <f t="shared" si="14"/>
        <v>0.74642857142857133</v>
      </c>
    </row>
    <row r="32" spans="1:16" ht="15.75" thickBot="1" x14ac:dyDescent="0.3">
      <c r="A32" s="19" t="s">
        <v>17</v>
      </c>
      <c r="B32" s="37">
        <f t="shared" si="13"/>
        <v>5.3</v>
      </c>
      <c r="C32" s="37">
        <f t="shared" si="13"/>
        <v>3.56</v>
      </c>
      <c r="D32" s="37">
        <f t="shared" si="13"/>
        <v>4.8899999999999997</v>
      </c>
      <c r="E32" s="37">
        <f t="shared" si="13"/>
        <v>5</v>
      </c>
      <c r="F32" s="37">
        <f t="shared" si="13"/>
        <v>7.52</v>
      </c>
      <c r="G32" s="37">
        <f t="shared" si="13"/>
        <v>8.19</v>
      </c>
      <c r="H32" s="37">
        <f t="shared" si="13"/>
        <v>12.96</v>
      </c>
      <c r="I32" s="37">
        <f t="shared" si="13"/>
        <v>8.69</v>
      </c>
      <c r="J32" s="37">
        <f t="shared" si="13"/>
        <v>5.01</v>
      </c>
      <c r="K32" s="37">
        <f t="shared" si="13"/>
        <v>4</v>
      </c>
      <c r="L32" s="37">
        <f t="shared" si="13"/>
        <v>4.34</v>
      </c>
      <c r="M32" s="37">
        <f t="shared" si="13"/>
        <v>6</v>
      </c>
      <c r="N32" s="37">
        <f t="shared" si="13"/>
        <v>4.4000000000000004</v>
      </c>
      <c r="O32" s="38">
        <f t="shared" si="13"/>
        <v>5.35</v>
      </c>
      <c r="P32" s="34">
        <f t="shared" si="14"/>
        <v>6.0864285714285717</v>
      </c>
    </row>
  </sheetData>
  <mergeCells count="9">
    <mergeCell ref="A21:P21"/>
    <mergeCell ref="A25:P25"/>
    <mergeCell ref="A29:P29"/>
    <mergeCell ref="B1:P1"/>
    <mergeCell ref="B2:O2"/>
    <mergeCell ref="A5:P5"/>
    <mergeCell ref="A9:P9"/>
    <mergeCell ref="A13:P13"/>
    <mergeCell ref="A17:P1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2"/>
  <sheetViews>
    <sheetView zoomScaleNormal="100" workbookViewId="0">
      <selection activeCell="B16" sqref="B16:O16"/>
    </sheetView>
  </sheetViews>
  <sheetFormatPr defaultColWidth="9.140625" defaultRowHeight="15" x14ac:dyDescent="0.25"/>
  <cols>
    <col min="1" max="1" width="15.140625" style="5" bestFit="1" customWidth="1"/>
    <col min="2" max="15" width="7.7109375" style="1" customWidth="1"/>
    <col min="16" max="16" width="7.7109375" style="3" customWidth="1"/>
    <col min="17" max="16384" width="9.140625" style="1"/>
  </cols>
  <sheetData>
    <row r="1" spans="1:16" ht="18.75" x14ac:dyDescent="0.3">
      <c r="B1" s="48" t="str">
        <f>'Tabulka a graf č. 5'!B1:P1</f>
        <v>Krajské normativy školní jídelny v základní škole v letech 2019 - 2021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5.75" x14ac:dyDescent="0.25">
      <c r="A2" s="10"/>
      <c r="B2" s="49" t="s">
        <v>27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10"/>
    </row>
    <row r="3" spans="1:16" ht="16.5" thickBot="1" x14ac:dyDescent="0.3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2"/>
    </row>
    <row r="4" spans="1:16" s="4" customFormat="1" ht="81" customHeight="1" thickBot="1" x14ac:dyDescent="0.3">
      <c r="A4" s="24"/>
      <c r="B4" s="25" t="s">
        <v>0</v>
      </c>
      <c r="C4" s="25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5" t="s">
        <v>11</v>
      </c>
      <c r="N4" s="25" t="s">
        <v>12</v>
      </c>
      <c r="O4" s="25" t="s">
        <v>13</v>
      </c>
      <c r="P4" s="26" t="s">
        <v>18</v>
      </c>
    </row>
    <row r="5" spans="1:16" ht="19.5" thickBot="1" x14ac:dyDescent="0.3">
      <c r="A5" s="50">
        <f>'Tabulka a graf č. 5'!A5:P5</f>
        <v>2019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</row>
    <row r="6" spans="1:16" x14ac:dyDescent="0.25">
      <c r="A6" s="11" t="s">
        <v>23</v>
      </c>
      <c r="B6" s="12">
        <f>ROUND(12*B8/B7,0)</f>
        <v>5913</v>
      </c>
      <c r="C6" s="12">
        <f>ROUND(12*C8/C7,0)</f>
        <v>4999</v>
      </c>
      <c r="D6" s="12">
        <f t="shared" ref="D6:O6" si="0">ROUND(12*D8/D7,0)</f>
        <v>4291</v>
      </c>
      <c r="E6" s="12">
        <f t="shared" si="0"/>
        <v>4864</v>
      </c>
      <c r="F6" s="12">
        <f t="shared" si="0"/>
        <v>4308</v>
      </c>
      <c r="G6" s="12">
        <f t="shared" si="0"/>
        <v>6014</v>
      </c>
      <c r="H6" s="12">
        <f t="shared" si="0"/>
        <v>4736</v>
      </c>
      <c r="I6" s="12">
        <f t="shared" si="0"/>
        <v>5170</v>
      </c>
      <c r="J6" s="12">
        <f t="shared" si="0"/>
        <v>5234</v>
      </c>
      <c r="K6" s="12">
        <f t="shared" si="0"/>
        <v>4857</v>
      </c>
      <c r="L6" s="12">
        <f t="shared" si="0"/>
        <v>4632</v>
      </c>
      <c r="M6" s="12">
        <f t="shared" si="0"/>
        <v>4354</v>
      </c>
      <c r="N6" s="12">
        <f t="shared" si="0"/>
        <v>4490</v>
      </c>
      <c r="O6" s="12">
        <f t="shared" si="0"/>
        <v>5018</v>
      </c>
      <c r="P6" s="13">
        <f>SUMIF(B6:O6,"&gt;0")/COUNTIF(B6:O6,"&gt;0")</f>
        <v>4920</v>
      </c>
    </row>
    <row r="7" spans="1:16" x14ac:dyDescent="0.25">
      <c r="A7" s="14" t="s">
        <v>16</v>
      </c>
      <c r="B7" s="15">
        <v>40.000039999999998</v>
      </c>
      <c r="C7" s="15">
        <v>49.083511424976749</v>
      </c>
      <c r="D7" s="15">
        <v>47.856000000000002</v>
      </c>
      <c r="E7" s="15">
        <v>47.86</v>
      </c>
      <c r="F7" s="15">
        <v>50.691749857084211</v>
      </c>
      <c r="G7" s="16">
        <v>35.49</v>
      </c>
      <c r="H7" s="15">
        <v>50.138696551310417</v>
      </c>
      <c r="I7" s="15">
        <v>44.61</v>
      </c>
      <c r="J7" s="15">
        <v>45.749304246018497</v>
      </c>
      <c r="K7" s="15">
        <v>45.728000000000002</v>
      </c>
      <c r="L7" s="15">
        <v>51.42</v>
      </c>
      <c r="M7" s="15">
        <v>50.95</v>
      </c>
      <c r="N7" s="15">
        <v>52.595935412712315</v>
      </c>
      <c r="O7" s="17">
        <v>45.983171529018243</v>
      </c>
      <c r="P7" s="18">
        <f>SUMIF(B7:O7,"&gt;0")/COUNTIF(B7:O7,"&gt;0")</f>
        <v>47.011172072937178</v>
      </c>
    </row>
    <row r="8" spans="1:16" ht="15.75" thickBot="1" x14ac:dyDescent="0.3">
      <c r="A8" s="19" t="s">
        <v>17</v>
      </c>
      <c r="B8" s="20">
        <v>19710</v>
      </c>
      <c r="C8" s="20">
        <v>20446</v>
      </c>
      <c r="D8" s="20">
        <v>17114</v>
      </c>
      <c r="E8" s="20">
        <v>19400</v>
      </c>
      <c r="F8" s="20">
        <v>18200</v>
      </c>
      <c r="G8" s="20">
        <v>17785</v>
      </c>
      <c r="H8" s="20">
        <v>19790</v>
      </c>
      <c r="I8" s="20">
        <v>19219</v>
      </c>
      <c r="J8" s="20">
        <v>19954</v>
      </c>
      <c r="K8" s="20">
        <v>18510</v>
      </c>
      <c r="L8" s="21">
        <v>19846</v>
      </c>
      <c r="M8" s="20">
        <v>18487</v>
      </c>
      <c r="N8" s="20">
        <v>19680</v>
      </c>
      <c r="O8" s="22">
        <v>19230</v>
      </c>
      <c r="P8" s="23">
        <f>SUMIF(B8:O8,"&gt;0")/COUNTIF(B8:O8,"&gt;0")</f>
        <v>19097.928571428572</v>
      </c>
    </row>
    <row r="9" spans="1:16" s="5" customFormat="1" ht="19.5" thickBot="1" x14ac:dyDescent="0.3">
      <c r="A9" s="50">
        <f>'Tabulka a graf č. 5'!A9:P9</f>
        <v>2020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</row>
    <row r="10" spans="1:16" s="5" customFormat="1" x14ac:dyDescent="0.25">
      <c r="A10" s="11" t="s">
        <v>23</v>
      </c>
      <c r="B10" s="12">
        <f>ROUND(12*B12/B11,0)</f>
        <v>4204</v>
      </c>
      <c r="C10" s="12">
        <f t="shared" ref="C10:O10" si="1">ROUND(12*C12/C11,0)</f>
        <v>5726</v>
      </c>
      <c r="D10" s="12">
        <f t="shared" si="1"/>
        <v>5176</v>
      </c>
      <c r="E10" s="12">
        <f t="shared" si="1"/>
        <v>5548</v>
      </c>
      <c r="F10" s="12">
        <f t="shared" si="1"/>
        <v>5350</v>
      </c>
      <c r="G10" s="12">
        <f t="shared" si="1"/>
        <v>7050</v>
      </c>
      <c r="H10" s="12">
        <f t="shared" si="1"/>
        <v>5295</v>
      </c>
      <c r="I10" s="12">
        <f t="shared" si="1"/>
        <v>5739</v>
      </c>
      <c r="J10" s="12">
        <f t="shared" si="1"/>
        <v>5966</v>
      </c>
      <c r="K10" s="12">
        <f t="shared" si="1"/>
        <v>5359</v>
      </c>
      <c r="L10" s="12">
        <f t="shared" si="1"/>
        <v>5165</v>
      </c>
      <c r="M10" s="12">
        <f t="shared" si="1"/>
        <v>4869</v>
      </c>
      <c r="N10" s="12">
        <f t="shared" si="1"/>
        <v>4994</v>
      </c>
      <c r="O10" s="12">
        <f t="shared" si="1"/>
        <v>5407</v>
      </c>
      <c r="P10" s="13">
        <f>SUMIF(B10:O10,"&gt;0")/COUNTIF(B10:O10,"&gt;0")</f>
        <v>5417.7142857142853</v>
      </c>
    </row>
    <row r="11" spans="1:16" s="5" customFormat="1" x14ac:dyDescent="0.25">
      <c r="A11" s="14" t="s">
        <v>16</v>
      </c>
      <c r="B11" s="15">
        <v>61.943211984338951</v>
      </c>
      <c r="C11" s="15">
        <v>49.083511424976749</v>
      </c>
      <c r="D11" s="15">
        <v>54.44</v>
      </c>
      <c r="E11" s="15">
        <v>49.56</v>
      </c>
      <c r="F11" s="15">
        <v>50.691749857084211</v>
      </c>
      <c r="G11" s="16">
        <v>35.49</v>
      </c>
      <c r="H11" s="15">
        <v>49.155584854225893</v>
      </c>
      <c r="I11" s="15">
        <v>44.61</v>
      </c>
      <c r="J11" s="15">
        <v>45.749304246018497</v>
      </c>
      <c r="K11" s="15">
        <v>51.673000000000002</v>
      </c>
      <c r="L11" s="15">
        <v>51.42</v>
      </c>
      <c r="M11" s="15">
        <v>50.95</v>
      </c>
      <c r="N11" s="15">
        <v>52.595935412712315</v>
      </c>
      <c r="O11" s="17">
        <v>47.719284368621146</v>
      </c>
      <c r="P11" s="18">
        <f>SUMIF(B11:O11,"&gt;0")/COUNTIF(B11:O11,"&gt;0")</f>
        <v>49.64868443914127</v>
      </c>
    </row>
    <row r="12" spans="1:16" s="5" customFormat="1" ht="15.75" thickBot="1" x14ac:dyDescent="0.3">
      <c r="A12" s="19" t="s">
        <v>17</v>
      </c>
      <c r="B12" s="20">
        <v>21700</v>
      </c>
      <c r="C12" s="20">
        <v>23420</v>
      </c>
      <c r="D12" s="20">
        <v>23484</v>
      </c>
      <c r="E12" s="20">
        <v>22915</v>
      </c>
      <c r="F12" s="20">
        <v>22600</v>
      </c>
      <c r="G12" s="20">
        <v>20850</v>
      </c>
      <c r="H12" s="20">
        <v>21690</v>
      </c>
      <c r="I12" s="20">
        <v>21333</v>
      </c>
      <c r="J12" s="20">
        <v>22745</v>
      </c>
      <c r="K12" s="20">
        <v>23078</v>
      </c>
      <c r="L12" s="21">
        <v>22132</v>
      </c>
      <c r="M12" s="20">
        <v>20671</v>
      </c>
      <c r="N12" s="20">
        <v>21888</v>
      </c>
      <c r="O12" s="22">
        <v>21500</v>
      </c>
      <c r="P12" s="23">
        <f>SUMIF(B12:O12,"&gt;0")/COUNTIF(B12:O12,"&gt;0")</f>
        <v>22143.285714285714</v>
      </c>
    </row>
    <row r="13" spans="1:16" s="5" customFormat="1" ht="19.5" thickBot="1" x14ac:dyDescent="0.3">
      <c r="A13" s="50">
        <f>'Tabulka a graf č. 5'!A13:P13</f>
        <v>2021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1:16" s="5" customFormat="1" x14ac:dyDescent="0.25">
      <c r="A14" s="11" t="s">
        <v>23</v>
      </c>
      <c r="B14" s="12">
        <f>ROUND(12*B16/B15,0)</f>
        <v>5607</v>
      </c>
      <c r="C14" s="12">
        <f>ROUND(12*C16/C15,0)</f>
        <v>5871</v>
      </c>
      <c r="D14" s="12">
        <f t="shared" ref="D14:O14" si="2">ROUND(12*D16/D15,0)</f>
        <v>5430</v>
      </c>
      <c r="E14" s="12">
        <f t="shared" si="2"/>
        <v>5756</v>
      </c>
      <c r="F14" s="12">
        <f t="shared" si="2"/>
        <v>5752</v>
      </c>
      <c r="G14" s="12">
        <f t="shared" si="2"/>
        <v>7627</v>
      </c>
      <c r="H14" s="12">
        <f t="shared" si="2"/>
        <v>5981</v>
      </c>
      <c r="I14" s="12">
        <f t="shared" si="2"/>
        <v>5775</v>
      </c>
      <c r="J14" s="12">
        <f t="shared" si="2"/>
        <v>5463</v>
      </c>
      <c r="K14" s="12">
        <f t="shared" si="2"/>
        <v>5687</v>
      </c>
      <c r="L14" s="12">
        <f t="shared" si="2"/>
        <v>5389</v>
      </c>
      <c r="M14" s="12">
        <f t="shared" si="2"/>
        <v>4644</v>
      </c>
      <c r="N14" s="12">
        <f t="shared" si="2"/>
        <v>5213</v>
      </c>
      <c r="O14" s="12">
        <f t="shared" si="2"/>
        <v>5696</v>
      </c>
      <c r="P14" s="13">
        <f t="shared" ref="P14:P16" si="3">SUMIF(B14:O14,"&gt;0")/COUNTIF(B14:O14,"&gt;0")</f>
        <v>5706.5</v>
      </c>
    </row>
    <row r="15" spans="1:16" s="5" customFormat="1" x14ac:dyDescent="0.25">
      <c r="A15" s="14" t="s">
        <v>16</v>
      </c>
      <c r="B15" s="15">
        <v>48.9</v>
      </c>
      <c r="C15" s="15">
        <v>49.574346539226518</v>
      </c>
      <c r="D15" s="15">
        <v>54.44</v>
      </c>
      <c r="E15" s="15">
        <v>50.16</v>
      </c>
      <c r="F15" s="15">
        <v>50.691749857084211</v>
      </c>
      <c r="G15" s="16">
        <v>35.49</v>
      </c>
      <c r="H15" s="15">
        <v>49.155584854225893</v>
      </c>
      <c r="I15" s="15">
        <v>48.18</v>
      </c>
      <c r="J15" s="15">
        <v>52.465961102082154</v>
      </c>
      <c r="K15" s="15">
        <v>50.64</v>
      </c>
      <c r="L15" s="15">
        <v>51.42</v>
      </c>
      <c r="M15" s="15">
        <v>56.62</v>
      </c>
      <c r="N15" s="15">
        <v>52.595935412712315</v>
      </c>
      <c r="O15" s="17">
        <v>47.719284368621146</v>
      </c>
      <c r="P15" s="18">
        <f t="shared" si="3"/>
        <v>49.860918723853729</v>
      </c>
    </row>
    <row r="16" spans="1:16" s="5" customFormat="1" ht="15.75" thickBot="1" x14ac:dyDescent="0.3">
      <c r="A16" s="19" t="s">
        <v>17</v>
      </c>
      <c r="B16" s="20">
        <v>22850</v>
      </c>
      <c r="C16" s="20">
        <v>24254</v>
      </c>
      <c r="D16" s="20">
        <v>24632</v>
      </c>
      <c r="E16" s="20">
        <v>24061</v>
      </c>
      <c r="F16" s="20">
        <v>24300</v>
      </c>
      <c r="G16" s="20">
        <v>22558</v>
      </c>
      <c r="H16" s="20">
        <v>24500</v>
      </c>
      <c r="I16" s="20">
        <v>23186</v>
      </c>
      <c r="J16" s="20">
        <v>23885</v>
      </c>
      <c r="K16" s="20">
        <v>24001</v>
      </c>
      <c r="L16" s="21">
        <v>23092</v>
      </c>
      <c r="M16" s="20">
        <v>21911</v>
      </c>
      <c r="N16" s="20">
        <v>22850</v>
      </c>
      <c r="O16" s="22">
        <v>22650</v>
      </c>
      <c r="P16" s="23">
        <f t="shared" si="3"/>
        <v>23480.714285714286</v>
      </c>
    </row>
    <row r="17" spans="1:16" ht="19.5" thickBot="1" x14ac:dyDescent="0.3">
      <c r="A17" s="45" t="str">
        <f>'Tabulka a graf č. 5'!A17:P17</f>
        <v>Meziroční změny 2020 oproti 2019 - absolutně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</row>
    <row r="18" spans="1:16" x14ac:dyDescent="0.25">
      <c r="A18" s="11" t="s">
        <v>23</v>
      </c>
      <c r="B18" s="27">
        <f t="shared" ref="B18:O18" si="4">ROUND(B10-B6,0)</f>
        <v>-1709</v>
      </c>
      <c r="C18" s="27">
        <f t="shared" si="4"/>
        <v>727</v>
      </c>
      <c r="D18" s="27">
        <f t="shared" si="4"/>
        <v>885</v>
      </c>
      <c r="E18" s="27">
        <f t="shared" si="4"/>
        <v>684</v>
      </c>
      <c r="F18" s="27">
        <f t="shared" si="4"/>
        <v>1042</v>
      </c>
      <c r="G18" s="27">
        <f t="shared" si="4"/>
        <v>1036</v>
      </c>
      <c r="H18" s="27">
        <f t="shared" si="4"/>
        <v>559</v>
      </c>
      <c r="I18" s="27">
        <f t="shared" si="4"/>
        <v>569</v>
      </c>
      <c r="J18" s="27">
        <f t="shared" si="4"/>
        <v>732</v>
      </c>
      <c r="K18" s="27">
        <f t="shared" si="4"/>
        <v>502</v>
      </c>
      <c r="L18" s="27">
        <f t="shared" si="4"/>
        <v>533</v>
      </c>
      <c r="M18" s="27">
        <f t="shared" si="4"/>
        <v>515</v>
      </c>
      <c r="N18" s="27">
        <f t="shared" si="4"/>
        <v>504</v>
      </c>
      <c r="O18" s="28">
        <f t="shared" si="4"/>
        <v>389</v>
      </c>
      <c r="P18" s="13">
        <f t="shared" ref="P18:P20" si="5">AVERAGE(B18:O18)</f>
        <v>497.71428571428572</v>
      </c>
    </row>
    <row r="19" spans="1:16" x14ac:dyDescent="0.25">
      <c r="A19" s="14" t="s">
        <v>16</v>
      </c>
      <c r="B19" s="30">
        <f t="shared" ref="B19:O19" si="6">ROUND(B11-B7,2)</f>
        <v>21.94</v>
      </c>
      <c r="C19" s="30">
        <f t="shared" si="6"/>
        <v>0</v>
      </c>
      <c r="D19" s="30">
        <f t="shared" si="6"/>
        <v>6.58</v>
      </c>
      <c r="E19" s="30">
        <f t="shared" si="6"/>
        <v>1.7</v>
      </c>
      <c r="F19" s="30">
        <f t="shared" si="6"/>
        <v>0</v>
      </c>
      <c r="G19" s="30">
        <f t="shared" si="6"/>
        <v>0</v>
      </c>
      <c r="H19" s="30">
        <f t="shared" si="6"/>
        <v>-0.98</v>
      </c>
      <c r="I19" s="30">
        <f t="shared" si="6"/>
        <v>0</v>
      </c>
      <c r="J19" s="30">
        <f t="shared" si="6"/>
        <v>0</v>
      </c>
      <c r="K19" s="30">
        <f t="shared" si="6"/>
        <v>5.95</v>
      </c>
      <c r="L19" s="30">
        <f t="shared" si="6"/>
        <v>0</v>
      </c>
      <c r="M19" s="30">
        <f t="shared" si="6"/>
        <v>0</v>
      </c>
      <c r="N19" s="30">
        <f t="shared" si="6"/>
        <v>0</v>
      </c>
      <c r="O19" s="31">
        <f t="shared" si="6"/>
        <v>1.74</v>
      </c>
      <c r="P19" s="29">
        <f t="shared" si="5"/>
        <v>2.6378571428571433</v>
      </c>
    </row>
    <row r="20" spans="1:16" ht="15.75" thickBot="1" x14ac:dyDescent="0.3">
      <c r="A20" s="19" t="s">
        <v>17</v>
      </c>
      <c r="B20" s="39">
        <f t="shared" ref="B20:O20" si="7">ROUND(B12-B8,0)</f>
        <v>1990</v>
      </c>
      <c r="C20" s="39">
        <f t="shared" si="7"/>
        <v>2974</v>
      </c>
      <c r="D20" s="39">
        <f t="shared" si="7"/>
        <v>6370</v>
      </c>
      <c r="E20" s="39">
        <f t="shared" si="7"/>
        <v>3515</v>
      </c>
      <c r="F20" s="39">
        <f t="shared" si="7"/>
        <v>4400</v>
      </c>
      <c r="G20" s="39">
        <f t="shared" si="7"/>
        <v>3065</v>
      </c>
      <c r="H20" s="39">
        <f t="shared" si="7"/>
        <v>1900</v>
      </c>
      <c r="I20" s="39">
        <f t="shared" si="7"/>
        <v>2114</v>
      </c>
      <c r="J20" s="39">
        <f t="shared" si="7"/>
        <v>2791</v>
      </c>
      <c r="K20" s="39">
        <f t="shared" si="7"/>
        <v>4568</v>
      </c>
      <c r="L20" s="39">
        <f t="shared" si="7"/>
        <v>2286</v>
      </c>
      <c r="M20" s="39">
        <f t="shared" si="7"/>
        <v>2184</v>
      </c>
      <c r="N20" s="39">
        <f t="shared" si="7"/>
        <v>2208</v>
      </c>
      <c r="O20" s="40">
        <f t="shared" si="7"/>
        <v>2270</v>
      </c>
      <c r="P20" s="41">
        <f t="shared" si="5"/>
        <v>3045.3571428571427</v>
      </c>
    </row>
    <row r="21" spans="1:16" ht="19.5" thickBot="1" x14ac:dyDescent="0.3">
      <c r="A21" s="45" t="str">
        <f>'Tabulka a graf č. 5'!A21:P21</f>
        <v>Meziroční změny 2021 oproti 2020 - absolutně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</row>
    <row r="22" spans="1:16" x14ac:dyDescent="0.25">
      <c r="A22" s="11" t="s">
        <v>23</v>
      </c>
      <c r="B22" s="27">
        <f t="shared" ref="B22:O22" si="8">ROUND(B14-B10,0)</f>
        <v>1403</v>
      </c>
      <c r="C22" s="27">
        <f t="shared" si="8"/>
        <v>145</v>
      </c>
      <c r="D22" s="27">
        <f t="shared" si="8"/>
        <v>254</v>
      </c>
      <c r="E22" s="27">
        <f t="shared" si="8"/>
        <v>208</v>
      </c>
      <c r="F22" s="27">
        <f t="shared" si="8"/>
        <v>402</v>
      </c>
      <c r="G22" s="27">
        <f t="shared" si="8"/>
        <v>577</v>
      </c>
      <c r="H22" s="27">
        <f t="shared" si="8"/>
        <v>686</v>
      </c>
      <c r="I22" s="27">
        <f t="shared" si="8"/>
        <v>36</v>
      </c>
      <c r="J22" s="27">
        <f t="shared" si="8"/>
        <v>-503</v>
      </c>
      <c r="K22" s="27">
        <f t="shared" si="8"/>
        <v>328</v>
      </c>
      <c r="L22" s="27">
        <f t="shared" si="8"/>
        <v>224</v>
      </c>
      <c r="M22" s="27">
        <f t="shared" si="8"/>
        <v>-225</v>
      </c>
      <c r="N22" s="27">
        <f t="shared" si="8"/>
        <v>219</v>
      </c>
      <c r="O22" s="28">
        <f t="shared" si="8"/>
        <v>289</v>
      </c>
      <c r="P22" s="13">
        <f t="shared" ref="P22:P24" si="9">AVERAGE(B22:O22)</f>
        <v>288.78571428571428</v>
      </c>
    </row>
    <row r="23" spans="1:16" x14ac:dyDescent="0.25">
      <c r="A23" s="14" t="s">
        <v>16</v>
      </c>
      <c r="B23" s="30">
        <f t="shared" ref="B23:O23" si="10">ROUND(B15-B11,2)</f>
        <v>-13.04</v>
      </c>
      <c r="C23" s="30">
        <f t="shared" si="10"/>
        <v>0.49</v>
      </c>
      <c r="D23" s="30">
        <f t="shared" si="10"/>
        <v>0</v>
      </c>
      <c r="E23" s="30">
        <f t="shared" si="10"/>
        <v>0.6</v>
      </c>
      <c r="F23" s="30">
        <f t="shared" si="10"/>
        <v>0</v>
      </c>
      <c r="G23" s="30">
        <f t="shared" si="10"/>
        <v>0</v>
      </c>
      <c r="H23" s="30">
        <f t="shared" si="10"/>
        <v>0</v>
      </c>
      <c r="I23" s="30">
        <f t="shared" si="10"/>
        <v>3.57</v>
      </c>
      <c r="J23" s="30">
        <f t="shared" si="10"/>
        <v>6.72</v>
      </c>
      <c r="K23" s="30">
        <f t="shared" si="10"/>
        <v>-1.03</v>
      </c>
      <c r="L23" s="30">
        <f t="shared" si="10"/>
        <v>0</v>
      </c>
      <c r="M23" s="30">
        <f t="shared" si="10"/>
        <v>5.67</v>
      </c>
      <c r="N23" s="30">
        <f t="shared" si="10"/>
        <v>0</v>
      </c>
      <c r="O23" s="31">
        <f t="shared" si="10"/>
        <v>0</v>
      </c>
      <c r="P23" s="29">
        <f t="shared" si="9"/>
        <v>0.21285714285714288</v>
      </c>
    </row>
    <row r="24" spans="1:16" ht="15.75" thickBot="1" x14ac:dyDescent="0.3">
      <c r="A24" s="19" t="s">
        <v>17</v>
      </c>
      <c r="B24" s="39">
        <f t="shared" ref="B24:O24" si="11">ROUND(B16-B12,0)</f>
        <v>1150</v>
      </c>
      <c r="C24" s="39">
        <f t="shared" si="11"/>
        <v>834</v>
      </c>
      <c r="D24" s="39">
        <f t="shared" si="11"/>
        <v>1148</v>
      </c>
      <c r="E24" s="39">
        <f t="shared" si="11"/>
        <v>1146</v>
      </c>
      <c r="F24" s="39">
        <f t="shared" si="11"/>
        <v>1700</v>
      </c>
      <c r="G24" s="39">
        <f t="shared" si="11"/>
        <v>1708</v>
      </c>
      <c r="H24" s="39">
        <f t="shared" si="11"/>
        <v>2810</v>
      </c>
      <c r="I24" s="39">
        <f t="shared" si="11"/>
        <v>1853</v>
      </c>
      <c r="J24" s="39">
        <f t="shared" si="11"/>
        <v>1140</v>
      </c>
      <c r="K24" s="39">
        <f t="shared" si="11"/>
        <v>923</v>
      </c>
      <c r="L24" s="39">
        <f t="shared" si="11"/>
        <v>960</v>
      </c>
      <c r="M24" s="39">
        <f t="shared" si="11"/>
        <v>1240</v>
      </c>
      <c r="N24" s="39">
        <f t="shared" si="11"/>
        <v>962</v>
      </c>
      <c r="O24" s="40">
        <f t="shared" si="11"/>
        <v>1150</v>
      </c>
      <c r="P24" s="41">
        <f t="shared" si="9"/>
        <v>1337.4285714285713</v>
      </c>
    </row>
    <row r="25" spans="1:16" ht="19.5" thickBot="1" x14ac:dyDescent="0.3">
      <c r="A25" s="45" t="str">
        <f>'Tabulka a graf č. 5'!A25:P25</f>
        <v>Meziroční změny 2020 oproti 2019 - v %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</row>
    <row r="26" spans="1:16" x14ac:dyDescent="0.25">
      <c r="A26" s="11" t="s">
        <v>23</v>
      </c>
      <c r="B26" s="35">
        <f t="shared" ref="B26:O28" si="12">ROUND(100*(B10-B6)/B6,2)</f>
        <v>-28.9</v>
      </c>
      <c r="C26" s="35">
        <f t="shared" si="12"/>
        <v>14.54</v>
      </c>
      <c r="D26" s="35">
        <f t="shared" si="12"/>
        <v>20.62</v>
      </c>
      <c r="E26" s="35">
        <f t="shared" si="12"/>
        <v>14.06</v>
      </c>
      <c r="F26" s="35">
        <f t="shared" si="12"/>
        <v>24.19</v>
      </c>
      <c r="G26" s="35">
        <f t="shared" si="12"/>
        <v>17.23</v>
      </c>
      <c r="H26" s="35">
        <f t="shared" si="12"/>
        <v>11.8</v>
      </c>
      <c r="I26" s="35">
        <f t="shared" si="12"/>
        <v>11.01</v>
      </c>
      <c r="J26" s="35">
        <f t="shared" si="12"/>
        <v>13.99</v>
      </c>
      <c r="K26" s="35">
        <f t="shared" si="12"/>
        <v>10.34</v>
      </c>
      <c r="L26" s="35">
        <f t="shared" si="12"/>
        <v>11.51</v>
      </c>
      <c r="M26" s="35">
        <f t="shared" si="12"/>
        <v>11.83</v>
      </c>
      <c r="N26" s="35">
        <f t="shared" si="12"/>
        <v>11.22</v>
      </c>
      <c r="O26" s="36">
        <f t="shared" si="12"/>
        <v>7.75</v>
      </c>
      <c r="P26" s="33">
        <f t="shared" ref="P26:P28" si="13">AVERAGE(B26:O26)</f>
        <v>10.799285714285716</v>
      </c>
    </row>
    <row r="27" spans="1:16" x14ac:dyDescent="0.25">
      <c r="A27" s="14" t="s">
        <v>16</v>
      </c>
      <c r="B27" s="30">
        <f t="shared" si="12"/>
        <v>54.86</v>
      </c>
      <c r="C27" s="30">
        <f t="shared" si="12"/>
        <v>0</v>
      </c>
      <c r="D27" s="30">
        <f t="shared" si="12"/>
        <v>13.76</v>
      </c>
      <c r="E27" s="30">
        <f t="shared" si="12"/>
        <v>3.55</v>
      </c>
      <c r="F27" s="30">
        <f t="shared" si="12"/>
        <v>0</v>
      </c>
      <c r="G27" s="30">
        <f t="shared" si="12"/>
        <v>0</v>
      </c>
      <c r="H27" s="30">
        <f t="shared" si="12"/>
        <v>-1.96</v>
      </c>
      <c r="I27" s="30">
        <f t="shared" si="12"/>
        <v>0</v>
      </c>
      <c r="J27" s="30">
        <f t="shared" si="12"/>
        <v>0</v>
      </c>
      <c r="K27" s="30">
        <f t="shared" si="12"/>
        <v>13</v>
      </c>
      <c r="L27" s="30">
        <f t="shared" si="12"/>
        <v>0</v>
      </c>
      <c r="M27" s="30">
        <f t="shared" si="12"/>
        <v>0</v>
      </c>
      <c r="N27" s="30">
        <f t="shared" si="12"/>
        <v>0</v>
      </c>
      <c r="O27" s="31">
        <f t="shared" si="12"/>
        <v>3.78</v>
      </c>
      <c r="P27" s="29">
        <f t="shared" si="13"/>
        <v>6.213571428571429</v>
      </c>
    </row>
    <row r="28" spans="1:16" ht="15.75" thickBot="1" x14ac:dyDescent="0.3">
      <c r="A28" s="19" t="s">
        <v>17</v>
      </c>
      <c r="B28" s="37">
        <f t="shared" si="12"/>
        <v>10.1</v>
      </c>
      <c r="C28" s="37">
        <f t="shared" si="12"/>
        <v>14.55</v>
      </c>
      <c r="D28" s="37">
        <f t="shared" si="12"/>
        <v>37.22</v>
      </c>
      <c r="E28" s="37">
        <f t="shared" si="12"/>
        <v>18.12</v>
      </c>
      <c r="F28" s="37">
        <f t="shared" si="12"/>
        <v>24.18</v>
      </c>
      <c r="G28" s="37">
        <f t="shared" si="12"/>
        <v>17.23</v>
      </c>
      <c r="H28" s="37">
        <f t="shared" si="12"/>
        <v>9.6</v>
      </c>
      <c r="I28" s="37">
        <f t="shared" si="12"/>
        <v>11</v>
      </c>
      <c r="J28" s="37">
        <f t="shared" si="12"/>
        <v>13.99</v>
      </c>
      <c r="K28" s="37">
        <f t="shared" si="12"/>
        <v>24.68</v>
      </c>
      <c r="L28" s="37">
        <f t="shared" si="12"/>
        <v>11.52</v>
      </c>
      <c r="M28" s="37">
        <f t="shared" si="12"/>
        <v>11.81</v>
      </c>
      <c r="N28" s="37">
        <f t="shared" si="12"/>
        <v>11.22</v>
      </c>
      <c r="O28" s="38">
        <f t="shared" si="12"/>
        <v>11.8</v>
      </c>
      <c r="P28" s="34">
        <f t="shared" si="13"/>
        <v>16.215714285714288</v>
      </c>
    </row>
    <row r="29" spans="1:16" ht="19.5" thickBot="1" x14ac:dyDescent="0.3">
      <c r="A29" s="45" t="str">
        <f>'Tabulka a graf č. 5'!A29:P29</f>
        <v>Meziroční změny 2021 oproti 2020 - v %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/>
    </row>
    <row r="30" spans="1:16" x14ac:dyDescent="0.25">
      <c r="A30" s="11" t="s">
        <v>23</v>
      </c>
      <c r="B30" s="35">
        <f t="shared" ref="B30:O32" si="14">ROUND(100*(B14-B10)/B10,2)</f>
        <v>33.369999999999997</v>
      </c>
      <c r="C30" s="35">
        <f t="shared" si="14"/>
        <v>2.5299999999999998</v>
      </c>
      <c r="D30" s="35">
        <f t="shared" si="14"/>
        <v>4.91</v>
      </c>
      <c r="E30" s="35">
        <f t="shared" si="14"/>
        <v>3.75</v>
      </c>
      <c r="F30" s="35">
        <f t="shared" si="14"/>
        <v>7.51</v>
      </c>
      <c r="G30" s="35">
        <f t="shared" si="14"/>
        <v>8.18</v>
      </c>
      <c r="H30" s="35">
        <f t="shared" si="14"/>
        <v>12.96</v>
      </c>
      <c r="I30" s="35">
        <f t="shared" si="14"/>
        <v>0.63</v>
      </c>
      <c r="J30" s="35">
        <f t="shared" si="14"/>
        <v>-8.43</v>
      </c>
      <c r="K30" s="35">
        <f t="shared" si="14"/>
        <v>6.12</v>
      </c>
      <c r="L30" s="35">
        <f t="shared" si="14"/>
        <v>4.34</v>
      </c>
      <c r="M30" s="35">
        <f t="shared" si="14"/>
        <v>-4.62</v>
      </c>
      <c r="N30" s="35">
        <f t="shared" si="14"/>
        <v>4.3899999999999997</v>
      </c>
      <c r="O30" s="36">
        <f t="shared" si="14"/>
        <v>5.34</v>
      </c>
      <c r="P30" s="33">
        <f t="shared" ref="P30:P32" si="15">AVERAGE(B30:O30)</f>
        <v>5.7842857142857147</v>
      </c>
    </row>
    <row r="31" spans="1:16" x14ac:dyDescent="0.25">
      <c r="A31" s="14" t="s">
        <v>16</v>
      </c>
      <c r="B31" s="30">
        <f t="shared" si="14"/>
        <v>-21.06</v>
      </c>
      <c r="C31" s="30">
        <f t="shared" si="14"/>
        <v>1</v>
      </c>
      <c r="D31" s="30">
        <f t="shared" si="14"/>
        <v>0</v>
      </c>
      <c r="E31" s="30">
        <f t="shared" si="14"/>
        <v>1.21</v>
      </c>
      <c r="F31" s="30">
        <f t="shared" si="14"/>
        <v>0</v>
      </c>
      <c r="G31" s="30">
        <f t="shared" si="14"/>
        <v>0</v>
      </c>
      <c r="H31" s="30">
        <f t="shared" si="14"/>
        <v>0</v>
      </c>
      <c r="I31" s="30">
        <f t="shared" si="14"/>
        <v>8</v>
      </c>
      <c r="J31" s="30">
        <f t="shared" si="14"/>
        <v>14.68</v>
      </c>
      <c r="K31" s="30">
        <f t="shared" si="14"/>
        <v>-2</v>
      </c>
      <c r="L31" s="30">
        <f t="shared" si="14"/>
        <v>0</v>
      </c>
      <c r="M31" s="30">
        <f t="shared" si="14"/>
        <v>11.13</v>
      </c>
      <c r="N31" s="30">
        <f t="shared" si="14"/>
        <v>0</v>
      </c>
      <c r="O31" s="31">
        <f t="shared" si="14"/>
        <v>0</v>
      </c>
      <c r="P31" s="29">
        <f t="shared" si="15"/>
        <v>0.92571428571428593</v>
      </c>
    </row>
    <row r="32" spans="1:16" ht="15.75" thickBot="1" x14ac:dyDescent="0.3">
      <c r="A32" s="19" t="s">
        <v>17</v>
      </c>
      <c r="B32" s="37">
        <f t="shared" si="14"/>
        <v>5.3</v>
      </c>
      <c r="C32" s="37">
        <f t="shared" si="14"/>
        <v>3.56</v>
      </c>
      <c r="D32" s="37">
        <f t="shared" si="14"/>
        <v>4.8899999999999997</v>
      </c>
      <c r="E32" s="37">
        <f t="shared" si="14"/>
        <v>5</v>
      </c>
      <c r="F32" s="37">
        <f t="shared" si="14"/>
        <v>7.52</v>
      </c>
      <c r="G32" s="37">
        <f t="shared" si="14"/>
        <v>8.19</v>
      </c>
      <c r="H32" s="37">
        <f t="shared" si="14"/>
        <v>12.96</v>
      </c>
      <c r="I32" s="37">
        <f t="shared" si="14"/>
        <v>8.69</v>
      </c>
      <c r="J32" s="37">
        <f t="shared" si="14"/>
        <v>5.01</v>
      </c>
      <c r="K32" s="37">
        <f t="shared" si="14"/>
        <v>4</v>
      </c>
      <c r="L32" s="37">
        <f t="shared" si="14"/>
        <v>4.34</v>
      </c>
      <c r="M32" s="37">
        <f t="shared" si="14"/>
        <v>6</v>
      </c>
      <c r="N32" s="37">
        <f t="shared" si="14"/>
        <v>4.4000000000000004</v>
      </c>
      <c r="O32" s="38">
        <f t="shared" si="14"/>
        <v>5.35</v>
      </c>
      <c r="P32" s="34">
        <f t="shared" si="15"/>
        <v>6.0864285714285717</v>
      </c>
    </row>
  </sheetData>
  <mergeCells count="9">
    <mergeCell ref="A21:P21"/>
    <mergeCell ref="A25:P25"/>
    <mergeCell ref="A29:P29"/>
    <mergeCell ref="B1:P1"/>
    <mergeCell ref="B2:O2"/>
    <mergeCell ref="A5:P5"/>
    <mergeCell ref="A9:P9"/>
    <mergeCell ref="A13:P13"/>
    <mergeCell ref="A17:P1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2"/>
  <sheetViews>
    <sheetView zoomScaleNormal="100" workbookViewId="0">
      <selection activeCell="S18" sqref="S18"/>
    </sheetView>
  </sheetViews>
  <sheetFormatPr defaultColWidth="9.140625" defaultRowHeight="15" x14ac:dyDescent="0.25"/>
  <cols>
    <col min="1" max="1" width="15.140625" style="5" bestFit="1" customWidth="1"/>
    <col min="2" max="15" width="7.7109375" style="1" customWidth="1"/>
    <col min="16" max="16" width="7.7109375" style="3" customWidth="1"/>
    <col min="17" max="16384" width="9.140625" style="1"/>
  </cols>
  <sheetData>
    <row r="1" spans="1:16" ht="18.75" x14ac:dyDescent="0.3">
      <c r="B1" s="48" t="str">
        <f>'Tabulka a graf č. 5'!B1:P1</f>
        <v>Krajské normativy školní jídelny v základní škole v letech 2019 - 2021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5.75" x14ac:dyDescent="0.25">
      <c r="A2" s="10"/>
      <c r="B2" s="49" t="s">
        <v>26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10"/>
    </row>
    <row r="3" spans="1:16" ht="16.5" thickBot="1" x14ac:dyDescent="0.3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2"/>
    </row>
    <row r="4" spans="1:16" s="4" customFormat="1" ht="81" customHeight="1" thickBot="1" x14ac:dyDescent="0.3">
      <c r="A4" s="24"/>
      <c r="B4" s="25" t="s">
        <v>0</v>
      </c>
      <c r="C4" s="25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5" t="s">
        <v>11</v>
      </c>
      <c r="N4" s="25" t="s">
        <v>12</v>
      </c>
      <c r="O4" s="25" t="s">
        <v>13</v>
      </c>
      <c r="P4" s="26" t="s">
        <v>18</v>
      </c>
    </row>
    <row r="5" spans="1:16" ht="19.5" thickBot="1" x14ac:dyDescent="0.3">
      <c r="A5" s="50">
        <f>'Tabulka a graf č. 5'!A5:P5</f>
        <v>2019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</row>
    <row r="6" spans="1:16" x14ac:dyDescent="0.25">
      <c r="A6" s="11" t="s">
        <v>23</v>
      </c>
      <c r="B6" s="12">
        <f>ROUND(12*B8/B7,0)</f>
        <v>5256</v>
      </c>
      <c r="C6" s="12">
        <f>ROUND(12*C8/C7,0)</f>
        <v>4562</v>
      </c>
      <c r="D6" s="12">
        <f t="shared" ref="D6:O6" si="0">ROUND(12*D8/D7,0)</f>
        <v>3831</v>
      </c>
      <c r="E6" s="12">
        <f t="shared" si="0"/>
        <v>4425</v>
      </c>
      <c r="F6" s="12">
        <f t="shared" si="0"/>
        <v>3945</v>
      </c>
      <c r="G6" s="12">
        <f t="shared" si="0"/>
        <v>5205</v>
      </c>
      <c r="H6" s="12">
        <f t="shared" si="0"/>
        <v>4318</v>
      </c>
      <c r="I6" s="12">
        <f t="shared" si="0"/>
        <v>4655</v>
      </c>
      <c r="J6" s="12">
        <f t="shared" si="0"/>
        <v>4792</v>
      </c>
      <c r="K6" s="12">
        <f t="shared" si="0"/>
        <v>4401</v>
      </c>
      <c r="L6" s="12">
        <f t="shared" si="0"/>
        <v>4281</v>
      </c>
      <c r="M6" s="12">
        <f t="shared" si="0"/>
        <v>3987</v>
      </c>
      <c r="N6" s="12">
        <f t="shared" si="0"/>
        <v>4099</v>
      </c>
      <c r="O6" s="12">
        <f t="shared" si="0"/>
        <v>4566</v>
      </c>
      <c r="P6" s="13">
        <f>SUMIF(B6:O6,"&gt;0")/COUNTIF(B6:O6,"&gt;0")</f>
        <v>4451.6428571428569</v>
      </c>
    </row>
    <row r="7" spans="1:16" x14ac:dyDescent="0.25">
      <c r="A7" s="14" t="s">
        <v>16</v>
      </c>
      <c r="B7" s="15">
        <v>45</v>
      </c>
      <c r="C7" s="15">
        <v>53.780075293896246</v>
      </c>
      <c r="D7" s="15">
        <v>53.604000000000006</v>
      </c>
      <c r="E7" s="15">
        <v>52.61</v>
      </c>
      <c r="F7" s="15">
        <v>55.360914070355086</v>
      </c>
      <c r="G7" s="16">
        <v>41</v>
      </c>
      <c r="H7" s="15">
        <v>54.996494998797431</v>
      </c>
      <c r="I7" s="15">
        <v>49.54</v>
      </c>
      <c r="J7" s="15">
        <v>49.963224948495466</v>
      </c>
      <c r="K7" s="15">
        <v>50.475000000000001</v>
      </c>
      <c r="L7" s="15">
        <v>55.63</v>
      </c>
      <c r="M7" s="15">
        <v>55.64</v>
      </c>
      <c r="N7" s="15">
        <v>57.608216888648876</v>
      </c>
      <c r="O7" s="17">
        <v>50.537355623289137</v>
      </c>
      <c r="P7" s="18">
        <f>SUMIF(B7:O7,"&gt;0")/COUNTIF(B7:O7,"&gt;0")</f>
        <v>51.838948701677296</v>
      </c>
    </row>
    <row r="8" spans="1:16" ht="15.75" thickBot="1" x14ac:dyDescent="0.3">
      <c r="A8" s="19" t="s">
        <v>17</v>
      </c>
      <c r="B8" s="20">
        <v>19710</v>
      </c>
      <c r="C8" s="20">
        <v>20446</v>
      </c>
      <c r="D8" s="20">
        <v>17114</v>
      </c>
      <c r="E8" s="20">
        <v>19400</v>
      </c>
      <c r="F8" s="20">
        <v>18200</v>
      </c>
      <c r="G8" s="20">
        <v>17785</v>
      </c>
      <c r="H8" s="20">
        <v>19790</v>
      </c>
      <c r="I8" s="20">
        <v>19219</v>
      </c>
      <c r="J8" s="20">
        <v>19954</v>
      </c>
      <c r="K8" s="20">
        <v>18510</v>
      </c>
      <c r="L8" s="21">
        <v>19846</v>
      </c>
      <c r="M8" s="20">
        <v>18487</v>
      </c>
      <c r="N8" s="20">
        <v>19680</v>
      </c>
      <c r="O8" s="22">
        <v>19230</v>
      </c>
      <c r="P8" s="23">
        <f>SUMIF(B8:O8,"&gt;0")/COUNTIF(B8:O8,"&gt;0")</f>
        <v>19097.928571428572</v>
      </c>
    </row>
    <row r="9" spans="1:16" s="5" customFormat="1" ht="19.5" thickBot="1" x14ac:dyDescent="0.3">
      <c r="A9" s="50">
        <f>'Tabulka a graf č. 5'!A9:P9</f>
        <v>2020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</row>
    <row r="10" spans="1:16" s="5" customFormat="1" x14ac:dyDescent="0.25">
      <c r="A10" s="11" t="s">
        <v>23</v>
      </c>
      <c r="B10" s="12">
        <f>ROUND(12*B12/B11,0)</f>
        <v>4057</v>
      </c>
      <c r="C10" s="12">
        <f t="shared" ref="C10:O10" si="1">ROUND(12*C12/C11,0)</f>
        <v>5226</v>
      </c>
      <c r="D10" s="12">
        <f t="shared" si="1"/>
        <v>4611</v>
      </c>
      <c r="E10" s="12">
        <f t="shared" si="1"/>
        <v>5063</v>
      </c>
      <c r="F10" s="12">
        <f t="shared" si="1"/>
        <v>4899</v>
      </c>
      <c r="G10" s="12">
        <f t="shared" si="1"/>
        <v>6102</v>
      </c>
      <c r="H10" s="12">
        <f t="shared" si="1"/>
        <v>4827</v>
      </c>
      <c r="I10" s="12">
        <f t="shared" si="1"/>
        <v>5167</v>
      </c>
      <c r="J10" s="12">
        <f t="shared" si="1"/>
        <v>5463</v>
      </c>
      <c r="K10" s="12">
        <f t="shared" si="1"/>
        <v>4855</v>
      </c>
      <c r="L10" s="12">
        <f t="shared" si="1"/>
        <v>4774</v>
      </c>
      <c r="M10" s="12">
        <f t="shared" si="1"/>
        <v>4458</v>
      </c>
      <c r="N10" s="12">
        <f t="shared" si="1"/>
        <v>4559</v>
      </c>
      <c r="O10" s="12">
        <f t="shared" si="1"/>
        <v>4919</v>
      </c>
      <c r="P10" s="13">
        <f>SUMIF(B10:O10,"&gt;0")/COUNTIF(B10:O10,"&gt;0")</f>
        <v>4927.1428571428569</v>
      </c>
    </row>
    <row r="11" spans="1:16" s="5" customFormat="1" x14ac:dyDescent="0.25">
      <c r="A11" s="14" t="s">
        <v>16</v>
      </c>
      <c r="B11" s="15">
        <v>64.18163294106256</v>
      </c>
      <c r="C11" s="15">
        <v>53.780075293896246</v>
      </c>
      <c r="D11" s="15">
        <v>61.115000000000002</v>
      </c>
      <c r="E11" s="15">
        <v>54.31</v>
      </c>
      <c r="F11" s="15">
        <v>55.360914070355086</v>
      </c>
      <c r="G11" s="16">
        <v>41</v>
      </c>
      <c r="H11" s="15">
        <v>53.918132351762189</v>
      </c>
      <c r="I11" s="15">
        <v>49.54</v>
      </c>
      <c r="J11" s="15">
        <v>49.963224948495466</v>
      </c>
      <c r="K11" s="15">
        <v>57.036999999999999</v>
      </c>
      <c r="L11" s="15">
        <v>55.63</v>
      </c>
      <c r="M11" s="15">
        <v>55.64</v>
      </c>
      <c r="N11" s="15">
        <v>57.608216888648876</v>
      </c>
      <c r="O11" s="17">
        <v>52.447007529162335</v>
      </c>
      <c r="P11" s="18">
        <f>SUMIF(B11:O11,"&gt;0")/COUNTIF(B11:O11,"&gt;0")</f>
        <v>54.395086001670187</v>
      </c>
    </row>
    <row r="12" spans="1:16" s="5" customFormat="1" ht="15.75" thickBot="1" x14ac:dyDescent="0.3">
      <c r="A12" s="19" t="s">
        <v>17</v>
      </c>
      <c r="B12" s="20">
        <v>21700</v>
      </c>
      <c r="C12" s="20">
        <v>23420</v>
      </c>
      <c r="D12" s="20">
        <v>23484</v>
      </c>
      <c r="E12" s="20">
        <v>22915</v>
      </c>
      <c r="F12" s="20">
        <v>22600</v>
      </c>
      <c r="G12" s="20">
        <v>20850</v>
      </c>
      <c r="H12" s="20">
        <v>21690</v>
      </c>
      <c r="I12" s="20">
        <v>21333</v>
      </c>
      <c r="J12" s="20">
        <v>22745</v>
      </c>
      <c r="K12" s="20">
        <v>23078</v>
      </c>
      <c r="L12" s="21">
        <v>22132</v>
      </c>
      <c r="M12" s="20">
        <v>20671</v>
      </c>
      <c r="N12" s="20">
        <v>21888</v>
      </c>
      <c r="O12" s="22">
        <v>21500</v>
      </c>
      <c r="P12" s="23">
        <f>SUMIF(B12:O12,"&gt;0")/COUNTIF(B12:O12,"&gt;0")</f>
        <v>22143.285714285714</v>
      </c>
    </row>
    <row r="13" spans="1:16" s="5" customFormat="1" ht="19.5" thickBot="1" x14ac:dyDescent="0.3">
      <c r="A13" s="50">
        <f>'Tabulka a graf č. 5'!A13:P13</f>
        <v>2021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1:16" s="5" customFormat="1" x14ac:dyDescent="0.25">
      <c r="A14" s="11" t="s">
        <v>23</v>
      </c>
      <c r="B14" s="12">
        <f>ROUND(12*B16/B15,0)</f>
        <v>5103</v>
      </c>
      <c r="C14" s="12">
        <f>ROUND(12*C16/C15,0)</f>
        <v>5358</v>
      </c>
      <c r="D14" s="12">
        <f t="shared" ref="D14:O14" si="2">ROUND(12*D16/D15,0)</f>
        <v>4837</v>
      </c>
      <c r="E14" s="12">
        <f t="shared" si="2"/>
        <v>5258</v>
      </c>
      <c r="F14" s="12">
        <f t="shared" si="2"/>
        <v>5267</v>
      </c>
      <c r="G14" s="12">
        <f t="shared" si="2"/>
        <v>6602</v>
      </c>
      <c r="H14" s="12">
        <f t="shared" si="2"/>
        <v>5453</v>
      </c>
      <c r="I14" s="12">
        <f t="shared" si="2"/>
        <v>5200</v>
      </c>
      <c r="J14" s="12">
        <f t="shared" si="2"/>
        <v>5002</v>
      </c>
      <c r="K14" s="12">
        <f t="shared" si="2"/>
        <v>5153</v>
      </c>
      <c r="L14" s="12">
        <f t="shared" si="2"/>
        <v>4981</v>
      </c>
      <c r="M14" s="12">
        <f t="shared" si="2"/>
        <v>4252</v>
      </c>
      <c r="N14" s="12">
        <f t="shared" si="2"/>
        <v>4760</v>
      </c>
      <c r="O14" s="12">
        <f t="shared" si="2"/>
        <v>5182</v>
      </c>
      <c r="P14" s="13">
        <f t="shared" ref="P14:P16" si="3">SUMIF(B14:O14,"&gt;0")/COUNTIF(B14:O14,"&gt;0")</f>
        <v>5172</v>
      </c>
    </row>
    <row r="15" spans="1:16" s="5" customFormat="1" x14ac:dyDescent="0.25">
      <c r="A15" s="14" t="s">
        <v>16</v>
      </c>
      <c r="B15" s="15">
        <v>53.73</v>
      </c>
      <c r="C15" s="15">
        <v>54.31787604683521</v>
      </c>
      <c r="D15" s="15">
        <v>61.115000000000002</v>
      </c>
      <c r="E15" s="15">
        <v>54.91</v>
      </c>
      <c r="F15" s="15">
        <v>55.360914070355086</v>
      </c>
      <c r="G15" s="16">
        <v>41</v>
      </c>
      <c r="H15" s="15">
        <v>53.918132351762189</v>
      </c>
      <c r="I15" s="15">
        <v>53.51</v>
      </c>
      <c r="J15" s="15">
        <v>57.298546062817508</v>
      </c>
      <c r="K15" s="15">
        <v>55.896000000000001</v>
      </c>
      <c r="L15" s="15">
        <v>55.63</v>
      </c>
      <c r="M15" s="15">
        <v>61.84</v>
      </c>
      <c r="N15" s="15">
        <v>57.608216888648876</v>
      </c>
      <c r="O15" s="17">
        <v>52.447007529162335</v>
      </c>
      <c r="P15" s="18">
        <f t="shared" si="3"/>
        <v>54.898692353541506</v>
      </c>
    </row>
    <row r="16" spans="1:16" s="5" customFormat="1" ht="15.75" thickBot="1" x14ac:dyDescent="0.3">
      <c r="A16" s="19" t="s">
        <v>17</v>
      </c>
      <c r="B16" s="20">
        <v>22850</v>
      </c>
      <c r="C16" s="20">
        <v>24254</v>
      </c>
      <c r="D16" s="20">
        <v>24632</v>
      </c>
      <c r="E16" s="20">
        <v>24061</v>
      </c>
      <c r="F16" s="20">
        <v>24300</v>
      </c>
      <c r="G16" s="20">
        <v>22558</v>
      </c>
      <c r="H16" s="20">
        <v>24500</v>
      </c>
      <c r="I16" s="20">
        <v>23186</v>
      </c>
      <c r="J16" s="20">
        <v>23885</v>
      </c>
      <c r="K16" s="20">
        <v>24001</v>
      </c>
      <c r="L16" s="21">
        <v>23092</v>
      </c>
      <c r="M16" s="20">
        <v>21911</v>
      </c>
      <c r="N16" s="20">
        <v>22850</v>
      </c>
      <c r="O16" s="22">
        <v>22650</v>
      </c>
      <c r="P16" s="23">
        <f t="shared" si="3"/>
        <v>23480.714285714286</v>
      </c>
    </row>
    <row r="17" spans="1:16" ht="19.5" thickBot="1" x14ac:dyDescent="0.3">
      <c r="A17" s="45" t="str">
        <f>'Tabulka a graf č. 5'!A17:P17</f>
        <v>Meziroční změny 2020 oproti 2019 - absolutně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</row>
    <row r="18" spans="1:16" x14ac:dyDescent="0.25">
      <c r="A18" s="11" t="s">
        <v>23</v>
      </c>
      <c r="B18" s="27">
        <f t="shared" ref="B18:O18" si="4">ROUND(B10-B6,0)</f>
        <v>-1199</v>
      </c>
      <c r="C18" s="27">
        <f t="shared" si="4"/>
        <v>664</v>
      </c>
      <c r="D18" s="27">
        <f t="shared" si="4"/>
        <v>780</v>
      </c>
      <c r="E18" s="27">
        <f t="shared" si="4"/>
        <v>638</v>
      </c>
      <c r="F18" s="27">
        <f t="shared" si="4"/>
        <v>954</v>
      </c>
      <c r="G18" s="27">
        <f t="shared" si="4"/>
        <v>897</v>
      </c>
      <c r="H18" s="27">
        <f t="shared" si="4"/>
        <v>509</v>
      </c>
      <c r="I18" s="27">
        <f t="shared" si="4"/>
        <v>512</v>
      </c>
      <c r="J18" s="27">
        <f t="shared" si="4"/>
        <v>671</v>
      </c>
      <c r="K18" s="27">
        <f t="shared" si="4"/>
        <v>454</v>
      </c>
      <c r="L18" s="27">
        <f t="shared" si="4"/>
        <v>493</v>
      </c>
      <c r="M18" s="27">
        <f t="shared" si="4"/>
        <v>471</v>
      </c>
      <c r="N18" s="27">
        <f t="shared" si="4"/>
        <v>460</v>
      </c>
      <c r="O18" s="28">
        <f t="shared" si="4"/>
        <v>353</v>
      </c>
      <c r="P18" s="13">
        <f t="shared" ref="P18:P20" si="5">AVERAGE(B18:O18)</f>
        <v>475.5</v>
      </c>
    </row>
    <row r="19" spans="1:16" x14ac:dyDescent="0.25">
      <c r="A19" s="14" t="s">
        <v>16</v>
      </c>
      <c r="B19" s="30">
        <f t="shared" ref="B19:O19" si="6">ROUND(B11-B7,2)</f>
        <v>19.18</v>
      </c>
      <c r="C19" s="30">
        <f t="shared" si="6"/>
        <v>0</v>
      </c>
      <c r="D19" s="30">
        <f t="shared" si="6"/>
        <v>7.51</v>
      </c>
      <c r="E19" s="30">
        <f t="shared" si="6"/>
        <v>1.7</v>
      </c>
      <c r="F19" s="30">
        <f t="shared" si="6"/>
        <v>0</v>
      </c>
      <c r="G19" s="30">
        <f t="shared" si="6"/>
        <v>0</v>
      </c>
      <c r="H19" s="30">
        <f t="shared" si="6"/>
        <v>-1.08</v>
      </c>
      <c r="I19" s="30">
        <f t="shared" si="6"/>
        <v>0</v>
      </c>
      <c r="J19" s="30">
        <f t="shared" si="6"/>
        <v>0</v>
      </c>
      <c r="K19" s="30">
        <f t="shared" si="6"/>
        <v>6.56</v>
      </c>
      <c r="L19" s="30">
        <f t="shared" si="6"/>
        <v>0</v>
      </c>
      <c r="M19" s="30">
        <f t="shared" si="6"/>
        <v>0</v>
      </c>
      <c r="N19" s="30">
        <f t="shared" si="6"/>
        <v>0</v>
      </c>
      <c r="O19" s="31">
        <f t="shared" si="6"/>
        <v>1.91</v>
      </c>
      <c r="P19" s="29">
        <f t="shared" si="5"/>
        <v>2.5557142857142852</v>
      </c>
    </row>
    <row r="20" spans="1:16" ht="15.75" thickBot="1" x14ac:dyDescent="0.3">
      <c r="A20" s="19" t="s">
        <v>17</v>
      </c>
      <c r="B20" s="39">
        <f t="shared" ref="B20:O20" si="7">ROUND(B12-B8,0)</f>
        <v>1990</v>
      </c>
      <c r="C20" s="39">
        <f t="shared" si="7"/>
        <v>2974</v>
      </c>
      <c r="D20" s="39">
        <f t="shared" si="7"/>
        <v>6370</v>
      </c>
      <c r="E20" s="39">
        <f t="shared" si="7"/>
        <v>3515</v>
      </c>
      <c r="F20" s="39">
        <f t="shared" si="7"/>
        <v>4400</v>
      </c>
      <c r="G20" s="39">
        <f t="shared" si="7"/>
        <v>3065</v>
      </c>
      <c r="H20" s="39">
        <f t="shared" si="7"/>
        <v>1900</v>
      </c>
      <c r="I20" s="39">
        <f t="shared" si="7"/>
        <v>2114</v>
      </c>
      <c r="J20" s="39">
        <f t="shared" si="7"/>
        <v>2791</v>
      </c>
      <c r="K20" s="39">
        <f t="shared" si="7"/>
        <v>4568</v>
      </c>
      <c r="L20" s="39">
        <f t="shared" si="7"/>
        <v>2286</v>
      </c>
      <c r="M20" s="39">
        <f t="shared" si="7"/>
        <v>2184</v>
      </c>
      <c r="N20" s="39">
        <f t="shared" si="7"/>
        <v>2208</v>
      </c>
      <c r="O20" s="40">
        <f t="shared" si="7"/>
        <v>2270</v>
      </c>
      <c r="P20" s="41">
        <f t="shared" si="5"/>
        <v>3045.3571428571427</v>
      </c>
    </row>
    <row r="21" spans="1:16" ht="19.5" thickBot="1" x14ac:dyDescent="0.3">
      <c r="A21" s="45" t="str">
        <f>'Tabulka a graf č. 5'!A21:P21</f>
        <v>Meziroční změny 2021 oproti 2020 - absolutně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</row>
    <row r="22" spans="1:16" x14ac:dyDescent="0.25">
      <c r="A22" s="11" t="s">
        <v>23</v>
      </c>
      <c r="B22" s="27">
        <f t="shared" ref="B22:O22" si="8">ROUND(B14-B10,0)</f>
        <v>1046</v>
      </c>
      <c r="C22" s="27">
        <f t="shared" si="8"/>
        <v>132</v>
      </c>
      <c r="D22" s="27">
        <f t="shared" si="8"/>
        <v>226</v>
      </c>
      <c r="E22" s="27">
        <f t="shared" si="8"/>
        <v>195</v>
      </c>
      <c r="F22" s="27">
        <f t="shared" si="8"/>
        <v>368</v>
      </c>
      <c r="G22" s="27">
        <f t="shared" si="8"/>
        <v>500</v>
      </c>
      <c r="H22" s="27">
        <f t="shared" si="8"/>
        <v>626</v>
      </c>
      <c r="I22" s="27">
        <f t="shared" si="8"/>
        <v>33</v>
      </c>
      <c r="J22" s="27">
        <f t="shared" si="8"/>
        <v>-461</v>
      </c>
      <c r="K22" s="27">
        <f t="shared" si="8"/>
        <v>298</v>
      </c>
      <c r="L22" s="27">
        <f t="shared" si="8"/>
        <v>207</v>
      </c>
      <c r="M22" s="27">
        <f t="shared" si="8"/>
        <v>-206</v>
      </c>
      <c r="N22" s="27">
        <f t="shared" si="8"/>
        <v>201</v>
      </c>
      <c r="O22" s="28">
        <f t="shared" si="8"/>
        <v>263</v>
      </c>
      <c r="P22" s="13">
        <f t="shared" ref="P22:P24" si="9">AVERAGE(B22:O22)</f>
        <v>244.85714285714286</v>
      </c>
    </row>
    <row r="23" spans="1:16" x14ac:dyDescent="0.25">
      <c r="A23" s="14" t="s">
        <v>16</v>
      </c>
      <c r="B23" s="30">
        <f t="shared" ref="B23:O23" si="10">ROUND(B15-B11,2)</f>
        <v>-10.45</v>
      </c>
      <c r="C23" s="30">
        <f t="shared" si="10"/>
        <v>0.54</v>
      </c>
      <c r="D23" s="30">
        <f t="shared" si="10"/>
        <v>0</v>
      </c>
      <c r="E23" s="30">
        <f t="shared" si="10"/>
        <v>0.6</v>
      </c>
      <c r="F23" s="30">
        <f t="shared" si="10"/>
        <v>0</v>
      </c>
      <c r="G23" s="30">
        <f t="shared" si="10"/>
        <v>0</v>
      </c>
      <c r="H23" s="30">
        <f t="shared" si="10"/>
        <v>0</v>
      </c>
      <c r="I23" s="30">
        <f t="shared" si="10"/>
        <v>3.97</v>
      </c>
      <c r="J23" s="30">
        <f t="shared" si="10"/>
        <v>7.34</v>
      </c>
      <c r="K23" s="30">
        <f t="shared" si="10"/>
        <v>-1.1399999999999999</v>
      </c>
      <c r="L23" s="30">
        <f t="shared" si="10"/>
        <v>0</v>
      </c>
      <c r="M23" s="30">
        <f t="shared" si="10"/>
        <v>6.2</v>
      </c>
      <c r="N23" s="30">
        <f t="shared" si="10"/>
        <v>0</v>
      </c>
      <c r="O23" s="31">
        <f t="shared" si="10"/>
        <v>0</v>
      </c>
      <c r="P23" s="29">
        <f t="shared" si="9"/>
        <v>0.50428571428571434</v>
      </c>
    </row>
    <row r="24" spans="1:16" ht="15.75" thickBot="1" x14ac:dyDescent="0.3">
      <c r="A24" s="19" t="s">
        <v>17</v>
      </c>
      <c r="B24" s="39">
        <f t="shared" ref="B24:O24" si="11">ROUND(B16-B12,0)</f>
        <v>1150</v>
      </c>
      <c r="C24" s="39">
        <f t="shared" si="11"/>
        <v>834</v>
      </c>
      <c r="D24" s="39">
        <f t="shared" si="11"/>
        <v>1148</v>
      </c>
      <c r="E24" s="39">
        <f t="shared" si="11"/>
        <v>1146</v>
      </c>
      <c r="F24" s="39">
        <f t="shared" si="11"/>
        <v>1700</v>
      </c>
      <c r="G24" s="39">
        <f t="shared" si="11"/>
        <v>1708</v>
      </c>
      <c r="H24" s="39">
        <f t="shared" si="11"/>
        <v>2810</v>
      </c>
      <c r="I24" s="39">
        <f t="shared" si="11"/>
        <v>1853</v>
      </c>
      <c r="J24" s="39">
        <f t="shared" si="11"/>
        <v>1140</v>
      </c>
      <c r="K24" s="39">
        <f t="shared" si="11"/>
        <v>923</v>
      </c>
      <c r="L24" s="39">
        <f t="shared" si="11"/>
        <v>960</v>
      </c>
      <c r="M24" s="39">
        <f t="shared" si="11"/>
        <v>1240</v>
      </c>
      <c r="N24" s="39">
        <f t="shared" si="11"/>
        <v>962</v>
      </c>
      <c r="O24" s="40">
        <f t="shared" si="11"/>
        <v>1150</v>
      </c>
      <c r="P24" s="41">
        <f t="shared" si="9"/>
        <v>1337.4285714285713</v>
      </c>
    </row>
    <row r="25" spans="1:16" ht="19.5" thickBot="1" x14ac:dyDescent="0.3">
      <c r="A25" s="45" t="str">
        <f>'Tabulka a graf č. 5'!A25:P25</f>
        <v>Meziroční změny 2020 oproti 2019 - v %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</row>
    <row r="26" spans="1:16" x14ac:dyDescent="0.25">
      <c r="A26" s="11" t="s">
        <v>23</v>
      </c>
      <c r="B26" s="35">
        <f t="shared" ref="B26:O28" si="12">ROUND(100*(B10-B6)/B6,2)</f>
        <v>-22.81</v>
      </c>
      <c r="C26" s="35">
        <f t="shared" si="12"/>
        <v>14.56</v>
      </c>
      <c r="D26" s="35">
        <f t="shared" si="12"/>
        <v>20.36</v>
      </c>
      <c r="E26" s="35">
        <f t="shared" si="12"/>
        <v>14.42</v>
      </c>
      <c r="F26" s="35">
        <f t="shared" si="12"/>
        <v>24.18</v>
      </c>
      <c r="G26" s="35">
        <f t="shared" si="12"/>
        <v>17.23</v>
      </c>
      <c r="H26" s="35">
        <f t="shared" si="12"/>
        <v>11.79</v>
      </c>
      <c r="I26" s="35">
        <f t="shared" si="12"/>
        <v>11</v>
      </c>
      <c r="J26" s="35">
        <f t="shared" si="12"/>
        <v>14</v>
      </c>
      <c r="K26" s="35">
        <f t="shared" si="12"/>
        <v>10.32</v>
      </c>
      <c r="L26" s="35">
        <f t="shared" si="12"/>
        <v>11.52</v>
      </c>
      <c r="M26" s="35">
        <f t="shared" si="12"/>
        <v>11.81</v>
      </c>
      <c r="N26" s="35">
        <f t="shared" si="12"/>
        <v>11.22</v>
      </c>
      <c r="O26" s="36">
        <f t="shared" si="12"/>
        <v>7.73</v>
      </c>
      <c r="P26" s="33">
        <f t="shared" ref="P26:P28" si="13">AVERAGE(B26:O26)</f>
        <v>11.237857142857139</v>
      </c>
    </row>
    <row r="27" spans="1:16" x14ac:dyDescent="0.25">
      <c r="A27" s="14" t="s">
        <v>16</v>
      </c>
      <c r="B27" s="30">
        <f t="shared" si="12"/>
        <v>42.63</v>
      </c>
      <c r="C27" s="30">
        <f t="shared" si="12"/>
        <v>0</v>
      </c>
      <c r="D27" s="30">
        <f t="shared" si="12"/>
        <v>14.01</v>
      </c>
      <c r="E27" s="30">
        <f t="shared" si="12"/>
        <v>3.23</v>
      </c>
      <c r="F27" s="30">
        <f t="shared" si="12"/>
        <v>0</v>
      </c>
      <c r="G27" s="30">
        <f t="shared" si="12"/>
        <v>0</v>
      </c>
      <c r="H27" s="30">
        <f t="shared" si="12"/>
        <v>-1.96</v>
      </c>
      <c r="I27" s="30">
        <f t="shared" si="12"/>
        <v>0</v>
      </c>
      <c r="J27" s="30">
        <f t="shared" si="12"/>
        <v>0</v>
      </c>
      <c r="K27" s="30">
        <f t="shared" si="12"/>
        <v>13</v>
      </c>
      <c r="L27" s="30">
        <f t="shared" si="12"/>
        <v>0</v>
      </c>
      <c r="M27" s="30">
        <f t="shared" si="12"/>
        <v>0</v>
      </c>
      <c r="N27" s="30">
        <f t="shared" si="12"/>
        <v>0</v>
      </c>
      <c r="O27" s="31">
        <f t="shared" si="12"/>
        <v>3.78</v>
      </c>
      <c r="P27" s="29">
        <f t="shared" si="13"/>
        <v>5.335</v>
      </c>
    </row>
    <row r="28" spans="1:16" ht="15.75" thickBot="1" x14ac:dyDescent="0.3">
      <c r="A28" s="19" t="s">
        <v>17</v>
      </c>
      <c r="B28" s="37">
        <f t="shared" si="12"/>
        <v>10.1</v>
      </c>
      <c r="C28" s="37">
        <f t="shared" si="12"/>
        <v>14.55</v>
      </c>
      <c r="D28" s="37">
        <f t="shared" si="12"/>
        <v>37.22</v>
      </c>
      <c r="E28" s="37">
        <f t="shared" si="12"/>
        <v>18.12</v>
      </c>
      <c r="F28" s="37">
        <f t="shared" si="12"/>
        <v>24.18</v>
      </c>
      <c r="G28" s="37">
        <f t="shared" si="12"/>
        <v>17.23</v>
      </c>
      <c r="H28" s="37">
        <f t="shared" si="12"/>
        <v>9.6</v>
      </c>
      <c r="I28" s="37">
        <f t="shared" si="12"/>
        <v>11</v>
      </c>
      <c r="J28" s="37">
        <f t="shared" si="12"/>
        <v>13.99</v>
      </c>
      <c r="K28" s="37">
        <f t="shared" si="12"/>
        <v>24.68</v>
      </c>
      <c r="L28" s="37">
        <f t="shared" si="12"/>
        <v>11.52</v>
      </c>
      <c r="M28" s="37">
        <f t="shared" si="12"/>
        <v>11.81</v>
      </c>
      <c r="N28" s="37">
        <f t="shared" si="12"/>
        <v>11.22</v>
      </c>
      <c r="O28" s="38">
        <f t="shared" si="12"/>
        <v>11.8</v>
      </c>
      <c r="P28" s="34">
        <f t="shared" si="13"/>
        <v>16.215714285714288</v>
      </c>
    </row>
    <row r="29" spans="1:16" ht="19.5" thickBot="1" x14ac:dyDescent="0.3">
      <c r="A29" s="45" t="str">
        <f>'Tabulka a graf č. 5'!A29:P29</f>
        <v>Meziroční změny 2021 oproti 2020 - v %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/>
    </row>
    <row r="30" spans="1:16" x14ac:dyDescent="0.25">
      <c r="A30" s="11" t="s">
        <v>23</v>
      </c>
      <c r="B30" s="35">
        <f t="shared" ref="B30:O32" si="14">ROUND(100*(B14-B10)/B10,2)</f>
        <v>25.78</v>
      </c>
      <c r="C30" s="35">
        <f t="shared" si="14"/>
        <v>2.5299999999999998</v>
      </c>
      <c r="D30" s="35">
        <f t="shared" si="14"/>
        <v>4.9000000000000004</v>
      </c>
      <c r="E30" s="35">
        <f t="shared" si="14"/>
        <v>3.85</v>
      </c>
      <c r="F30" s="35">
        <f t="shared" si="14"/>
        <v>7.51</v>
      </c>
      <c r="G30" s="35">
        <f t="shared" si="14"/>
        <v>8.19</v>
      </c>
      <c r="H30" s="35">
        <f t="shared" si="14"/>
        <v>12.97</v>
      </c>
      <c r="I30" s="35">
        <f t="shared" si="14"/>
        <v>0.64</v>
      </c>
      <c r="J30" s="35">
        <f t="shared" si="14"/>
        <v>-8.44</v>
      </c>
      <c r="K30" s="35">
        <f t="shared" si="14"/>
        <v>6.14</v>
      </c>
      <c r="L30" s="35">
        <f t="shared" si="14"/>
        <v>4.34</v>
      </c>
      <c r="M30" s="35">
        <f t="shared" si="14"/>
        <v>-4.62</v>
      </c>
      <c r="N30" s="35">
        <f t="shared" si="14"/>
        <v>4.41</v>
      </c>
      <c r="O30" s="36">
        <f t="shared" si="14"/>
        <v>5.35</v>
      </c>
      <c r="P30" s="33">
        <f t="shared" ref="P30:P32" si="15">AVERAGE(B30:O30)</f>
        <v>5.253571428571429</v>
      </c>
    </row>
    <row r="31" spans="1:16" x14ac:dyDescent="0.25">
      <c r="A31" s="14" t="s">
        <v>16</v>
      </c>
      <c r="B31" s="30">
        <f t="shared" si="14"/>
        <v>-16.28</v>
      </c>
      <c r="C31" s="30">
        <f t="shared" si="14"/>
        <v>1</v>
      </c>
      <c r="D31" s="30">
        <f t="shared" si="14"/>
        <v>0</v>
      </c>
      <c r="E31" s="30">
        <f t="shared" si="14"/>
        <v>1.1000000000000001</v>
      </c>
      <c r="F31" s="30">
        <f t="shared" si="14"/>
        <v>0</v>
      </c>
      <c r="G31" s="30">
        <f t="shared" si="14"/>
        <v>0</v>
      </c>
      <c r="H31" s="30">
        <f t="shared" si="14"/>
        <v>0</v>
      </c>
      <c r="I31" s="30">
        <f t="shared" si="14"/>
        <v>8.01</v>
      </c>
      <c r="J31" s="30">
        <f t="shared" si="14"/>
        <v>14.68</v>
      </c>
      <c r="K31" s="30">
        <f t="shared" si="14"/>
        <v>-2</v>
      </c>
      <c r="L31" s="30">
        <f t="shared" si="14"/>
        <v>0</v>
      </c>
      <c r="M31" s="30">
        <f t="shared" si="14"/>
        <v>11.14</v>
      </c>
      <c r="N31" s="30">
        <f t="shared" si="14"/>
        <v>0</v>
      </c>
      <c r="O31" s="31">
        <f t="shared" si="14"/>
        <v>0</v>
      </c>
      <c r="P31" s="29">
        <f t="shared" si="15"/>
        <v>1.2607142857142857</v>
      </c>
    </row>
    <row r="32" spans="1:16" ht="15.75" thickBot="1" x14ac:dyDescent="0.3">
      <c r="A32" s="19" t="s">
        <v>17</v>
      </c>
      <c r="B32" s="37">
        <f t="shared" si="14"/>
        <v>5.3</v>
      </c>
      <c r="C32" s="37">
        <f t="shared" si="14"/>
        <v>3.56</v>
      </c>
      <c r="D32" s="37">
        <f t="shared" si="14"/>
        <v>4.8899999999999997</v>
      </c>
      <c r="E32" s="37">
        <f t="shared" si="14"/>
        <v>5</v>
      </c>
      <c r="F32" s="37">
        <f t="shared" si="14"/>
        <v>7.52</v>
      </c>
      <c r="G32" s="37">
        <f t="shared" si="14"/>
        <v>8.19</v>
      </c>
      <c r="H32" s="37">
        <f t="shared" si="14"/>
        <v>12.96</v>
      </c>
      <c r="I32" s="37">
        <f t="shared" si="14"/>
        <v>8.69</v>
      </c>
      <c r="J32" s="37">
        <f t="shared" si="14"/>
        <v>5.01</v>
      </c>
      <c r="K32" s="37">
        <f t="shared" si="14"/>
        <v>4</v>
      </c>
      <c r="L32" s="37">
        <f t="shared" si="14"/>
        <v>4.34</v>
      </c>
      <c r="M32" s="37">
        <f t="shared" si="14"/>
        <v>6</v>
      </c>
      <c r="N32" s="37">
        <f t="shared" si="14"/>
        <v>4.4000000000000004</v>
      </c>
      <c r="O32" s="38">
        <f t="shared" si="14"/>
        <v>5.35</v>
      </c>
      <c r="P32" s="34">
        <f t="shared" si="15"/>
        <v>6.0864285714285717</v>
      </c>
    </row>
  </sheetData>
  <mergeCells count="9">
    <mergeCell ref="A21:P21"/>
    <mergeCell ref="A25:P25"/>
    <mergeCell ref="A29:P29"/>
    <mergeCell ref="B1:P1"/>
    <mergeCell ref="B2:O2"/>
    <mergeCell ref="A5:P5"/>
    <mergeCell ref="A9:P9"/>
    <mergeCell ref="A13:P13"/>
    <mergeCell ref="A17:P1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32"/>
  <sheetViews>
    <sheetView zoomScaleNormal="100" workbookViewId="0">
      <selection activeCell="S16" sqref="S16"/>
    </sheetView>
  </sheetViews>
  <sheetFormatPr defaultColWidth="9.140625" defaultRowHeight="15" x14ac:dyDescent="0.25"/>
  <cols>
    <col min="1" max="1" width="15.140625" style="5" bestFit="1" customWidth="1"/>
    <col min="2" max="15" width="7.7109375" style="1" customWidth="1"/>
    <col min="16" max="16" width="7.7109375" style="3" customWidth="1"/>
    <col min="17" max="16384" width="9.140625" style="1"/>
  </cols>
  <sheetData>
    <row r="1" spans="1:16" ht="18.75" x14ac:dyDescent="0.3">
      <c r="B1" s="48" t="str">
        <f>'Tabulka a graf č. 5'!B1:P1</f>
        <v>Krajské normativy školní jídelny v základní škole v letech 2019 - 2021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5.75" x14ac:dyDescent="0.25">
      <c r="A2" s="10"/>
      <c r="B2" s="49" t="s">
        <v>25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10"/>
    </row>
    <row r="3" spans="1:16" ht="16.5" thickBot="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2"/>
    </row>
    <row r="4" spans="1:16" s="4" customFormat="1" ht="81" customHeight="1" thickBot="1" x14ac:dyDescent="0.3">
      <c r="A4" s="24"/>
      <c r="B4" s="25" t="s">
        <v>0</v>
      </c>
      <c r="C4" s="25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5" t="s">
        <v>11</v>
      </c>
      <c r="N4" s="25" t="s">
        <v>12</v>
      </c>
      <c r="O4" s="25" t="s">
        <v>13</v>
      </c>
      <c r="P4" s="26" t="s">
        <v>18</v>
      </c>
    </row>
    <row r="5" spans="1:16" ht="19.5" thickBot="1" x14ac:dyDescent="0.3">
      <c r="A5" s="50">
        <f>'Tabulka a graf č. 5'!A5:P5</f>
        <v>2019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</row>
    <row r="6" spans="1:16" x14ac:dyDescent="0.25">
      <c r="A6" s="11" t="s">
        <v>23</v>
      </c>
      <c r="B6" s="12">
        <f>ROUND(12*B8/B7,0)</f>
        <v>4749</v>
      </c>
      <c r="C6" s="12">
        <f>ROUND(12*C8/C7,0)</f>
        <v>4294</v>
      </c>
      <c r="D6" s="12">
        <f t="shared" ref="D6:O6" si="0">ROUND(12*D8/D7,0)</f>
        <v>3532</v>
      </c>
      <c r="E6" s="12">
        <f t="shared" si="0"/>
        <v>4160</v>
      </c>
      <c r="F6" s="12">
        <f t="shared" si="0"/>
        <v>3725</v>
      </c>
      <c r="G6" s="12">
        <f t="shared" si="0"/>
        <v>4610</v>
      </c>
      <c r="H6" s="12">
        <f t="shared" si="0"/>
        <v>4067</v>
      </c>
      <c r="I6" s="12">
        <f t="shared" si="0"/>
        <v>4299</v>
      </c>
      <c r="J6" s="12">
        <f t="shared" si="0"/>
        <v>4526</v>
      </c>
      <c r="K6" s="12">
        <f t="shared" si="0"/>
        <v>4113</v>
      </c>
      <c r="L6" s="12">
        <f t="shared" si="0"/>
        <v>4062</v>
      </c>
      <c r="M6" s="12">
        <f t="shared" si="0"/>
        <v>3765</v>
      </c>
      <c r="N6" s="12">
        <f t="shared" si="0"/>
        <v>3861</v>
      </c>
      <c r="O6" s="12">
        <f t="shared" si="0"/>
        <v>4301</v>
      </c>
      <c r="P6" s="13">
        <f>SUMIF(B6:O6,"&gt;0")/COUNTIF(B6:O6,"&gt;0")</f>
        <v>4147.4285714285716</v>
      </c>
    </row>
    <row r="7" spans="1:16" x14ac:dyDescent="0.25">
      <c r="A7" s="14" t="s">
        <v>16</v>
      </c>
      <c r="B7" s="15">
        <v>49.8</v>
      </c>
      <c r="C7" s="15">
        <v>57.133563767688436</v>
      </c>
      <c r="D7" s="15">
        <v>58.153056000000007</v>
      </c>
      <c r="E7" s="15">
        <v>55.96</v>
      </c>
      <c r="F7" s="15">
        <v>58.626822367539738</v>
      </c>
      <c r="G7" s="16">
        <v>46.29</v>
      </c>
      <c r="H7" s="15">
        <v>58.394345991188345</v>
      </c>
      <c r="I7" s="15">
        <v>53.65</v>
      </c>
      <c r="J7" s="15">
        <v>52.910707186704613</v>
      </c>
      <c r="K7" s="15">
        <v>54.006999999999998</v>
      </c>
      <c r="L7" s="15">
        <v>58.63</v>
      </c>
      <c r="M7" s="15">
        <v>58.92</v>
      </c>
      <c r="N7" s="15">
        <v>61.167689417726024</v>
      </c>
      <c r="O7" s="17">
        <v>53.655715288761016</v>
      </c>
      <c r="P7" s="18">
        <f>SUMIF(B7:O7,"&gt;0")/COUNTIF(B7:O7,"&gt;0")</f>
        <v>55.521350001400585</v>
      </c>
    </row>
    <row r="8" spans="1:16" ht="15.75" thickBot="1" x14ac:dyDescent="0.3">
      <c r="A8" s="19" t="s">
        <v>17</v>
      </c>
      <c r="B8" s="20">
        <v>19710</v>
      </c>
      <c r="C8" s="20">
        <v>20446</v>
      </c>
      <c r="D8" s="20">
        <v>17114</v>
      </c>
      <c r="E8" s="20">
        <v>19400</v>
      </c>
      <c r="F8" s="20">
        <v>18200</v>
      </c>
      <c r="G8" s="20">
        <v>17785</v>
      </c>
      <c r="H8" s="20">
        <v>19790</v>
      </c>
      <c r="I8" s="20">
        <v>19219</v>
      </c>
      <c r="J8" s="20">
        <v>19954</v>
      </c>
      <c r="K8" s="20">
        <v>18510</v>
      </c>
      <c r="L8" s="21">
        <v>19846</v>
      </c>
      <c r="M8" s="20">
        <v>18487</v>
      </c>
      <c r="N8" s="20">
        <v>19680</v>
      </c>
      <c r="O8" s="22">
        <v>19230</v>
      </c>
      <c r="P8" s="23">
        <f>SUMIF(B8:O8,"&gt;0")/COUNTIF(B8:O8,"&gt;0")</f>
        <v>19097.928571428572</v>
      </c>
    </row>
    <row r="9" spans="1:16" s="5" customFormat="1" ht="19.5" thickBot="1" x14ac:dyDescent="0.3">
      <c r="A9" s="50">
        <f>'Tabulka a graf č. 5'!A9:P9</f>
        <v>2020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</row>
    <row r="10" spans="1:16" s="5" customFormat="1" x14ac:dyDescent="0.25">
      <c r="A10" s="11" t="s">
        <v>23</v>
      </c>
      <c r="B10" s="12">
        <f>ROUND(12*B12/B11,0)</f>
        <v>3966</v>
      </c>
      <c r="C10" s="12">
        <f t="shared" ref="C10:O10" si="1">ROUND(12*C12/C11,0)</f>
        <v>4919</v>
      </c>
      <c r="D10" s="12">
        <f t="shared" si="1"/>
        <v>4234</v>
      </c>
      <c r="E10" s="12">
        <f t="shared" si="1"/>
        <v>4769</v>
      </c>
      <c r="F10" s="12">
        <f t="shared" si="1"/>
        <v>4626</v>
      </c>
      <c r="G10" s="12">
        <f t="shared" si="1"/>
        <v>5405</v>
      </c>
      <c r="H10" s="12">
        <f t="shared" si="1"/>
        <v>4546</v>
      </c>
      <c r="I10" s="12">
        <f t="shared" si="1"/>
        <v>4772</v>
      </c>
      <c r="J10" s="12">
        <f t="shared" si="1"/>
        <v>5159</v>
      </c>
      <c r="K10" s="12">
        <f t="shared" si="1"/>
        <v>4538</v>
      </c>
      <c r="L10" s="12">
        <f t="shared" si="1"/>
        <v>4530</v>
      </c>
      <c r="M10" s="12">
        <f t="shared" si="1"/>
        <v>4210</v>
      </c>
      <c r="N10" s="12">
        <f t="shared" si="1"/>
        <v>4294</v>
      </c>
      <c r="O10" s="12">
        <f t="shared" si="1"/>
        <v>4633</v>
      </c>
      <c r="P10" s="13">
        <f>SUMIF(B10:O10,"&gt;0")/COUNTIF(B10:O10,"&gt;0")</f>
        <v>4614.3571428571431</v>
      </c>
    </row>
    <row r="11" spans="1:16" s="5" customFormat="1" x14ac:dyDescent="0.25">
      <c r="A11" s="14" t="s">
        <v>16</v>
      </c>
      <c r="B11" s="15">
        <v>65.660021938448409</v>
      </c>
      <c r="C11" s="15">
        <v>57.133563767688436</v>
      </c>
      <c r="D11" s="15">
        <v>66.553975999999992</v>
      </c>
      <c r="E11" s="15">
        <v>57.66</v>
      </c>
      <c r="F11" s="15">
        <v>58.626822367539738</v>
      </c>
      <c r="G11" s="16">
        <v>46.29</v>
      </c>
      <c r="H11" s="15">
        <v>57.249358814890535</v>
      </c>
      <c r="I11" s="15">
        <v>53.65</v>
      </c>
      <c r="J11" s="15">
        <v>52.910707186704613</v>
      </c>
      <c r="K11" s="15">
        <v>61.027999999999999</v>
      </c>
      <c r="L11" s="15">
        <v>58.63</v>
      </c>
      <c r="M11" s="15">
        <v>58.92</v>
      </c>
      <c r="N11" s="15">
        <v>61.167689417726024</v>
      </c>
      <c r="O11" s="17">
        <v>55.684193577898284</v>
      </c>
      <c r="P11" s="18">
        <f>SUMIF(B11:O11,"&gt;0")/COUNTIF(B11:O11,"&gt;0")</f>
        <v>57.940309505064008</v>
      </c>
    </row>
    <row r="12" spans="1:16" s="5" customFormat="1" ht="15.75" thickBot="1" x14ac:dyDescent="0.3">
      <c r="A12" s="19" t="s">
        <v>17</v>
      </c>
      <c r="B12" s="20">
        <v>21700</v>
      </c>
      <c r="C12" s="20">
        <v>23420</v>
      </c>
      <c r="D12" s="20">
        <v>23484</v>
      </c>
      <c r="E12" s="20">
        <v>22915</v>
      </c>
      <c r="F12" s="20">
        <v>22600</v>
      </c>
      <c r="G12" s="20">
        <v>20850</v>
      </c>
      <c r="H12" s="20">
        <v>21690</v>
      </c>
      <c r="I12" s="20">
        <v>21333</v>
      </c>
      <c r="J12" s="20">
        <v>22745</v>
      </c>
      <c r="K12" s="20">
        <v>23078</v>
      </c>
      <c r="L12" s="21">
        <v>22132</v>
      </c>
      <c r="M12" s="20">
        <v>20671</v>
      </c>
      <c r="N12" s="20">
        <v>21888</v>
      </c>
      <c r="O12" s="22">
        <v>21500</v>
      </c>
      <c r="P12" s="23">
        <f>SUMIF(B12:O12,"&gt;0")/COUNTIF(B12:O12,"&gt;0")</f>
        <v>22143.285714285714</v>
      </c>
    </row>
    <row r="13" spans="1:16" s="5" customFormat="1" ht="19.5" thickBot="1" x14ac:dyDescent="0.3">
      <c r="A13" s="50">
        <f>'Tabulka a graf č. 5'!A13:P13</f>
        <v>2021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1:16" s="5" customFormat="1" x14ac:dyDescent="0.25">
      <c r="A14" s="11" t="s">
        <v>23</v>
      </c>
      <c r="B14" s="12">
        <f>ROUND(12*B16/B15,0)</f>
        <v>4805</v>
      </c>
      <c r="C14" s="12">
        <f>ROUND(12*C16/C15,0)</f>
        <v>5044</v>
      </c>
      <c r="D14" s="12">
        <f t="shared" ref="D14:O14" si="2">ROUND(12*D16/D15,0)</f>
        <v>4441</v>
      </c>
      <c r="E14" s="12">
        <f t="shared" si="2"/>
        <v>4956</v>
      </c>
      <c r="F14" s="12">
        <f t="shared" si="2"/>
        <v>4974</v>
      </c>
      <c r="G14" s="12">
        <f t="shared" si="2"/>
        <v>5848</v>
      </c>
      <c r="H14" s="12">
        <f t="shared" si="2"/>
        <v>5135</v>
      </c>
      <c r="I14" s="12">
        <f t="shared" si="2"/>
        <v>4802</v>
      </c>
      <c r="J14" s="12">
        <f t="shared" si="2"/>
        <v>4724</v>
      </c>
      <c r="K14" s="12">
        <f t="shared" si="2"/>
        <v>4816</v>
      </c>
      <c r="L14" s="12">
        <f t="shared" si="2"/>
        <v>4726</v>
      </c>
      <c r="M14" s="12">
        <f t="shared" si="2"/>
        <v>4015</v>
      </c>
      <c r="N14" s="12">
        <f t="shared" si="2"/>
        <v>4483</v>
      </c>
      <c r="O14" s="12">
        <f t="shared" si="2"/>
        <v>4881</v>
      </c>
      <c r="P14" s="13">
        <f t="shared" ref="P14:P16" si="3">SUMIF(B14:O14,"&gt;0")/COUNTIF(B14:O14,"&gt;0")</f>
        <v>4832.1428571428569</v>
      </c>
    </row>
    <row r="15" spans="1:16" s="5" customFormat="1" x14ac:dyDescent="0.25">
      <c r="A15" s="14" t="s">
        <v>16</v>
      </c>
      <c r="B15" s="15">
        <v>57.06</v>
      </c>
      <c r="C15" s="15">
        <v>57.704899405365317</v>
      </c>
      <c r="D15" s="15">
        <v>66.553975999999992</v>
      </c>
      <c r="E15" s="15">
        <v>58.26</v>
      </c>
      <c r="F15" s="15">
        <v>58.626822367539738</v>
      </c>
      <c r="G15" s="16">
        <v>46.29</v>
      </c>
      <c r="H15" s="15">
        <v>57.249358814890535</v>
      </c>
      <c r="I15" s="15">
        <v>57.94</v>
      </c>
      <c r="J15" s="15">
        <v>60.678761150403624</v>
      </c>
      <c r="K15" s="15">
        <v>59.807000000000002</v>
      </c>
      <c r="L15" s="15">
        <v>58.63</v>
      </c>
      <c r="M15" s="15">
        <v>65.489999999999995</v>
      </c>
      <c r="N15" s="15">
        <v>61.167689417726024</v>
      </c>
      <c r="O15" s="17">
        <v>55.684193577898284</v>
      </c>
      <c r="P15" s="18">
        <f t="shared" si="3"/>
        <v>58.653050052415963</v>
      </c>
    </row>
    <row r="16" spans="1:16" s="5" customFormat="1" ht="15.75" thickBot="1" x14ac:dyDescent="0.3">
      <c r="A16" s="19" t="s">
        <v>17</v>
      </c>
      <c r="B16" s="20">
        <v>22850</v>
      </c>
      <c r="C16" s="20">
        <v>24254</v>
      </c>
      <c r="D16" s="20">
        <v>24632</v>
      </c>
      <c r="E16" s="20">
        <v>24061</v>
      </c>
      <c r="F16" s="20">
        <v>24300</v>
      </c>
      <c r="G16" s="20">
        <v>22558</v>
      </c>
      <c r="H16" s="20">
        <v>24500</v>
      </c>
      <c r="I16" s="20">
        <v>23186</v>
      </c>
      <c r="J16" s="20">
        <v>23885</v>
      </c>
      <c r="K16" s="20">
        <v>24001</v>
      </c>
      <c r="L16" s="21">
        <v>23092</v>
      </c>
      <c r="M16" s="20">
        <v>21911</v>
      </c>
      <c r="N16" s="20">
        <v>22850</v>
      </c>
      <c r="O16" s="22">
        <v>22650</v>
      </c>
      <c r="P16" s="23">
        <f t="shared" si="3"/>
        <v>23480.714285714286</v>
      </c>
    </row>
    <row r="17" spans="1:16" ht="19.5" thickBot="1" x14ac:dyDescent="0.3">
      <c r="A17" s="45" t="str">
        <f>'Tabulka a graf č. 5'!A17:P17</f>
        <v>Meziroční změny 2020 oproti 2019 - absolutně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</row>
    <row r="18" spans="1:16" x14ac:dyDescent="0.25">
      <c r="A18" s="11" t="s">
        <v>23</v>
      </c>
      <c r="B18" s="27">
        <f t="shared" ref="B18:O18" si="4">ROUND(B10-B6,0)</f>
        <v>-783</v>
      </c>
      <c r="C18" s="27">
        <f t="shared" si="4"/>
        <v>625</v>
      </c>
      <c r="D18" s="27">
        <f t="shared" si="4"/>
        <v>702</v>
      </c>
      <c r="E18" s="27">
        <f t="shared" si="4"/>
        <v>609</v>
      </c>
      <c r="F18" s="27">
        <f t="shared" si="4"/>
        <v>901</v>
      </c>
      <c r="G18" s="27">
        <f t="shared" si="4"/>
        <v>795</v>
      </c>
      <c r="H18" s="27">
        <f t="shared" si="4"/>
        <v>479</v>
      </c>
      <c r="I18" s="27">
        <f t="shared" si="4"/>
        <v>473</v>
      </c>
      <c r="J18" s="27">
        <f t="shared" si="4"/>
        <v>633</v>
      </c>
      <c r="K18" s="27">
        <f t="shared" si="4"/>
        <v>425</v>
      </c>
      <c r="L18" s="27">
        <f t="shared" si="4"/>
        <v>468</v>
      </c>
      <c r="M18" s="27">
        <f t="shared" si="4"/>
        <v>445</v>
      </c>
      <c r="N18" s="27">
        <f t="shared" si="4"/>
        <v>433</v>
      </c>
      <c r="O18" s="28">
        <f t="shared" si="4"/>
        <v>332</v>
      </c>
      <c r="P18" s="13">
        <f t="shared" ref="P18:P20" si="5">AVERAGE(B18:O18)</f>
        <v>466.92857142857144</v>
      </c>
    </row>
    <row r="19" spans="1:16" x14ac:dyDescent="0.25">
      <c r="A19" s="14" t="s">
        <v>16</v>
      </c>
      <c r="B19" s="30">
        <f t="shared" ref="B19:O19" si="6">ROUND(B11-B7,2)</f>
        <v>15.86</v>
      </c>
      <c r="C19" s="30">
        <f t="shared" si="6"/>
        <v>0</v>
      </c>
      <c r="D19" s="30">
        <f t="shared" si="6"/>
        <v>8.4</v>
      </c>
      <c r="E19" s="30">
        <f t="shared" si="6"/>
        <v>1.7</v>
      </c>
      <c r="F19" s="30">
        <f t="shared" si="6"/>
        <v>0</v>
      </c>
      <c r="G19" s="30">
        <f t="shared" si="6"/>
        <v>0</v>
      </c>
      <c r="H19" s="30">
        <f t="shared" si="6"/>
        <v>-1.1399999999999999</v>
      </c>
      <c r="I19" s="30">
        <f t="shared" si="6"/>
        <v>0</v>
      </c>
      <c r="J19" s="30">
        <f t="shared" si="6"/>
        <v>0</v>
      </c>
      <c r="K19" s="30">
        <f t="shared" si="6"/>
        <v>7.02</v>
      </c>
      <c r="L19" s="30">
        <f t="shared" si="6"/>
        <v>0</v>
      </c>
      <c r="M19" s="30">
        <f t="shared" si="6"/>
        <v>0</v>
      </c>
      <c r="N19" s="30">
        <f t="shared" si="6"/>
        <v>0</v>
      </c>
      <c r="O19" s="31">
        <f t="shared" si="6"/>
        <v>2.0299999999999998</v>
      </c>
      <c r="P19" s="29">
        <f t="shared" si="5"/>
        <v>2.419285714285714</v>
      </c>
    </row>
    <row r="20" spans="1:16" ht="15.75" thickBot="1" x14ac:dyDescent="0.3">
      <c r="A20" s="19" t="s">
        <v>17</v>
      </c>
      <c r="B20" s="39">
        <f t="shared" ref="B20:O20" si="7">ROUND(B12-B8,0)</f>
        <v>1990</v>
      </c>
      <c r="C20" s="39">
        <f t="shared" si="7"/>
        <v>2974</v>
      </c>
      <c r="D20" s="39">
        <f t="shared" si="7"/>
        <v>6370</v>
      </c>
      <c r="E20" s="39">
        <f t="shared" si="7"/>
        <v>3515</v>
      </c>
      <c r="F20" s="39">
        <f t="shared" si="7"/>
        <v>4400</v>
      </c>
      <c r="G20" s="39">
        <f t="shared" si="7"/>
        <v>3065</v>
      </c>
      <c r="H20" s="39">
        <f t="shared" si="7"/>
        <v>1900</v>
      </c>
      <c r="I20" s="39">
        <f t="shared" si="7"/>
        <v>2114</v>
      </c>
      <c r="J20" s="39">
        <f t="shared" si="7"/>
        <v>2791</v>
      </c>
      <c r="K20" s="39">
        <f t="shared" si="7"/>
        <v>4568</v>
      </c>
      <c r="L20" s="39">
        <f t="shared" si="7"/>
        <v>2286</v>
      </c>
      <c r="M20" s="39">
        <f t="shared" si="7"/>
        <v>2184</v>
      </c>
      <c r="N20" s="39">
        <f t="shared" si="7"/>
        <v>2208</v>
      </c>
      <c r="O20" s="40">
        <f t="shared" si="7"/>
        <v>2270</v>
      </c>
      <c r="P20" s="41">
        <f t="shared" si="5"/>
        <v>3045.3571428571427</v>
      </c>
    </row>
    <row r="21" spans="1:16" ht="19.5" thickBot="1" x14ac:dyDescent="0.3">
      <c r="A21" s="45" t="str">
        <f>'Tabulka a graf č. 5'!A21:P21</f>
        <v>Meziroční změny 2021 oproti 2020 - absolutně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</row>
    <row r="22" spans="1:16" x14ac:dyDescent="0.25">
      <c r="A22" s="11" t="s">
        <v>23</v>
      </c>
      <c r="B22" s="27">
        <f t="shared" ref="B22:O22" si="8">ROUND(B14-B10,0)</f>
        <v>839</v>
      </c>
      <c r="C22" s="27">
        <f t="shared" si="8"/>
        <v>125</v>
      </c>
      <c r="D22" s="27">
        <f t="shared" si="8"/>
        <v>207</v>
      </c>
      <c r="E22" s="27">
        <f t="shared" si="8"/>
        <v>187</v>
      </c>
      <c r="F22" s="27">
        <f t="shared" si="8"/>
        <v>348</v>
      </c>
      <c r="G22" s="27">
        <f t="shared" si="8"/>
        <v>443</v>
      </c>
      <c r="H22" s="27">
        <f t="shared" si="8"/>
        <v>589</v>
      </c>
      <c r="I22" s="27">
        <f t="shared" si="8"/>
        <v>30</v>
      </c>
      <c r="J22" s="27">
        <f t="shared" si="8"/>
        <v>-435</v>
      </c>
      <c r="K22" s="27">
        <f t="shared" si="8"/>
        <v>278</v>
      </c>
      <c r="L22" s="27">
        <f t="shared" si="8"/>
        <v>196</v>
      </c>
      <c r="M22" s="27">
        <f t="shared" si="8"/>
        <v>-195</v>
      </c>
      <c r="N22" s="27">
        <f t="shared" si="8"/>
        <v>189</v>
      </c>
      <c r="O22" s="28">
        <f t="shared" si="8"/>
        <v>248</v>
      </c>
      <c r="P22" s="13">
        <f t="shared" ref="P22:P24" si="9">AVERAGE(B22:O22)</f>
        <v>217.78571428571428</v>
      </c>
    </row>
    <row r="23" spans="1:16" x14ac:dyDescent="0.25">
      <c r="A23" s="14" t="s">
        <v>16</v>
      </c>
      <c r="B23" s="30">
        <f t="shared" ref="B23:O23" si="10">ROUND(B15-B11,2)</f>
        <v>-8.6</v>
      </c>
      <c r="C23" s="30">
        <f t="shared" si="10"/>
        <v>0.56999999999999995</v>
      </c>
      <c r="D23" s="30">
        <f t="shared" si="10"/>
        <v>0</v>
      </c>
      <c r="E23" s="30">
        <f t="shared" si="10"/>
        <v>0.6</v>
      </c>
      <c r="F23" s="30">
        <f t="shared" si="10"/>
        <v>0</v>
      </c>
      <c r="G23" s="30">
        <f t="shared" si="10"/>
        <v>0</v>
      </c>
      <c r="H23" s="30">
        <f t="shared" si="10"/>
        <v>0</v>
      </c>
      <c r="I23" s="30">
        <f t="shared" si="10"/>
        <v>4.29</v>
      </c>
      <c r="J23" s="30">
        <f t="shared" si="10"/>
        <v>7.77</v>
      </c>
      <c r="K23" s="30">
        <f t="shared" si="10"/>
        <v>-1.22</v>
      </c>
      <c r="L23" s="30">
        <f t="shared" si="10"/>
        <v>0</v>
      </c>
      <c r="M23" s="30">
        <f t="shared" si="10"/>
        <v>6.57</v>
      </c>
      <c r="N23" s="30">
        <f t="shared" si="10"/>
        <v>0</v>
      </c>
      <c r="O23" s="31">
        <f t="shared" si="10"/>
        <v>0</v>
      </c>
      <c r="P23" s="29">
        <f t="shared" si="9"/>
        <v>0.71285714285714286</v>
      </c>
    </row>
    <row r="24" spans="1:16" ht="15.75" thickBot="1" x14ac:dyDescent="0.3">
      <c r="A24" s="19" t="s">
        <v>17</v>
      </c>
      <c r="B24" s="39">
        <f t="shared" ref="B24:O24" si="11">ROUND(B16-B12,0)</f>
        <v>1150</v>
      </c>
      <c r="C24" s="39">
        <f t="shared" si="11"/>
        <v>834</v>
      </c>
      <c r="D24" s="39">
        <f t="shared" si="11"/>
        <v>1148</v>
      </c>
      <c r="E24" s="39">
        <f t="shared" si="11"/>
        <v>1146</v>
      </c>
      <c r="F24" s="39">
        <f t="shared" si="11"/>
        <v>1700</v>
      </c>
      <c r="G24" s="39">
        <f t="shared" si="11"/>
        <v>1708</v>
      </c>
      <c r="H24" s="39">
        <f t="shared" si="11"/>
        <v>2810</v>
      </c>
      <c r="I24" s="39">
        <f t="shared" si="11"/>
        <v>1853</v>
      </c>
      <c r="J24" s="39">
        <f t="shared" si="11"/>
        <v>1140</v>
      </c>
      <c r="K24" s="39">
        <f t="shared" si="11"/>
        <v>923</v>
      </c>
      <c r="L24" s="39">
        <f t="shared" si="11"/>
        <v>960</v>
      </c>
      <c r="M24" s="39">
        <f t="shared" si="11"/>
        <v>1240</v>
      </c>
      <c r="N24" s="39">
        <f t="shared" si="11"/>
        <v>962</v>
      </c>
      <c r="O24" s="40">
        <f t="shared" si="11"/>
        <v>1150</v>
      </c>
      <c r="P24" s="41">
        <f t="shared" si="9"/>
        <v>1337.4285714285713</v>
      </c>
    </row>
    <row r="25" spans="1:16" ht="19.5" thickBot="1" x14ac:dyDescent="0.3">
      <c r="A25" s="45" t="str">
        <f>'Tabulka a graf č. 5'!A25:P25</f>
        <v>Meziroční změny 2020 oproti 2019 - v %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</row>
    <row r="26" spans="1:16" x14ac:dyDescent="0.25">
      <c r="A26" s="11" t="s">
        <v>23</v>
      </c>
      <c r="B26" s="35">
        <f t="shared" ref="B26:O26" si="12">ROUND(100*(B10-B6)/B6,2)</f>
        <v>-16.489999999999998</v>
      </c>
      <c r="C26" s="35">
        <f t="shared" si="12"/>
        <v>14.56</v>
      </c>
      <c r="D26" s="35">
        <f t="shared" si="12"/>
        <v>19.88</v>
      </c>
      <c r="E26" s="35">
        <f t="shared" si="12"/>
        <v>14.64</v>
      </c>
      <c r="F26" s="35">
        <f t="shared" si="12"/>
        <v>24.19</v>
      </c>
      <c r="G26" s="35">
        <f t="shared" si="12"/>
        <v>17.25</v>
      </c>
      <c r="H26" s="35">
        <f t="shared" si="12"/>
        <v>11.78</v>
      </c>
      <c r="I26" s="35">
        <f t="shared" si="12"/>
        <v>11</v>
      </c>
      <c r="J26" s="35">
        <f t="shared" si="12"/>
        <v>13.99</v>
      </c>
      <c r="K26" s="35">
        <f t="shared" si="12"/>
        <v>10.33</v>
      </c>
      <c r="L26" s="35">
        <f t="shared" si="12"/>
        <v>11.52</v>
      </c>
      <c r="M26" s="35">
        <f t="shared" si="12"/>
        <v>11.82</v>
      </c>
      <c r="N26" s="35">
        <f t="shared" si="12"/>
        <v>11.21</v>
      </c>
      <c r="O26" s="36">
        <f t="shared" si="12"/>
        <v>7.72</v>
      </c>
      <c r="P26" s="33">
        <f t="shared" ref="P26:P28" si="13">AVERAGE(B26:O26)</f>
        <v>11.671428571428573</v>
      </c>
    </row>
    <row r="27" spans="1:16" x14ac:dyDescent="0.25">
      <c r="A27" s="14" t="s">
        <v>16</v>
      </c>
      <c r="B27" s="30">
        <f t="shared" ref="B27:O27" si="14">ROUND(100*(B11-B7)/B7,2)</f>
        <v>31.85</v>
      </c>
      <c r="C27" s="30">
        <f t="shared" si="14"/>
        <v>0</v>
      </c>
      <c r="D27" s="30">
        <f t="shared" si="14"/>
        <v>14.45</v>
      </c>
      <c r="E27" s="30">
        <f t="shared" si="14"/>
        <v>3.04</v>
      </c>
      <c r="F27" s="30">
        <f t="shared" si="14"/>
        <v>0</v>
      </c>
      <c r="G27" s="30">
        <f t="shared" si="14"/>
        <v>0</v>
      </c>
      <c r="H27" s="30">
        <f t="shared" si="14"/>
        <v>-1.96</v>
      </c>
      <c r="I27" s="30">
        <f t="shared" si="14"/>
        <v>0</v>
      </c>
      <c r="J27" s="30">
        <f t="shared" si="14"/>
        <v>0</v>
      </c>
      <c r="K27" s="30">
        <f t="shared" si="14"/>
        <v>13</v>
      </c>
      <c r="L27" s="30">
        <f t="shared" si="14"/>
        <v>0</v>
      </c>
      <c r="M27" s="30">
        <f t="shared" si="14"/>
        <v>0</v>
      </c>
      <c r="N27" s="30">
        <f t="shared" si="14"/>
        <v>0</v>
      </c>
      <c r="O27" s="31">
        <f t="shared" si="14"/>
        <v>3.78</v>
      </c>
      <c r="P27" s="29">
        <f t="shared" si="13"/>
        <v>4.5828571428571427</v>
      </c>
    </row>
    <row r="28" spans="1:16" ht="15.75" thickBot="1" x14ac:dyDescent="0.3">
      <c r="A28" s="19" t="s">
        <v>17</v>
      </c>
      <c r="B28" s="37">
        <f t="shared" ref="B28:O28" si="15">ROUND(100*(B12-B8)/B8,2)</f>
        <v>10.1</v>
      </c>
      <c r="C28" s="37">
        <f t="shared" si="15"/>
        <v>14.55</v>
      </c>
      <c r="D28" s="37">
        <f t="shared" si="15"/>
        <v>37.22</v>
      </c>
      <c r="E28" s="37">
        <f t="shared" si="15"/>
        <v>18.12</v>
      </c>
      <c r="F28" s="37">
        <f t="shared" si="15"/>
        <v>24.18</v>
      </c>
      <c r="G28" s="37">
        <f t="shared" si="15"/>
        <v>17.23</v>
      </c>
      <c r="H28" s="37">
        <f t="shared" si="15"/>
        <v>9.6</v>
      </c>
      <c r="I28" s="37">
        <f t="shared" si="15"/>
        <v>11</v>
      </c>
      <c r="J28" s="37">
        <f t="shared" si="15"/>
        <v>13.99</v>
      </c>
      <c r="K28" s="37">
        <f t="shared" si="15"/>
        <v>24.68</v>
      </c>
      <c r="L28" s="37">
        <f t="shared" si="15"/>
        <v>11.52</v>
      </c>
      <c r="M28" s="37">
        <f t="shared" si="15"/>
        <v>11.81</v>
      </c>
      <c r="N28" s="37">
        <f t="shared" si="15"/>
        <v>11.22</v>
      </c>
      <c r="O28" s="38">
        <f t="shared" si="15"/>
        <v>11.8</v>
      </c>
      <c r="P28" s="34">
        <f t="shared" si="13"/>
        <v>16.215714285714288</v>
      </c>
    </row>
    <row r="29" spans="1:16" ht="19.5" thickBot="1" x14ac:dyDescent="0.3">
      <c r="A29" s="45" t="str">
        <f>'Tabulka a graf č. 5'!A29:P29</f>
        <v>Meziroční změny 2021 oproti 2020 - v %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/>
    </row>
    <row r="30" spans="1:16" x14ac:dyDescent="0.25">
      <c r="A30" s="11" t="s">
        <v>23</v>
      </c>
      <c r="B30" s="35">
        <f t="shared" ref="B30:O30" si="16">ROUND(100*(B14-B10)/B10,2)</f>
        <v>21.15</v>
      </c>
      <c r="C30" s="35">
        <f t="shared" si="16"/>
        <v>2.54</v>
      </c>
      <c r="D30" s="35">
        <f t="shared" si="16"/>
        <v>4.8899999999999997</v>
      </c>
      <c r="E30" s="35">
        <f t="shared" si="16"/>
        <v>3.92</v>
      </c>
      <c r="F30" s="35">
        <f t="shared" si="16"/>
        <v>7.52</v>
      </c>
      <c r="G30" s="35">
        <f t="shared" si="16"/>
        <v>8.1999999999999993</v>
      </c>
      <c r="H30" s="35">
        <f t="shared" si="16"/>
        <v>12.96</v>
      </c>
      <c r="I30" s="35">
        <f t="shared" si="16"/>
        <v>0.63</v>
      </c>
      <c r="J30" s="35">
        <f t="shared" si="16"/>
        <v>-8.43</v>
      </c>
      <c r="K30" s="35">
        <f t="shared" si="16"/>
        <v>6.13</v>
      </c>
      <c r="L30" s="35">
        <f t="shared" si="16"/>
        <v>4.33</v>
      </c>
      <c r="M30" s="35">
        <f t="shared" si="16"/>
        <v>-4.63</v>
      </c>
      <c r="N30" s="35">
        <f t="shared" si="16"/>
        <v>4.4000000000000004</v>
      </c>
      <c r="O30" s="36">
        <f t="shared" si="16"/>
        <v>5.35</v>
      </c>
      <c r="P30" s="33">
        <f t="shared" ref="P30:P32" si="17">AVERAGE(B30:O30)</f>
        <v>4.9257142857142853</v>
      </c>
    </row>
    <row r="31" spans="1:16" x14ac:dyDescent="0.25">
      <c r="A31" s="14" t="s">
        <v>16</v>
      </c>
      <c r="B31" s="30">
        <f t="shared" ref="B31:O31" si="18">ROUND(100*(B15-B11)/B11,2)</f>
        <v>-13.1</v>
      </c>
      <c r="C31" s="30">
        <f t="shared" si="18"/>
        <v>1</v>
      </c>
      <c r="D31" s="30">
        <f t="shared" si="18"/>
        <v>0</v>
      </c>
      <c r="E31" s="30">
        <f t="shared" si="18"/>
        <v>1.04</v>
      </c>
      <c r="F31" s="30">
        <f t="shared" si="18"/>
        <v>0</v>
      </c>
      <c r="G31" s="30">
        <f t="shared" si="18"/>
        <v>0</v>
      </c>
      <c r="H31" s="30">
        <f t="shared" si="18"/>
        <v>0</v>
      </c>
      <c r="I31" s="30">
        <f t="shared" si="18"/>
        <v>8</v>
      </c>
      <c r="J31" s="30">
        <f t="shared" si="18"/>
        <v>14.68</v>
      </c>
      <c r="K31" s="30">
        <f t="shared" si="18"/>
        <v>-2</v>
      </c>
      <c r="L31" s="30">
        <f t="shared" si="18"/>
        <v>0</v>
      </c>
      <c r="M31" s="30">
        <f t="shared" si="18"/>
        <v>11.15</v>
      </c>
      <c r="N31" s="30">
        <f t="shared" si="18"/>
        <v>0</v>
      </c>
      <c r="O31" s="31">
        <f t="shared" si="18"/>
        <v>0</v>
      </c>
      <c r="P31" s="29">
        <f t="shared" si="17"/>
        <v>1.4835714285714288</v>
      </c>
    </row>
    <row r="32" spans="1:16" ht="15.75" thickBot="1" x14ac:dyDescent="0.3">
      <c r="A32" s="19" t="s">
        <v>17</v>
      </c>
      <c r="B32" s="37">
        <f t="shared" ref="B32:O32" si="19">ROUND(100*(B16-B12)/B12,2)</f>
        <v>5.3</v>
      </c>
      <c r="C32" s="37">
        <f t="shared" si="19"/>
        <v>3.56</v>
      </c>
      <c r="D32" s="37">
        <f t="shared" si="19"/>
        <v>4.8899999999999997</v>
      </c>
      <c r="E32" s="37">
        <f t="shared" si="19"/>
        <v>5</v>
      </c>
      <c r="F32" s="37">
        <f t="shared" si="19"/>
        <v>7.52</v>
      </c>
      <c r="G32" s="37">
        <f t="shared" si="19"/>
        <v>8.19</v>
      </c>
      <c r="H32" s="37">
        <f t="shared" si="19"/>
        <v>12.96</v>
      </c>
      <c r="I32" s="37">
        <f t="shared" si="19"/>
        <v>8.69</v>
      </c>
      <c r="J32" s="37">
        <f t="shared" si="19"/>
        <v>5.01</v>
      </c>
      <c r="K32" s="37">
        <f t="shared" si="19"/>
        <v>4</v>
      </c>
      <c r="L32" s="37">
        <f t="shared" si="19"/>
        <v>4.34</v>
      </c>
      <c r="M32" s="37">
        <f t="shared" si="19"/>
        <v>6</v>
      </c>
      <c r="N32" s="37">
        <f t="shared" si="19"/>
        <v>4.4000000000000004</v>
      </c>
      <c r="O32" s="38">
        <f t="shared" si="19"/>
        <v>5.35</v>
      </c>
      <c r="P32" s="34">
        <f t="shared" si="17"/>
        <v>6.0864285714285717</v>
      </c>
    </row>
  </sheetData>
  <mergeCells count="9">
    <mergeCell ref="A29:P29"/>
    <mergeCell ref="A25:P25"/>
    <mergeCell ref="B1:P1"/>
    <mergeCell ref="B2:O2"/>
    <mergeCell ref="A5:P5"/>
    <mergeCell ref="A9:P9"/>
    <mergeCell ref="A17:P17"/>
    <mergeCell ref="A13:P13"/>
    <mergeCell ref="A21:P2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ignoredErrors>
    <ignoredError sqref="B19:O19 B23:O23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32"/>
  <sheetViews>
    <sheetView zoomScaleNormal="100" workbookViewId="0">
      <selection activeCell="V27" sqref="V27"/>
    </sheetView>
  </sheetViews>
  <sheetFormatPr defaultColWidth="9.140625" defaultRowHeight="15" x14ac:dyDescent="0.25"/>
  <cols>
    <col min="1" max="1" width="15.140625" style="5" bestFit="1" customWidth="1"/>
    <col min="2" max="15" width="7.7109375" style="1" customWidth="1"/>
    <col min="16" max="16" width="7.7109375" style="3" customWidth="1"/>
    <col min="17" max="16384" width="9.140625" style="1"/>
  </cols>
  <sheetData>
    <row r="1" spans="1:16" ht="18.75" x14ac:dyDescent="0.3">
      <c r="B1" s="48" t="s">
        <v>33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5.75" x14ac:dyDescent="0.25">
      <c r="A2" s="10"/>
      <c r="B2" s="49" t="s">
        <v>24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10"/>
    </row>
    <row r="3" spans="1:16" ht="16.5" thickBot="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2"/>
    </row>
    <row r="4" spans="1:16" s="4" customFormat="1" ht="81" customHeight="1" thickBot="1" x14ac:dyDescent="0.3">
      <c r="A4" s="24"/>
      <c r="B4" s="25" t="s">
        <v>0</v>
      </c>
      <c r="C4" s="25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5" t="s">
        <v>11</v>
      </c>
      <c r="N4" s="25" t="s">
        <v>12</v>
      </c>
      <c r="O4" s="25" t="s">
        <v>13</v>
      </c>
      <c r="P4" s="26" t="s">
        <v>18</v>
      </c>
    </row>
    <row r="5" spans="1:16" ht="19.5" thickBot="1" x14ac:dyDescent="0.3">
      <c r="A5" s="50">
        <v>2019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</row>
    <row r="6" spans="1:16" x14ac:dyDescent="0.25">
      <c r="A6" s="11" t="s">
        <v>23</v>
      </c>
      <c r="B6" s="12">
        <f>ROUND(12*B8/B7,0)</f>
        <v>3815</v>
      </c>
      <c r="C6" s="12">
        <f>ROUND(12*C8/C7,0)</f>
        <v>3778</v>
      </c>
      <c r="D6" s="12">
        <f t="shared" ref="D6:O6" si="0">ROUND(12*D8/D7,0)</f>
        <v>3177</v>
      </c>
      <c r="E6" s="12">
        <f t="shared" si="0"/>
        <v>3663</v>
      </c>
      <c r="F6" s="12">
        <f t="shared" si="0"/>
        <v>3311</v>
      </c>
      <c r="G6" s="12">
        <f t="shared" si="0"/>
        <v>3985</v>
      </c>
      <c r="H6" s="12">
        <f t="shared" si="0"/>
        <v>3597</v>
      </c>
      <c r="I6" s="12">
        <f t="shared" si="0"/>
        <v>3626</v>
      </c>
      <c r="J6" s="12">
        <f t="shared" si="0"/>
        <v>4023</v>
      </c>
      <c r="K6" s="12">
        <f t="shared" si="0"/>
        <v>3555</v>
      </c>
      <c r="L6" s="12">
        <f t="shared" si="0"/>
        <v>3500</v>
      </c>
      <c r="M6" s="12">
        <f t="shared" si="0"/>
        <v>3347</v>
      </c>
      <c r="N6" s="12">
        <f t="shared" si="0"/>
        <v>3404</v>
      </c>
      <c r="O6" s="12">
        <f t="shared" si="0"/>
        <v>3822</v>
      </c>
      <c r="P6" s="13">
        <f t="shared" ref="P6:P8" si="1">SUMIF(B6:O6,"&gt;0")/COUNTIF(B6:O6,"&gt;0")</f>
        <v>3614.5</v>
      </c>
    </row>
    <row r="7" spans="1:16" x14ac:dyDescent="0.25">
      <c r="A7" s="14" t="s">
        <v>16</v>
      </c>
      <c r="B7" s="15">
        <v>61.997999999999998</v>
      </c>
      <c r="C7" s="15">
        <v>64.941176725509109</v>
      </c>
      <c r="D7" s="15">
        <v>64.649839999999998</v>
      </c>
      <c r="E7" s="15">
        <v>63.55</v>
      </c>
      <c r="F7" s="15">
        <v>65.952647838775235</v>
      </c>
      <c r="G7" s="16">
        <v>53.56</v>
      </c>
      <c r="H7" s="15">
        <v>66.016134811461768</v>
      </c>
      <c r="I7" s="15">
        <v>63.61</v>
      </c>
      <c r="J7" s="15">
        <v>59.52226467449465</v>
      </c>
      <c r="K7" s="15">
        <v>62.473999999999997</v>
      </c>
      <c r="L7" s="15">
        <v>68.040000000000006</v>
      </c>
      <c r="M7" s="15">
        <v>66.28</v>
      </c>
      <c r="N7" s="15">
        <v>69.375420566204085</v>
      </c>
      <c r="O7" s="17">
        <v>60.370620481248146</v>
      </c>
      <c r="P7" s="18">
        <f t="shared" si="1"/>
        <v>63.595721792692359</v>
      </c>
    </row>
    <row r="8" spans="1:16" ht="15.75" thickBot="1" x14ac:dyDescent="0.3">
      <c r="A8" s="19" t="s">
        <v>17</v>
      </c>
      <c r="B8" s="20">
        <v>19710</v>
      </c>
      <c r="C8" s="20">
        <v>20446</v>
      </c>
      <c r="D8" s="20">
        <v>17114</v>
      </c>
      <c r="E8" s="20">
        <v>19400</v>
      </c>
      <c r="F8" s="20">
        <v>18200</v>
      </c>
      <c r="G8" s="20">
        <v>17785</v>
      </c>
      <c r="H8" s="20">
        <v>19790</v>
      </c>
      <c r="I8" s="20">
        <v>19219</v>
      </c>
      <c r="J8" s="20">
        <v>19954</v>
      </c>
      <c r="K8" s="20">
        <v>18510</v>
      </c>
      <c r="L8" s="21">
        <v>19846</v>
      </c>
      <c r="M8" s="20">
        <v>18487</v>
      </c>
      <c r="N8" s="20">
        <v>19680</v>
      </c>
      <c r="O8" s="22">
        <v>19230</v>
      </c>
      <c r="P8" s="23">
        <f t="shared" si="1"/>
        <v>19097.928571428572</v>
      </c>
    </row>
    <row r="9" spans="1:16" s="5" customFormat="1" ht="19.5" thickBot="1" x14ac:dyDescent="0.3">
      <c r="A9" s="50">
        <v>2020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</row>
    <row r="10" spans="1:16" s="5" customFormat="1" x14ac:dyDescent="0.25">
      <c r="A10" s="11" t="s">
        <v>23</v>
      </c>
      <c r="B10" s="12">
        <f>ROUND(12*B12/B11,0)</f>
        <v>3793</v>
      </c>
      <c r="C10" s="12">
        <f t="shared" ref="C10:O10" si="2">ROUND(12*C12/C11,0)</f>
        <v>4328</v>
      </c>
      <c r="D10" s="12">
        <f t="shared" si="2"/>
        <v>3753</v>
      </c>
      <c r="E10" s="12">
        <f t="shared" si="2"/>
        <v>4214</v>
      </c>
      <c r="F10" s="12">
        <f t="shared" si="2"/>
        <v>4112</v>
      </c>
      <c r="G10" s="12">
        <f t="shared" si="2"/>
        <v>4273</v>
      </c>
      <c r="H10" s="12">
        <f t="shared" si="2"/>
        <v>4022</v>
      </c>
      <c r="I10" s="12">
        <f t="shared" si="2"/>
        <v>4024</v>
      </c>
      <c r="J10" s="12">
        <f t="shared" si="2"/>
        <v>4586</v>
      </c>
      <c r="K10" s="12">
        <f t="shared" si="2"/>
        <v>3923</v>
      </c>
      <c r="L10" s="12">
        <f t="shared" si="2"/>
        <v>3903</v>
      </c>
      <c r="M10" s="12">
        <f t="shared" si="2"/>
        <v>3742</v>
      </c>
      <c r="N10" s="12">
        <f t="shared" si="2"/>
        <v>3786</v>
      </c>
      <c r="O10" s="12">
        <f t="shared" si="2"/>
        <v>4118</v>
      </c>
      <c r="P10" s="13">
        <f t="shared" ref="P10:P12" si="3">SUMIF(B10:O10,"&gt;0")/COUNTIF(B10:O10,"&gt;0")</f>
        <v>4041.2142857142858</v>
      </c>
    </row>
    <row r="11" spans="1:16" s="5" customFormat="1" x14ac:dyDescent="0.25">
      <c r="A11" s="14" t="s">
        <v>16</v>
      </c>
      <c r="B11" s="15">
        <v>68.657399936021932</v>
      </c>
      <c r="C11" s="15">
        <v>64.941176725509109</v>
      </c>
      <c r="D11" s="15">
        <v>75.084639999999993</v>
      </c>
      <c r="E11" s="15">
        <v>65.25</v>
      </c>
      <c r="F11" s="15">
        <v>65.952647838775235</v>
      </c>
      <c r="G11" s="16">
        <v>58.56</v>
      </c>
      <c r="H11" s="15">
        <v>64.721700795550731</v>
      </c>
      <c r="I11" s="15">
        <v>63.61</v>
      </c>
      <c r="J11" s="15">
        <v>59.52226467449465</v>
      </c>
      <c r="K11" s="15">
        <v>70.596000000000004</v>
      </c>
      <c r="L11" s="15">
        <v>68.040000000000006</v>
      </c>
      <c r="M11" s="15">
        <v>66.28</v>
      </c>
      <c r="N11" s="15">
        <v>69.375420566204085</v>
      </c>
      <c r="O11" s="17">
        <v>62.654973006708815</v>
      </c>
      <c r="P11" s="18">
        <f t="shared" si="3"/>
        <v>65.946158824518889</v>
      </c>
    </row>
    <row r="12" spans="1:16" s="5" customFormat="1" ht="15.75" thickBot="1" x14ac:dyDescent="0.3">
      <c r="A12" s="19" t="s">
        <v>17</v>
      </c>
      <c r="B12" s="20">
        <v>21700</v>
      </c>
      <c r="C12" s="20">
        <v>23420</v>
      </c>
      <c r="D12" s="20">
        <v>23484</v>
      </c>
      <c r="E12" s="20">
        <v>22915</v>
      </c>
      <c r="F12" s="20">
        <v>22600</v>
      </c>
      <c r="G12" s="20">
        <v>20850</v>
      </c>
      <c r="H12" s="20">
        <v>21690</v>
      </c>
      <c r="I12" s="20">
        <v>21333</v>
      </c>
      <c r="J12" s="20">
        <v>22745</v>
      </c>
      <c r="K12" s="20">
        <v>23078</v>
      </c>
      <c r="L12" s="21">
        <v>22132</v>
      </c>
      <c r="M12" s="20">
        <v>20671</v>
      </c>
      <c r="N12" s="20">
        <v>21888</v>
      </c>
      <c r="O12" s="22">
        <v>21500</v>
      </c>
      <c r="P12" s="23">
        <f t="shared" si="3"/>
        <v>22143.285714285714</v>
      </c>
    </row>
    <row r="13" spans="1:16" s="5" customFormat="1" ht="19.5" thickBot="1" x14ac:dyDescent="0.3">
      <c r="A13" s="50">
        <v>2021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1:16" s="5" customFormat="1" x14ac:dyDescent="0.25">
      <c r="A14" s="11" t="s">
        <v>23</v>
      </c>
      <c r="B14" s="12">
        <f>ROUND(12*B16/B15,0)</f>
        <v>4302</v>
      </c>
      <c r="C14" s="12">
        <f>ROUND(12*C16/C15,0)</f>
        <v>4437</v>
      </c>
      <c r="D14" s="12">
        <f t="shared" ref="D14:O14" si="4">ROUND(12*D16/D15,0)</f>
        <v>3937</v>
      </c>
      <c r="E14" s="12">
        <f t="shared" si="4"/>
        <v>4385</v>
      </c>
      <c r="F14" s="12">
        <f t="shared" si="4"/>
        <v>4421</v>
      </c>
      <c r="G14" s="12">
        <f t="shared" si="4"/>
        <v>4623</v>
      </c>
      <c r="H14" s="12">
        <f t="shared" si="4"/>
        <v>4543</v>
      </c>
      <c r="I14" s="12">
        <f t="shared" si="4"/>
        <v>4050</v>
      </c>
      <c r="J14" s="12">
        <f t="shared" si="4"/>
        <v>4183</v>
      </c>
      <c r="K14" s="12">
        <f t="shared" si="4"/>
        <v>4163</v>
      </c>
      <c r="L14" s="12">
        <f t="shared" si="4"/>
        <v>4073</v>
      </c>
      <c r="M14" s="12">
        <f t="shared" si="4"/>
        <v>3569</v>
      </c>
      <c r="N14" s="12">
        <f t="shared" si="4"/>
        <v>3952</v>
      </c>
      <c r="O14" s="12">
        <f t="shared" si="4"/>
        <v>4338</v>
      </c>
      <c r="P14" s="13">
        <f>SUMIF(B14:O14,"&gt;0")/COUNTIF(B14:O14,"&gt;0")</f>
        <v>4212.5714285714284</v>
      </c>
    </row>
    <row r="15" spans="1:16" s="5" customFormat="1" x14ac:dyDescent="0.25">
      <c r="A15" s="14" t="s">
        <v>16</v>
      </c>
      <c r="B15" s="15">
        <v>63.74</v>
      </c>
      <c r="C15" s="15">
        <v>65.590588492764198</v>
      </c>
      <c r="D15" s="15">
        <v>75.084639999999993</v>
      </c>
      <c r="E15" s="15">
        <v>65.849999999999994</v>
      </c>
      <c r="F15" s="15">
        <v>65.952647838775235</v>
      </c>
      <c r="G15" s="16">
        <v>58.56</v>
      </c>
      <c r="H15" s="15">
        <v>64.721700795550731</v>
      </c>
      <c r="I15" s="15">
        <v>68.7</v>
      </c>
      <c r="J15" s="15">
        <v>68.526449920683433</v>
      </c>
      <c r="K15" s="15">
        <v>69.183999999999997</v>
      </c>
      <c r="L15" s="15">
        <v>68.040000000000006</v>
      </c>
      <c r="M15" s="15">
        <v>73.67</v>
      </c>
      <c r="N15" s="15">
        <v>69.375420566204085</v>
      </c>
      <c r="O15" s="17">
        <v>62.654973006708815</v>
      </c>
      <c r="P15" s="18">
        <f t="shared" ref="P15:P16" si="5">SUMIF(B15:O15,"&gt;0")/COUNTIF(B15:O15,"&gt;0")</f>
        <v>67.117887187191883</v>
      </c>
    </row>
    <row r="16" spans="1:16" s="5" customFormat="1" ht="15.75" thickBot="1" x14ac:dyDescent="0.3">
      <c r="A16" s="19" t="s">
        <v>17</v>
      </c>
      <c r="B16" s="20">
        <v>22850</v>
      </c>
      <c r="C16" s="20">
        <v>24254</v>
      </c>
      <c r="D16" s="20">
        <v>24632</v>
      </c>
      <c r="E16" s="20">
        <v>24061</v>
      </c>
      <c r="F16" s="20">
        <v>24300</v>
      </c>
      <c r="G16" s="20">
        <v>22558</v>
      </c>
      <c r="H16" s="20">
        <v>24500</v>
      </c>
      <c r="I16" s="20">
        <v>23186</v>
      </c>
      <c r="J16" s="20">
        <v>23885</v>
      </c>
      <c r="K16" s="20">
        <v>24001</v>
      </c>
      <c r="L16" s="21">
        <v>23092</v>
      </c>
      <c r="M16" s="20">
        <v>21911</v>
      </c>
      <c r="N16" s="20">
        <v>22850</v>
      </c>
      <c r="O16" s="22">
        <v>22650</v>
      </c>
      <c r="P16" s="23">
        <f t="shared" si="5"/>
        <v>23480.714285714286</v>
      </c>
    </row>
    <row r="17" spans="1:16" ht="19.5" thickBot="1" x14ac:dyDescent="0.3">
      <c r="A17" s="45" t="s">
        <v>20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/>
    </row>
    <row r="18" spans="1:16" x14ac:dyDescent="0.25">
      <c r="A18" s="11" t="s">
        <v>23</v>
      </c>
      <c r="B18" s="27">
        <f t="shared" ref="B18:O18" si="6">ROUND(B10-B6,0)</f>
        <v>-22</v>
      </c>
      <c r="C18" s="27">
        <f t="shared" si="6"/>
        <v>550</v>
      </c>
      <c r="D18" s="27">
        <f t="shared" si="6"/>
        <v>576</v>
      </c>
      <c r="E18" s="27">
        <f t="shared" si="6"/>
        <v>551</v>
      </c>
      <c r="F18" s="27">
        <f t="shared" si="6"/>
        <v>801</v>
      </c>
      <c r="G18" s="27">
        <f t="shared" si="6"/>
        <v>288</v>
      </c>
      <c r="H18" s="27">
        <f t="shared" si="6"/>
        <v>425</v>
      </c>
      <c r="I18" s="27">
        <f t="shared" si="6"/>
        <v>398</v>
      </c>
      <c r="J18" s="27">
        <f t="shared" si="6"/>
        <v>563</v>
      </c>
      <c r="K18" s="27">
        <f t="shared" si="6"/>
        <v>368</v>
      </c>
      <c r="L18" s="27">
        <f t="shared" si="6"/>
        <v>403</v>
      </c>
      <c r="M18" s="27">
        <f t="shared" si="6"/>
        <v>395</v>
      </c>
      <c r="N18" s="27">
        <f t="shared" si="6"/>
        <v>382</v>
      </c>
      <c r="O18" s="28">
        <f t="shared" si="6"/>
        <v>296</v>
      </c>
      <c r="P18" s="13">
        <f t="shared" ref="P18:P20" si="7">AVERAGE(B18:O18)</f>
        <v>426.71428571428572</v>
      </c>
    </row>
    <row r="19" spans="1:16" x14ac:dyDescent="0.25">
      <c r="A19" s="14" t="s">
        <v>16</v>
      </c>
      <c r="B19" s="30">
        <f t="shared" ref="B19:O19" si="8">ROUND(B11-B7,2)</f>
        <v>6.66</v>
      </c>
      <c r="C19" s="30">
        <f t="shared" si="8"/>
        <v>0</v>
      </c>
      <c r="D19" s="30">
        <f t="shared" si="8"/>
        <v>10.43</v>
      </c>
      <c r="E19" s="30">
        <f t="shared" si="8"/>
        <v>1.7</v>
      </c>
      <c r="F19" s="30">
        <f t="shared" si="8"/>
        <v>0</v>
      </c>
      <c r="G19" s="30">
        <f t="shared" si="8"/>
        <v>5</v>
      </c>
      <c r="H19" s="30">
        <f t="shared" si="8"/>
        <v>-1.29</v>
      </c>
      <c r="I19" s="30">
        <f t="shared" si="8"/>
        <v>0</v>
      </c>
      <c r="J19" s="30">
        <f t="shared" si="8"/>
        <v>0</v>
      </c>
      <c r="K19" s="30">
        <f t="shared" si="8"/>
        <v>8.1199999999999992</v>
      </c>
      <c r="L19" s="30">
        <f t="shared" si="8"/>
        <v>0</v>
      </c>
      <c r="M19" s="30">
        <f t="shared" si="8"/>
        <v>0</v>
      </c>
      <c r="N19" s="30">
        <f t="shared" si="8"/>
        <v>0</v>
      </c>
      <c r="O19" s="31">
        <f t="shared" si="8"/>
        <v>2.2799999999999998</v>
      </c>
      <c r="P19" s="29">
        <f t="shared" si="7"/>
        <v>2.35</v>
      </c>
    </row>
    <row r="20" spans="1:16" ht="15.75" thickBot="1" x14ac:dyDescent="0.3">
      <c r="A20" s="19" t="s">
        <v>17</v>
      </c>
      <c r="B20" s="39">
        <f t="shared" ref="B20:O20" si="9">ROUND(B12-B8,0)</f>
        <v>1990</v>
      </c>
      <c r="C20" s="39">
        <f t="shared" si="9"/>
        <v>2974</v>
      </c>
      <c r="D20" s="39">
        <f t="shared" si="9"/>
        <v>6370</v>
      </c>
      <c r="E20" s="39">
        <f t="shared" si="9"/>
        <v>3515</v>
      </c>
      <c r="F20" s="39">
        <f t="shared" si="9"/>
        <v>4400</v>
      </c>
      <c r="G20" s="39">
        <f t="shared" si="9"/>
        <v>3065</v>
      </c>
      <c r="H20" s="39">
        <f t="shared" si="9"/>
        <v>1900</v>
      </c>
      <c r="I20" s="39">
        <f t="shared" si="9"/>
        <v>2114</v>
      </c>
      <c r="J20" s="39">
        <f t="shared" si="9"/>
        <v>2791</v>
      </c>
      <c r="K20" s="39">
        <f t="shared" si="9"/>
        <v>4568</v>
      </c>
      <c r="L20" s="39">
        <f t="shared" si="9"/>
        <v>2286</v>
      </c>
      <c r="M20" s="39">
        <f t="shared" si="9"/>
        <v>2184</v>
      </c>
      <c r="N20" s="39">
        <f t="shared" si="9"/>
        <v>2208</v>
      </c>
      <c r="O20" s="40">
        <f t="shared" si="9"/>
        <v>2270</v>
      </c>
      <c r="P20" s="41">
        <f t="shared" si="7"/>
        <v>3045.3571428571427</v>
      </c>
    </row>
    <row r="21" spans="1:16" ht="19.5" thickBot="1" x14ac:dyDescent="0.3">
      <c r="A21" s="45" t="s">
        <v>31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</row>
    <row r="22" spans="1:16" x14ac:dyDescent="0.25">
      <c r="A22" s="11" t="s">
        <v>23</v>
      </c>
      <c r="B22" s="27">
        <f t="shared" ref="B22:O22" si="10">ROUND(B14-B10,0)</f>
        <v>509</v>
      </c>
      <c r="C22" s="27">
        <f t="shared" si="10"/>
        <v>109</v>
      </c>
      <c r="D22" s="27">
        <f t="shared" si="10"/>
        <v>184</v>
      </c>
      <c r="E22" s="27">
        <f t="shared" si="10"/>
        <v>171</v>
      </c>
      <c r="F22" s="27">
        <f t="shared" si="10"/>
        <v>309</v>
      </c>
      <c r="G22" s="27">
        <f t="shared" si="10"/>
        <v>350</v>
      </c>
      <c r="H22" s="27">
        <f t="shared" si="10"/>
        <v>521</v>
      </c>
      <c r="I22" s="27">
        <f t="shared" si="10"/>
        <v>26</v>
      </c>
      <c r="J22" s="27">
        <f t="shared" si="10"/>
        <v>-403</v>
      </c>
      <c r="K22" s="27">
        <f t="shared" si="10"/>
        <v>240</v>
      </c>
      <c r="L22" s="27">
        <f t="shared" si="10"/>
        <v>170</v>
      </c>
      <c r="M22" s="27">
        <f t="shared" si="10"/>
        <v>-173</v>
      </c>
      <c r="N22" s="27">
        <f t="shared" si="10"/>
        <v>166</v>
      </c>
      <c r="O22" s="28">
        <f t="shared" si="10"/>
        <v>220</v>
      </c>
      <c r="P22" s="13">
        <f t="shared" ref="P22:P24" si="11">AVERAGE(B22:O22)</f>
        <v>171.35714285714286</v>
      </c>
    </row>
    <row r="23" spans="1:16" x14ac:dyDescent="0.25">
      <c r="A23" s="14" t="s">
        <v>16</v>
      </c>
      <c r="B23" s="30">
        <f t="shared" ref="B23:O23" si="12">ROUND(B15-B11,2)</f>
        <v>-4.92</v>
      </c>
      <c r="C23" s="30">
        <f t="shared" si="12"/>
        <v>0.65</v>
      </c>
      <c r="D23" s="30">
        <f t="shared" si="12"/>
        <v>0</v>
      </c>
      <c r="E23" s="30">
        <f t="shared" si="12"/>
        <v>0.6</v>
      </c>
      <c r="F23" s="30">
        <f t="shared" si="12"/>
        <v>0</v>
      </c>
      <c r="G23" s="30">
        <f t="shared" si="12"/>
        <v>0</v>
      </c>
      <c r="H23" s="30">
        <f t="shared" si="12"/>
        <v>0</v>
      </c>
      <c r="I23" s="30">
        <f t="shared" si="12"/>
        <v>5.09</v>
      </c>
      <c r="J23" s="30">
        <f t="shared" si="12"/>
        <v>9</v>
      </c>
      <c r="K23" s="30">
        <f t="shared" si="12"/>
        <v>-1.41</v>
      </c>
      <c r="L23" s="30">
        <f t="shared" si="12"/>
        <v>0</v>
      </c>
      <c r="M23" s="30">
        <f t="shared" si="12"/>
        <v>7.39</v>
      </c>
      <c r="N23" s="30">
        <f t="shared" si="12"/>
        <v>0</v>
      </c>
      <c r="O23" s="31">
        <f t="shared" si="12"/>
        <v>0</v>
      </c>
      <c r="P23" s="29">
        <f t="shared" si="11"/>
        <v>1.1714285714285713</v>
      </c>
    </row>
    <row r="24" spans="1:16" ht="15.75" thickBot="1" x14ac:dyDescent="0.3">
      <c r="A24" s="19" t="s">
        <v>17</v>
      </c>
      <c r="B24" s="39">
        <f t="shared" ref="B24:O24" si="13">ROUND(B16-B12,0)</f>
        <v>1150</v>
      </c>
      <c r="C24" s="39">
        <f t="shared" si="13"/>
        <v>834</v>
      </c>
      <c r="D24" s="39">
        <f t="shared" si="13"/>
        <v>1148</v>
      </c>
      <c r="E24" s="39">
        <f t="shared" si="13"/>
        <v>1146</v>
      </c>
      <c r="F24" s="39">
        <f t="shared" si="13"/>
        <v>1700</v>
      </c>
      <c r="G24" s="39">
        <f t="shared" si="13"/>
        <v>1708</v>
      </c>
      <c r="H24" s="39">
        <f t="shared" si="13"/>
        <v>2810</v>
      </c>
      <c r="I24" s="39">
        <f t="shared" si="13"/>
        <v>1853</v>
      </c>
      <c r="J24" s="39">
        <f t="shared" si="13"/>
        <v>1140</v>
      </c>
      <c r="K24" s="39">
        <f t="shared" si="13"/>
        <v>923</v>
      </c>
      <c r="L24" s="39">
        <f t="shared" si="13"/>
        <v>960</v>
      </c>
      <c r="M24" s="39">
        <f t="shared" si="13"/>
        <v>1240</v>
      </c>
      <c r="N24" s="39">
        <f t="shared" si="13"/>
        <v>962</v>
      </c>
      <c r="O24" s="40">
        <f t="shared" si="13"/>
        <v>1150</v>
      </c>
      <c r="P24" s="41">
        <f t="shared" si="11"/>
        <v>1337.4285714285713</v>
      </c>
    </row>
    <row r="25" spans="1:16" ht="19.5" thickBot="1" x14ac:dyDescent="0.3">
      <c r="A25" s="45" t="s">
        <v>19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7"/>
    </row>
    <row r="26" spans="1:16" x14ac:dyDescent="0.25">
      <c r="A26" s="11" t="s">
        <v>23</v>
      </c>
      <c r="B26" s="35">
        <f t="shared" ref="B26:O26" si="14">ROUND(100*(B10-B6)/B6,2)</f>
        <v>-0.57999999999999996</v>
      </c>
      <c r="C26" s="35">
        <f t="shared" si="14"/>
        <v>14.56</v>
      </c>
      <c r="D26" s="35">
        <f t="shared" si="14"/>
        <v>18.13</v>
      </c>
      <c r="E26" s="35">
        <f t="shared" si="14"/>
        <v>15.04</v>
      </c>
      <c r="F26" s="35">
        <f t="shared" si="14"/>
        <v>24.19</v>
      </c>
      <c r="G26" s="35">
        <f t="shared" si="14"/>
        <v>7.23</v>
      </c>
      <c r="H26" s="35">
        <f t="shared" si="14"/>
        <v>11.82</v>
      </c>
      <c r="I26" s="35">
        <f t="shared" si="14"/>
        <v>10.98</v>
      </c>
      <c r="J26" s="35">
        <f t="shared" si="14"/>
        <v>13.99</v>
      </c>
      <c r="K26" s="35">
        <f t="shared" si="14"/>
        <v>10.35</v>
      </c>
      <c r="L26" s="35">
        <f t="shared" si="14"/>
        <v>11.51</v>
      </c>
      <c r="M26" s="35">
        <f t="shared" si="14"/>
        <v>11.8</v>
      </c>
      <c r="N26" s="35">
        <f t="shared" si="14"/>
        <v>11.22</v>
      </c>
      <c r="O26" s="36">
        <f t="shared" si="14"/>
        <v>7.74</v>
      </c>
      <c r="P26" s="33">
        <f t="shared" ref="P26:P28" si="15">AVERAGE(B26:O26)</f>
        <v>11.998571428571429</v>
      </c>
    </row>
    <row r="27" spans="1:16" x14ac:dyDescent="0.25">
      <c r="A27" s="14" t="s">
        <v>16</v>
      </c>
      <c r="B27" s="30">
        <f t="shared" ref="B27:O27" si="16">ROUND(100*(B11-B7)/B7,2)</f>
        <v>10.74</v>
      </c>
      <c r="C27" s="30">
        <f t="shared" si="16"/>
        <v>0</v>
      </c>
      <c r="D27" s="30">
        <f t="shared" si="16"/>
        <v>16.14</v>
      </c>
      <c r="E27" s="30">
        <f t="shared" si="16"/>
        <v>2.68</v>
      </c>
      <c r="F27" s="30">
        <f t="shared" si="16"/>
        <v>0</v>
      </c>
      <c r="G27" s="30">
        <f t="shared" si="16"/>
        <v>9.34</v>
      </c>
      <c r="H27" s="30">
        <f t="shared" si="16"/>
        <v>-1.96</v>
      </c>
      <c r="I27" s="30">
        <f t="shared" si="16"/>
        <v>0</v>
      </c>
      <c r="J27" s="30">
        <f t="shared" si="16"/>
        <v>0</v>
      </c>
      <c r="K27" s="30">
        <f t="shared" si="16"/>
        <v>13</v>
      </c>
      <c r="L27" s="30">
        <f t="shared" si="16"/>
        <v>0</v>
      </c>
      <c r="M27" s="30">
        <f t="shared" si="16"/>
        <v>0</v>
      </c>
      <c r="N27" s="30">
        <f t="shared" si="16"/>
        <v>0</v>
      </c>
      <c r="O27" s="31">
        <f t="shared" si="16"/>
        <v>3.78</v>
      </c>
      <c r="P27" s="29">
        <f t="shared" si="15"/>
        <v>3.8371428571428576</v>
      </c>
    </row>
    <row r="28" spans="1:16" ht="15.75" thickBot="1" x14ac:dyDescent="0.3">
      <c r="A28" s="19" t="s">
        <v>17</v>
      </c>
      <c r="B28" s="37">
        <f t="shared" ref="B28:O28" si="17">ROUND(100*(B12-B8)/B8,2)</f>
        <v>10.1</v>
      </c>
      <c r="C28" s="37">
        <f t="shared" si="17"/>
        <v>14.55</v>
      </c>
      <c r="D28" s="37">
        <f t="shared" si="17"/>
        <v>37.22</v>
      </c>
      <c r="E28" s="37">
        <f t="shared" si="17"/>
        <v>18.12</v>
      </c>
      <c r="F28" s="37">
        <f t="shared" si="17"/>
        <v>24.18</v>
      </c>
      <c r="G28" s="37">
        <f t="shared" si="17"/>
        <v>17.23</v>
      </c>
      <c r="H28" s="37">
        <f t="shared" si="17"/>
        <v>9.6</v>
      </c>
      <c r="I28" s="37">
        <f t="shared" si="17"/>
        <v>11</v>
      </c>
      <c r="J28" s="37">
        <f t="shared" si="17"/>
        <v>13.99</v>
      </c>
      <c r="K28" s="37">
        <f t="shared" si="17"/>
        <v>24.68</v>
      </c>
      <c r="L28" s="37">
        <f t="shared" si="17"/>
        <v>11.52</v>
      </c>
      <c r="M28" s="37">
        <f t="shared" si="17"/>
        <v>11.81</v>
      </c>
      <c r="N28" s="37">
        <f t="shared" si="17"/>
        <v>11.22</v>
      </c>
      <c r="O28" s="38">
        <f t="shared" si="17"/>
        <v>11.8</v>
      </c>
      <c r="P28" s="34">
        <f t="shared" si="15"/>
        <v>16.215714285714288</v>
      </c>
    </row>
    <row r="29" spans="1:16" ht="19.5" thickBot="1" x14ac:dyDescent="0.3">
      <c r="A29" s="45" t="s">
        <v>32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7"/>
    </row>
    <row r="30" spans="1:16" x14ac:dyDescent="0.25">
      <c r="A30" s="11" t="s">
        <v>23</v>
      </c>
      <c r="B30" s="35">
        <f t="shared" ref="B30:O30" si="18">ROUND(100*(B14-B10)/B10,2)</f>
        <v>13.42</v>
      </c>
      <c r="C30" s="35">
        <f t="shared" si="18"/>
        <v>2.52</v>
      </c>
      <c r="D30" s="35">
        <f t="shared" si="18"/>
        <v>4.9000000000000004</v>
      </c>
      <c r="E30" s="35">
        <f t="shared" si="18"/>
        <v>4.0599999999999996</v>
      </c>
      <c r="F30" s="35">
        <f t="shared" si="18"/>
        <v>7.51</v>
      </c>
      <c r="G30" s="35">
        <f t="shared" si="18"/>
        <v>8.19</v>
      </c>
      <c r="H30" s="35">
        <f t="shared" si="18"/>
        <v>12.95</v>
      </c>
      <c r="I30" s="35">
        <f t="shared" si="18"/>
        <v>0.65</v>
      </c>
      <c r="J30" s="35">
        <f t="shared" si="18"/>
        <v>-8.7899999999999991</v>
      </c>
      <c r="K30" s="35">
        <f t="shared" si="18"/>
        <v>6.12</v>
      </c>
      <c r="L30" s="35">
        <f t="shared" si="18"/>
        <v>4.3600000000000003</v>
      </c>
      <c r="M30" s="35">
        <f t="shared" si="18"/>
        <v>-4.62</v>
      </c>
      <c r="N30" s="35">
        <f t="shared" si="18"/>
        <v>4.38</v>
      </c>
      <c r="O30" s="36">
        <f t="shared" si="18"/>
        <v>5.34</v>
      </c>
      <c r="P30" s="33">
        <f t="shared" ref="P30:P32" si="19">AVERAGE(B30:O30)</f>
        <v>4.3564285714285713</v>
      </c>
    </row>
    <row r="31" spans="1:16" x14ac:dyDescent="0.25">
      <c r="A31" s="14" t="s">
        <v>16</v>
      </c>
      <c r="B31" s="30">
        <f t="shared" ref="B31:O31" si="20">ROUND(100*(B15-B11)/B11,2)</f>
        <v>-7.16</v>
      </c>
      <c r="C31" s="30">
        <f t="shared" si="20"/>
        <v>1</v>
      </c>
      <c r="D31" s="30">
        <f t="shared" si="20"/>
        <v>0</v>
      </c>
      <c r="E31" s="30">
        <f t="shared" si="20"/>
        <v>0.92</v>
      </c>
      <c r="F31" s="30">
        <f t="shared" si="20"/>
        <v>0</v>
      </c>
      <c r="G31" s="30">
        <f t="shared" si="20"/>
        <v>0</v>
      </c>
      <c r="H31" s="30">
        <f t="shared" si="20"/>
        <v>0</v>
      </c>
      <c r="I31" s="30">
        <f t="shared" si="20"/>
        <v>8</v>
      </c>
      <c r="J31" s="30">
        <f t="shared" si="20"/>
        <v>15.13</v>
      </c>
      <c r="K31" s="30">
        <f t="shared" si="20"/>
        <v>-2</v>
      </c>
      <c r="L31" s="30">
        <f t="shared" si="20"/>
        <v>0</v>
      </c>
      <c r="M31" s="30">
        <f t="shared" si="20"/>
        <v>11.15</v>
      </c>
      <c r="N31" s="30">
        <f t="shared" si="20"/>
        <v>0</v>
      </c>
      <c r="O31" s="31">
        <f t="shared" si="20"/>
        <v>0</v>
      </c>
      <c r="P31" s="29">
        <f t="shared" si="19"/>
        <v>1.9314285714285713</v>
      </c>
    </row>
    <row r="32" spans="1:16" ht="15.75" thickBot="1" x14ac:dyDescent="0.3">
      <c r="A32" s="19" t="s">
        <v>17</v>
      </c>
      <c r="B32" s="37">
        <f t="shared" ref="B32:O32" si="21">ROUND(100*(B16-B12)/B12,2)</f>
        <v>5.3</v>
      </c>
      <c r="C32" s="37">
        <f t="shared" si="21"/>
        <v>3.56</v>
      </c>
      <c r="D32" s="37">
        <f t="shared" si="21"/>
        <v>4.8899999999999997</v>
      </c>
      <c r="E32" s="37">
        <f t="shared" si="21"/>
        <v>5</v>
      </c>
      <c r="F32" s="37">
        <f t="shared" si="21"/>
        <v>7.52</v>
      </c>
      <c r="G32" s="37">
        <f t="shared" si="21"/>
        <v>8.19</v>
      </c>
      <c r="H32" s="37">
        <f t="shared" si="21"/>
        <v>12.96</v>
      </c>
      <c r="I32" s="37">
        <f t="shared" si="21"/>
        <v>8.69</v>
      </c>
      <c r="J32" s="37">
        <f t="shared" si="21"/>
        <v>5.01</v>
      </c>
      <c r="K32" s="37">
        <f t="shared" si="21"/>
        <v>4</v>
      </c>
      <c r="L32" s="37">
        <f t="shared" si="21"/>
        <v>4.34</v>
      </c>
      <c r="M32" s="37">
        <f t="shared" si="21"/>
        <v>6</v>
      </c>
      <c r="N32" s="37">
        <f t="shared" si="21"/>
        <v>4.4000000000000004</v>
      </c>
      <c r="O32" s="38">
        <f t="shared" si="21"/>
        <v>5.35</v>
      </c>
      <c r="P32" s="34">
        <f t="shared" si="19"/>
        <v>6.0864285714285717</v>
      </c>
    </row>
  </sheetData>
  <mergeCells count="9">
    <mergeCell ref="A29:P29"/>
    <mergeCell ref="A25:P25"/>
    <mergeCell ref="B1:P1"/>
    <mergeCell ref="B2:O2"/>
    <mergeCell ref="A5:P5"/>
    <mergeCell ref="A9:P9"/>
    <mergeCell ref="A17:P17"/>
    <mergeCell ref="A13:P13"/>
    <mergeCell ref="A21:P2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ignoredErrors>
    <ignoredError sqref="B19:O19 B23:O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titul</vt:lpstr>
      <vt:lpstr>Tabulka a graf č. 1</vt:lpstr>
      <vt:lpstr>Tabulka a graf č. 2</vt:lpstr>
      <vt:lpstr>Tabulka a graf č. 3</vt:lpstr>
      <vt:lpstr>Tabulka a graf č. 4</vt:lpstr>
      <vt:lpstr>Tabulka a graf č. 5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2019-07-04T06:56:04Z</cp:lastPrinted>
  <dcterms:created xsi:type="dcterms:W3CDTF">2013-07-15T08:35:23Z</dcterms:created>
  <dcterms:modified xsi:type="dcterms:W3CDTF">2021-07-19T07:39:11Z</dcterms:modified>
</cp:coreProperties>
</file>