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52511"/>
</workbook>
</file>

<file path=xl/calcChain.xml><?xml version="1.0" encoding="utf-8"?>
<calcChain xmlns="http://schemas.openxmlformats.org/spreadsheetml/2006/main">
  <c r="B1" i="43" l="1"/>
  <c r="B1" i="42"/>
  <c r="B1" i="44"/>
  <c r="B1" i="45"/>
  <c r="B14" i="47"/>
  <c r="B10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A13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A5" i="47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B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O10" i="45"/>
  <c r="N10" i="45"/>
  <c r="M10" i="45"/>
  <c r="L10" i="45"/>
  <c r="K10" i="45"/>
  <c r="K22" i="45" s="1"/>
  <c r="J10" i="45"/>
  <c r="J22" i="45" s="1"/>
  <c r="I10" i="45"/>
  <c r="H10" i="45"/>
  <c r="G10" i="45"/>
  <c r="F10" i="45"/>
  <c r="F22" i="45" s="1"/>
  <c r="E10" i="45"/>
  <c r="D10" i="45"/>
  <c r="C10" i="45"/>
  <c r="B10" i="45"/>
  <c r="O10" i="44"/>
  <c r="O18" i="44" s="1"/>
  <c r="N10" i="44"/>
  <c r="N22" i="44" s="1"/>
  <c r="M10" i="44"/>
  <c r="L10" i="44"/>
  <c r="K10" i="44"/>
  <c r="K30" i="44" s="1"/>
  <c r="J10" i="44"/>
  <c r="I10" i="44"/>
  <c r="H10" i="44"/>
  <c r="G10" i="44"/>
  <c r="G22" i="44" s="1"/>
  <c r="F10" i="44"/>
  <c r="E10" i="44"/>
  <c r="D10" i="44"/>
  <c r="C10" i="44"/>
  <c r="C26" i="44" s="1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J26" i="44" s="1"/>
  <c r="I6" i="44"/>
  <c r="I26" i="44" s="1"/>
  <c r="H6" i="44"/>
  <c r="G6" i="44"/>
  <c r="F6" i="44"/>
  <c r="E6" i="44"/>
  <c r="E26" i="44" s="1"/>
  <c r="D6" i="44"/>
  <c r="C6" i="44"/>
  <c r="B6" i="44"/>
  <c r="O6" i="45"/>
  <c r="N6" i="45"/>
  <c r="N18" i="45" s="1"/>
  <c r="M6" i="45"/>
  <c r="L6" i="45"/>
  <c r="K6" i="45"/>
  <c r="J6" i="45"/>
  <c r="J26" i="45" s="1"/>
  <c r="I6" i="45"/>
  <c r="H6" i="45"/>
  <c r="G6" i="45"/>
  <c r="F6" i="45"/>
  <c r="F26" i="45" s="1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O30" i="45"/>
  <c r="N30" i="45"/>
  <c r="F30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M26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C22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K18" i="45"/>
  <c r="E18" i="45"/>
  <c r="A17" i="45"/>
  <c r="P16" i="45"/>
  <c r="P15" i="45"/>
  <c r="A13" i="45"/>
  <c r="P12" i="45"/>
  <c r="P11" i="45"/>
  <c r="A9" i="45"/>
  <c r="P8" i="45"/>
  <c r="P7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E30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O26" i="44"/>
  <c r="G26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O22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K18" i="44"/>
  <c r="A17" i="44"/>
  <c r="P16" i="44"/>
  <c r="P15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B26" i="44" l="1"/>
  <c r="F26" i="44"/>
  <c r="P27" i="45"/>
  <c r="H18" i="45"/>
  <c r="P6" i="45"/>
  <c r="C18" i="45"/>
  <c r="G26" i="45"/>
  <c r="O26" i="45"/>
  <c r="P28" i="44"/>
  <c r="M26" i="44"/>
  <c r="B26" i="45"/>
  <c r="F18" i="45"/>
  <c r="E26" i="45"/>
  <c r="I26" i="45"/>
  <c r="M18" i="45"/>
  <c r="J18" i="45"/>
  <c r="N26" i="45"/>
  <c r="P28" i="47"/>
  <c r="G18" i="44"/>
  <c r="K26" i="44"/>
  <c r="D30" i="44"/>
  <c r="H30" i="44"/>
  <c r="L30" i="44"/>
  <c r="P27" i="44"/>
  <c r="C18" i="44"/>
  <c r="K26" i="45"/>
  <c r="G18" i="45"/>
  <c r="O18" i="45"/>
  <c r="G30" i="45"/>
  <c r="H30" i="45"/>
  <c r="L30" i="45"/>
  <c r="B30" i="45"/>
  <c r="G22" i="45"/>
  <c r="C26" i="45"/>
  <c r="F22" i="44"/>
  <c r="B18" i="44"/>
  <c r="F18" i="44"/>
  <c r="J18" i="44"/>
  <c r="N18" i="44"/>
  <c r="I30" i="44"/>
  <c r="M22" i="44"/>
  <c r="N26" i="44"/>
  <c r="P10" i="44"/>
  <c r="B30" i="44"/>
  <c r="F30" i="44"/>
  <c r="J30" i="44"/>
  <c r="N30" i="44"/>
  <c r="C30" i="44"/>
  <c r="G30" i="44"/>
  <c r="K22" i="44"/>
  <c r="O30" i="44"/>
  <c r="I18" i="45"/>
  <c r="P10" i="45"/>
  <c r="C30" i="45"/>
  <c r="K30" i="45"/>
  <c r="O22" i="45"/>
  <c r="E22" i="45"/>
  <c r="I30" i="45"/>
  <c r="M30" i="45"/>
  <c r="J30" i="45"/>
  <c r="P14" i="44"/>
  <c r="B22" i="44"/>
  <c r="J22" i="44"/>
  <c r="C22" i="44"/>
  <c r="P31" i="44"/>
  <c r="M30" i="44"/>
  <c r="E22" i="44"/>
  <c r="I22" i="44"/>
  <c r="B22" i="45"/>
  <c r="F30" i="47"/>
  <c r="J30" i="47"/>
  <c r="B30" i="47"/>
  <c r="P20" i="47"/>
  <c r="C26" i="47"/>
  <c r="G26" i="47"/>
  <c r="K26" i="47"/>
  <c r="O26" i="47"/>
  <c r="P32" i="47"/>
  <c r="P24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26" i="45" l="1"/>
  <c r="P18" i="45"/>
  <c r="P18" i="44"/>
  <c r="P30" i="44"/>
  <c r="P26" i="44"/>
  <c r="P22" i="44"/>
  <c r="P30" i="45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0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<sst xmlns="http://schemas.openxmlformats.org/spreadsheetml/2006/main" count="198" uniqueCount="36">
  <si>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</si>
  <si>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</si>
  <si>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</si>
  <si>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</si>
  <si>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</si>
  <si>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</si>
  <si>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</si>
  <si>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</si>
  <si>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</si>
  <si>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</si>
  <si>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</si>
  <si>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</si>
  <si>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</si>
  <si>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</si>
  <si>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</si>
  <si>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</si>
  <si>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</si>
  <si>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</si>
  <si>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</si>
  <si>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2019 oproti 2018 - absolutně</t>
  </si>
  <si>
    <t>Meziroční změny 2019 oproti 2018 - v %</t>
  </si>
  <si>
    <t>Meziroční změny 2020 oproti 2019 - v %</t>
  </si>
  <si>
    <t>Meziroční změny 2020 oproti 2019 - absolutně</t>
  </si>
  <si>
    <t>ŠKOLNÍ STRAVOVÁNÍ</t>
  </si>
  <si>
    <t>VE ŠKOLNÍCH JÍDELNÁCH</t>
  </si>
  <si>
    <t>v letech 2018 - 2020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</si>
  <si>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</si>
  <si>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</si>
  <si>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</si>
  <si>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</si>
  <si>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</si>
  <si>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</si>
  <si>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stravovaní, vzdělávající se v základní škole</t>
  </si>
  <si>
    <t>Krajské normativy školní jídelny v základní škole v letech 2018 - 2020</t>
  </si>
  <si>
    <t>Č.j.: MSMT-18873/2020-1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</si>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</sst>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6069</c:v>
                </c:pt>
                <c:pt idx="1">
                  <c:v>4754</c:v>
                </c:pt>
                <c:pt idx="2">
                  <c:v>4677</c:v>
                </c:pt>
                <c:pt idx="3">
                  <c:v>4806</c:v>
                </c:pt>
                <c:pt idx="4">
                  <c:v>4244</c:v>
                </c:pt>
                <c:pt idx="5">
                  <c:v>6029</c:v>
                </c:pt>
                <c:pt idx="6">
                  <c:v>4673</c:v>
                </c:pt>
                <c:pt idx="7">
                  <c:v>5074</c:v>
                </c:pt>
                <c:pt idx="8">
                  <c:v>5008</c:v>
                </c:pt>
                <c:pt idx="9">
                  <c:v>4752</c:v>
                </c:pt>
                <c:pt idx="10">
                  <c:v>4600</c:v>
                </c:pt>
                <c:pt idx="11">
                  <c:v>4282</c:v>
                </c:pt>
                <c:pt idx="12">
                  <c:v>4271</c:v>
                </c:pt>
                <c:pt idx="13">
                  <c:v>4951</c:v>
                </c:pt>
              </c:numCache>
            </c:numRef>
          </c:val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6690</c:v>
                </c:pt>
                <c:pt idx="1">
                  <c:v>5441</c:v>
                </c:pt>
                <c:pt idx="2">
                  <c:v>4677</c:v>
                </c:pt>
                <c:pt idx="3">
                  <c:v>5319</c:v>
                </c:pt>
                <c:pt idx="4">
                  <c:v>4681</c:v>
                </c:pt>
                <c:pt idx="5">
                  <c:v>6632</c:v>
                </c:pt>
                <c:pt idx="6">
                  <c:v>5170</c:v>
                </c:pt>
                <c:pt idx="7">
                  <c:v>5582</c:v>
                </c:pt>
                <c:pt idx="8">
                  <c:v>5687</c:v>
                </c:pt>
                <c:pt idx="9">
                  <c:v>5298</c:v>
                </c:pt>
                <c:pt idx="10">
                  <c:v>5023</c:v>
                </c:pt>
                <c:pt idx="11">
                  <c:v>4731</c:v>
                </c:pt>
                <c:pt idx="12">
                  <c:v>4888</c:v>
                </c:pt>
                <c:pt idx="13">
                  <c:v>5497</c:v>
                </c:pt>
              </c:numCache>
            </c:numRef>
          </c:val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4442</c:v>
                </c:pt>
                <c:pt idx="1">
                  <c:v>6233</c:v>
                </c:pt>
                <c:pt idx="2">
                  <c:v>5643</c:v>
                </c:pt>
                <c:pt idx="3">
                  <c:v>6048</c:v>
                </c:pt>
                <c:pt idx="4">
                  <c:v>5813</c:v>
                </c:pt>
                <c:pt idx="5">
                  <c:v>7775</c:v>
                </c:pt>
                <c:pt idx="6">
                  <c:v>5779</c:v>
                </c:pt>
                <c:pt idx="7">
                  <c:v>6195</c:v>
                </c:pt>
                <c:pt idx="8">
                  <c:v>6482</c:v>
                </c:pt>
                <c:pt idx="9">
                  <c:v>5846</c:v>
                </c:pt>
                <c:pt idx="10">
                  <c:v>5602</c:v>
                </c:pt>
                <c:pt idx="11">
                  <c:v>5290</c:v>
                </c:pt>
                <c:pt idx="12">
                  <c:v>5436</c:v>
                </c:pt>
                <c:pt idx="13">
                  <c:v>5923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63912"/>
        <c:axId val="223864304"/>
      </c:barChart>
      <c:catAx>
        <c:axId val="22386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864304"/>
        <c:crosses val="autoZero"/>
        <c:auto val="1"/>
        <c:lblAlgn val="ctr"/>
        <c:lblOffset val="100"/>
        <c:noMultiLvlLbl val="0"/>
      </c:catAx>
      <c:valAx>
        <c:axId val="223864304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863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5364</c:v>
                </c:pt>
                <c:pt idx="1">
                  <c:v>4367</c:v>
                </c:pt>
                <c:pt idx="2">
                  <c:v>4291</c:v>
                </c:pt>
                <c:pt idx="3">
                  <c:v>4395</c:v>
                </c:pt>
                <c:pt idx="4">
                  <c:v>3906</c:v>
                </c:pt>
                <c:pt idx="5">
                  <c:v>5467</c:v>
                </c:pt>
                <c:pt idx="6">
                  <c:v>4282</c:v>
                </c:pt>
                <c:pt idx="7">
                  <c:v>4700</c:v>
                </c:pt>
                <c:pt idx="8">
                  <c:v>4609</c:v>
                </c:pt>
                <c:pt idx="9">
                  <c:v>4356</c:v>
                </c:pt>
                <c:pt idx="10">
                  <c:v>4241</c:v>
                </c:pt>
                <c:pt idx="11">
                  <c:v>3940</c:v>
                </c:pt>
                <c:pt idx="12">
                  <c:v>3924</c:v>
                </c:pt>
                <c:pt idx="13">
                  <c:v>4520</c:v>
                </c:pt>
              </c:numCache>
            </c:numRef>
          </c:val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5913</c:v>
                </c:pt>
                <c:pt idx="1">
                  <c:v>4999</c:v>
                </c:pt>
                <c:pt idx="2">
                  <c:v>4291</c:v>
                </c:pt>
                <c:pt idx="3">
                  <c:v>4864</c:v>
                </c:pt>
                <c:pt idx="4">
                  <c:v>4308</c:v>
                </c:pt>
                <c:pt idx="5">
                  <c:v>6014</c:v>
                </c:pt>
                <c:pt idx="6">
                  <c:v>4736</c:v>
                </c:pt>
                <c:pt idx="7">
                  <c:v>5170</c:v>
                </c:pt>
                <c:pt idx="8">
                  <c:v>5234</c:v>
                </c:pt>
                <c:pt idx="9">
                  <c:v>4857</c:v>
                </c:pt>
                <c:pt idx="10">
                  <c:v>4632</c:v>
                </c:pt>
                <c:pt idx="11">
                  <c:v>4354</c:v>
                </c:pt>
                <c:pt idx="12">
                  <c:v>4490</c:v>
                </c:pt>
                <c:pt idx="13">
                  <c:v>5018</c:v>
                </c:pt>
              </c:numCache>
            </c:numRef>
          </c:val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4204</c:v>
                </c:pt>
                <c:pt idx="1">
                  <c:v>5726</c:v>
                </c:pt>
                <c:pt idx="2">
                  <c:v>5176</c:v>
                </c:pt>
                <c:pt idx="3">
                  <c:v>5548</c:v>
                </c:pt>
                <c:pt idx="4">
                  <c:v>5350</c:v>
                </c:pt>
                <c:pt idx="5">
                  <c:v>7050</c:v>
                </c:pt>
                <c:pt idx="6">
                  <c:v>5295</c:v>
                </c:pt>
                <c:pt idx="7">
                  <c:v>5739</c:v>
                </c:pt>
                <c:pt idx="8">
                  <c:v>5966</c:v>
                </c:pt>
                <c:pt idx="9">
                  <c:v>5359</c:v>
                </c:pt>
                <c:pt idx="10">
                  <c:v>5165</c:v>
                </c:pt>
                <c:pt idx="11">
                  <c:v>4869</c:v>
                </c:pt>
                <c:pt idx="12">
                  <c:v>4994</c:v>
                </c:pt>
                <c:pt idx="13">
                  <c:v>5407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65088"/>
        <c:axId val="223865480"/>
      </c:barChart>
      <c:catAx>
        <c:axId val="2238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865480"/>
        <c:crosses val="autoZero"/>
        <c:auto val="1"/>
        <c:lblAlgn val="ctr"/>
        <c:lblOffset val="100"/>
        <c:noMultiLvlLbl val="0"/>
      </c:catAx>
      <c:valAx>
        <c:axId val="223865480"/>
        <c:scaling>
          <c:orientation val="minMax"/>
          <c:max val="7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865088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4768</c:v>
                </c:pt>
                <c:pt idx="1">
                  <c:v>3986</c:v>
                </c:pt>
                <c:pt idx="2">
                  <c:v>3831</c:v>
                </c:pt>
                <c:pt idx="3">
                  <c:v>3998</c:v>
                </c:pt>
                <c:pt idx="4">
                  <c:v>3577</c:v>
                </c:pt>
                <c:pt idx="5">
                  <c:v>4732</c:v>
                </c:pt>
                <c:pt idx="6">
                  <c:v>3904</c:v>
                </c:pt>
                <c:pt idx="7">
                  <c:v>4232</c:v>
                </c:pt>
                <c:pt idx="8">
                  <c:v>4221</c:v>
                </c:pt>
                <c:pt idx="9">
                  <c:v>3947</c:v>
                </c:pt>
                <c:pt idx="10">
                  <c:v>3920</c:v>
                </c:pt>
                <c:pt idx="11">
                  <c:v>3608</c:v>
                </c:pt>
                <c:pt idx="12">
                  <c:v>3582</c:v>
                </c:pt>
                <c:pt idx="13">
                  <c:v>4113</c:v>
                </c:pt>
              </c:numCache>
            </c:numRef>
          </c:val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5256</c:v>
                </c:pt>
                <c:pt idx="1">
                  <c:v>4562</c:v>
                </c:pt>
                <c:pt idx="2">
                  <c:v>3831</c:v>
                </c:pt>
                <c:pt idx="3">
                  <c:v>4425</c:v>
                </c:pt>
                <c:pt idx="4">
                  <c:v>3945</c:v>
                </c:pt>
                <c:pt idx="5">
                  <c:v>5205</c:v>
                </c:pt>
                <c:pt idx="6">
                  <c:v>4318</c:v>
                </c:pt>
                <c:pt idx="7">
                  <c:v>4655</c:v>
                </c:pt>
                <c:pt idx="8">
                  <c:v>4792</c:v>
                </c:pt>
                <c:pt idx="9">
                  <c:v>4401</c:v>
                </c:pt>
                <c:pt idx="10">
                  <c:v>4281</c:v>
                </c:pt>
                <c:pt idx="11">
                  <c:v>3987</c:v>
                </c:pt>
                <c:pt idx="12">
                  <c:v>4099</c:v>
                </c:pt>
                <c:pt idx="13">
                  <c:v>4566</c:v>
                </c:pt>
              </c:numCache>
            </c:numRef>
          </c:val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4057</c:v>
                </c:pt>
                <c:pt idx="1">
                  <c:v>5226</c:v>
                </c:pt>
                <c:pt idx="2">
                  <c:v>4611</c:v>
                </c:pt>
                <c:pt idx="3">
                  <c:v>5063</c:v>
                </c:pt>
                <c:pt idx="4">
                  <c:v>4899</c:v>
                </c:pt>
                <c:pt idx="5">
                  <c:v>6102</c:v>
                </c:pt>
                <c:pt idx="6">
                  <c:v>4827</c:v>
                </c:pt>
                <c:pt idx="7">
                  <c:v>5167</c:v>
                </c:pt>
                <c:pt idx="8">
                  <c:v>5463</c:v>
                </c:pt>
                <c:pt idx="9">
                  <c:v>4855</c:v>
                </c:pt>
                <c:pt idx="10">
                  <c:v>4774</c:v>
                </c:pt>
                <c:pt idx="11">
                  <c:v>4458</c:v>
                </c:pt>
                <c:pt idx="12">
                  <c:v>4559</c:v>
                </c:pt>
                <c:pt idx="13">
                  <c:v>4919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66264"/>
        <c:axId val="223866656"/>
      </c:barChart>
      <c:catAx>
        <c:axId val="22386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866656"/>
        <c:crosses val="autoZero"/>
        <c:auto val="1"/>
        <c:lblAlgn val="ctr"/>
        <c:lblOffset val="100"/>
        <c:noMultiLvlLbl val="0"/>
      </c:catAx>
      <c:valAx>
        <c:axId val="223866656"/>
        <c:scaling>
          <c:orientation val="minMax"/>
          <c:max val="6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866264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4308</c:v>
                </c:pt>
                <c:pt idx="1">
                  <c:v>3752</c:v>
                </c:pt>
                <c:pt idx="2">
                  <c:v>3532</c:v>
                </c:pt>
                <c:pt idx="3">
                  <c:v>3759</c:v>
                </c:pt>
                <c:pt idx="4">
                  <c:v>3377</c:v>
                </c:pt>
                <c:pt idx="5">
                  <c:v>4191</c:v>
                </c:pt>
                <c:pt idx="6">
                  <c:v>3676</c:v>
                </c:pt>
                <c:pt idx="7">
                  <c:v>3908</c:v>
                </c:pt>
                <c:pt idx="8">
                  <c:v>3986</c:v>
                </c:pt>
                <c:pt idx="9">
                  <c:v>3689</c:v>
                </c:pt>
                <c:pt idx="10">
                  <c:v>3719</c:v>
                </c:pt>
                <c:pt idx="11">
                  <c:v>3407</c:v>
                </c:pt>
                <c:pt idx="12">
                  <c:v>3374</c:v>
                </c:pt>
                <c:pt idx="13">
                  <c:v>3874</c:v>
                </c:pt>
              </c:numCache>
            </c:numRef>
          </c:val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4749</c:v>
                </c:pt>
                <c:pt idx="1">
                  <c:v>4294</c:v>
                </c:pt>
                <c:pt idx="2">
                  <c:v>3532</c:v>
                </c:pt>
                <c:pt idx="3">
                  <c:v>4160</c:v>
                </c:pt>
                <c:pt idx="4">
                  <c:v>3725</c:v>
                </c:pt>
                <c:pt idx="5">
                  <c:v>4610</c:v>
                </c:pt>
                <c:pt idx="6">
                  <c:v>4067</c:v>
                </c:pt>
                <c:pt idx="7">
                  <c:v>4299</c:v>
                </c:pt>
                <c:pt idx="8">
                  <c:v>4526</c:v>
                </c:pt>
                <c:pt idx="9">
                  <c:v>4113</c:v>
                </c:pt>
                <c:pt idx="10">
                  <c:v>4062</c:v>
                </c:pt>
                <c:pt idx="11">
                  <c:v>3765</c:v>
                </c:pt>
                <c:pt idx="12">
                  <c:v>3861</c:v>
                </c:pt>
                <c:pt idx="13">
                  <c:v>4301</c:v>
                </c:pt>
              </c:numCache>
            </c:numRef>
          </c:val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3966</c:v>
                </c:pt>
                <c:pt idx="1">
                  <c:v>4919</c:v>
                </c:pt>
                <c:pt idx="2">
                  <c:v>4234</c:v>
                </c:pt>
                <c:pt idx="3">
                  <c:v>4769</c:v>
                </c:pt>
                <c:pt idx="4">
                  <c:v>4626</c:v>
                </c:pt>
                <c:pt idx="5">
                  <c:v>5405</c:v>
                </c:pt>
                <c:pt idx="6">
                  <c:v>4546</c:v>
                </c:pt>
                <c:pt idx="7">
                  <c:v>4772</c:v>
                </c:pt>
                <c:pt idx="8">
                  <c:v>5159</c:v>
                </c:pt>
                <c:pt idx="9">
                  <c:v>4538</c:v>
                </c:pt>
                <c:pt idx="10">
                  <c:v>4530</c:v>
                </c:pt>
                <c:pt idx="11">
                  <c:v>4210</c:v>
                </c:pt>
                <c:pt idx="12">
                  <c:v>4294</c:v>
                </c:pt>
                <c:pt idx="13">
                  <c:v>4633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23656"/>
        <c:axId val="224424048"/>
      </c:barChart>
      <c:catAx>
        <c:axId val="22442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424048"/>
        <c:crosses val="autoZero"/>
        <c:auto val="1"/>
        <c:lblAlgn val="ctr"/>
        <c:lblOffset val="100"/>
        <c:noMultiLvlLbl val="0"/>
      </c:catAx>
      <c:valAx>
        <c:axId val="224424048"/>
        <c:scaling>
          <c:orientation val="minMax"/>
          <c:max val="5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423656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3461</c:v>
                </c:pt>
                <c:pt idx="1">
                  <c:v>3301</c:v>
                </c:pt>
                <c:pt idx="2">
                  <c:v>3177</c:v>
                </c:pt>
                <c:pt idx="3">
                  <c:v>3310</c:v>
                </c:pt>
                <c:pt idx="4">
                  <c:v>3002</c:v>
                </c:pt>
                <c:pt idx="5">
                  <c:v>3622</c:v>
                </c:pt>
                <c:pt idx="6">
                  <c:v>3252</c:v>
                </c:pt>
                <c:pt idx="7">
                  <c:v>3296</c:v>
                </c:pt>
                <c:pt idx="8">
                  <c:v>3543</c:v>
                </c:pt>
                <c:pt idx="9">
                  <c:v>3189</c:v>
                </c:pt>
                <c:pt idx="10">
                  <c:v>3205</c:v>
                </c:pt>
                <c:pt idx="11">
                  <c:v>3029</c:v>
                </c:pt>
                <c:pt idx="12">
                  <c:v>2975</c:v>
                </c:pt>
                <c:pt idx="13">
                  <c:v>3443</c:v>
                </c:pt>
              </c:numCache>
            </c:numRef>
          </c:val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3815</c:v>
                </c:pt>
                <c:pt idx="1">
                  <c:v>3778</c:v>
                </c:pt>
                <c:pt idx="2">
                  <c:v>3177</c:v>
                </c:pt>
                <c:pt idx="3">
                  <c:v>3663</c:v>
                </c:pt>
                <c:pt idx="4">
                  <c:v>3311</c:v>
                </c:pt>
                <c:pt idx="5">
                  <c:v>3985</c:v>
                </c:pt>
                <c:pt idx="6">
                  <c:v>3597</c:v>
                </c:pt>
                <c:pt idx="7">
                  <c:v>3626</c:v>
                </c:pt>
                <c:pt idx="8">
                  <c:v>4023</c:v>
                </c:pt>
                <c:pt idx="9">
                  <c:v>3555</c:v>
                </c:pt>
                <c:pt idx="10">
                  <c:v>3500</c:v>
                </c:pt>
                <c:pt idx="11">
                  <c:v>3347</c:v>
                </c:pt>
                <c:pt idx="12">
                  <c:v>3404</c:v>
                </c:pt>
                <c:pt idx="13">
                  <c:v>3822</c:v>
                </c:pt>
              </c:numCache>
            </c:numRef>
          </c:val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3793</c:v>
                </c:pt>
                <c:pt idx="1">
                  <c:v>4328</c:v>
                </c:pt>
                <c:pt idx="2">
                  <c:v>3753</c:v>
                </c:pt>
                <c:pt idx="3">
                  <c:v>4214</c:v>
                </c:pt>
                <c:pt idx="4">
                  <c:v>4112</c:v>
                </c:pt>
                <c:pt idx="5">
                  <c:v>4273</c:v>
                </c:pt>
                <c:pt idx="6">
                  <c:v>4022</c:v>
                </c:pt>
                <c:pt idx="7">
                  <c:v>4024</c:v>
                </c:pt>
                <c:pt idx="8">
                  <c:v>4586</c:v>
                </c:pt>
                <c:pt idx="9">
                  <c:v>3923</c:v>
                </c:pt>
                <c:pt idx="10">
                  <c:v>3903</c:v>
                </c:pt>
                <c:pt idx="11">
                  <c:v>3742</c:v>
                </c:pt>
                <c:pt idx="12">
                  <c:v>3786</c:v>
                </c:pt>
                <c:pt idx="13">
                  <c:v>4118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23264"/>
        <c:axId val="224422872"/>
      </c:barChart>
      <c:catAx>
        <c:axId val="2244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422872"/>
        <c:crosses val="autoZero"/>
        <c:auto val="1"/>
        <c:lblAlgn val="ctr"/>
        <c:lblOffset val="100"/>
        <c:noMultiLvlLbl val="0"/>
      </c:catAx>
      <c:valAx>
        <c:axId val="224422872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4232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>
      <selection activeCell="A22" sqref="A22"/>
    </sheetView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34</v>
      </c>
    </row>
    <row r="15" spans="1:1" ht="36" x14ac:dyDescent="0.55000000000000004">
      <c r="A15" s="6" t="s">
        <v>23</v>
      </c>
    </row>
    <row r="16" spans="1:1" ht="36" x14ac:dyDescent="0.55000000000000004">
      <c r="A16" s="6" t="s">
        <v>24</v>
      </c>
    </row>
    <row r="19" spans="1:1" ht="18.75" x14ac:dyDescent="0.3">
      <c r="A19" s="7" t="s">
        <v>32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25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19" zoomScaleNormal="100" workbookViewId="0">
      <selection activeCell="T10" sqref="T10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48" t="s">
        <v>33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10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11" t="s">
        <v>26</v>
      </c>
      <c r="B6" s="12">
        <f>ROUND(12*B8/B7,0)</f>
        <v>6069</v>
      </c>
      <c r="C6" s="12">
        <f>ROUND(12*C8/C7,0)</f>
        <v>4754</v>
      </c>
      <c r="D6" s="12">
        <f t="shared" ref="D6:O6" si="0">ROUND(12*D8/D7,0)</f>
        <v>4677</v>
      </c>
      <c r="E6" s="12">
        <f t="shared" si="0"/>
        <v>4806</v>
      </c>
      <c r="F6" s="12">
        <f t="shared" si="0"/>
        <v>4244</v>
      </c>
      <c r="G6" s="12">
        <f t="shared" si="0"/>
        <v>6029</v>
      </c>
      <c r="H6" s="12">
        <f t="shared" si="0"/>
        <v>4673</v>
      </c>
      <c r="I6" s="12">
        <f t="shared" si="0"/>
        <v>5074</v>
      </c>
      <c r="J6" s="12">
        <f t="shared" si="0"/>
        <v>5008</v>
      </c>
      <c r="K6" s="12">
        <f t="shared" si="0"/>
        <v>4752</v>
      </c>
      <c r="L6" s="12">
        <f t="shared" si="0"/>
        <v>4600</v>
      </c>
      <c r="M6" s="12">
        <f t="shared" si="0"/>
        <v>4282</v>
      </c>
      <c r="N6" s="12">
        <f t="shared" si="0"/>
        <v>4271</v>
      </c>
      <c r="O6" s="12">
        <f t="shared" si="0"/>
        <v>4951</v>
      </c>
      <c r="P6" s="13">
        <f>SUMIF(B6:O6,"&gt;0")/COUNTIF(B6:O6,"&gt;0")</f>
        <v>4870.7142857142853</v>
      </c>
      <c r="R6" s="44"/>
    </row>
    <row r="7" spans="1:18" x14ac:dyDescent="0.25">
      <c r="A7" s="14" t="s">
        <v>16</v>
      </c>
      <c r="B7" s="15">
        <v>35.352139999999999</v>
      </c>
      <c r="C7" s="15">
        <v>47.35</v>
      </c>
      <c r="D7" s="15">
        <v>43.912800000000004</v>
      </c>
      <c r="E7" s="15">
        <v>43.77</v>
      </c>
      <c r="F7" s="15">
        <v>46.654349643095962</v>
      </c>
      <c r="G7" s="16">
        <v>32.18</v>
      </c>
      <c r="H7" s="15">
        <v>45.93818536867704</v>
      </c>
      <c r="I7" s="15">
        <v>41.32</v>
      </c>
      <c r="J7" s="15">
        <v>42.105550552894101</v>
      </c>
      <c r="K7" s="15">
        <v>41.923000000000002</v>
      </c>
      <c r="L7" s="15">
        <v>47.41</v>
      </c>
      <c r="M7" s="15">
        <v>46.89</v>
      </c>
      <c r="N7" s="15">
        <v>48.316264763941959</v>
      </c>
      <c r="O7" s="17">
        <v>41.976998558698398</v>
      </c>
      <c r="P7" s="18">
        <f>SUMIF(B7:O7,"&gt;0")/COUNTIF(B7:O7,"&gt;0")</f>
        <v>43.22137777766482</v>
      </c>
    </row>
    <row r="8" spans="1:18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8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s="5" customFormat="1" x14ac:dyDescent="0.25">
      <c r="A10" s="11" t="s">
        <v>26</v>
      </c>
      <c r="B10" s="12">
        <f>ROUND(12*B12/B11,0)</f>
        <v>6690</v>
      </c>
      <c r="C10" s="12">
        <f t="shared" ref="C10:O10" si="1">ROUND(12*C12/C11,0)</f>
        <v>5441</v>
      </c>
      <c r="D10" s="12">
        <f t="shared" si="1"/>
        <v>4677</v>
      </c>
      <c r="E10" s="12">
        <f t="shared" si="1"/>
        <v>5319</v>
      </c>
      <c r="F10" s="12">
        <f t="shared" si="1"/>
        <v>4681</v>
      </c>
      <c r="G10" s="12">
        <f t="shared" si="1"/>
        <v>6632</v>
      </c>
      <c r="H10" s="12">
        <f t="shared" si="1"/>
        <v>5170</v>
      </c>
      <c r="I10" s="12">
        <f t="shared" si="1"/>
        <v>5582</v>
      </c>
      <c r="J10" s="12">
        <f t="shared" si="1"/>
        <v>5687</v>
      </c>
      <c r="K10" s="12">
        <f t="shared" si="1"/>
        <v>5298</v>
      </c>
      <c r="L10" s="12">
        <f t="shared" si="1"/>
        <v>5023</v>
      </c>
      <c r="M10" s="12">
        <f t="shared" si="1"/>
        <v>4731</v>
      </c>
      <c r="N10" s="12">
        <f t="shared" si="1"/>
        <v>4888</v>
      </c>
      <c r="O10" s="12">
        <f t="shared" si="1"/>
        <v>5497</v>
      </c>
      <c r="P10" s="13">
        <f>SUMIF(B10:O10,"&gt;0")/COUNTIF(B10:O10,"&gt;0")</f>
        <v>5379.7142857142853</v>
      </c>
    </row>
    <row r="11" spans="1:18" s="5" customFormat="1" x14ac:dyDescent="0.25">
      <c r="A11" s="14" t="s">
        <v>16</v>
      </c>
      <c r="B11" s="15">
        <v>35.352139999999999</v>
      </c>
      <c r="C11" s="15">
        <v>45.091925755210873</v>
      </c>
      <c r="D11" s="15">
        <v>43.912800000000004</v>
      </c>
      <c r="E11" s="15">
        <v>43.77</v>
      </c>
      <c r="F11" s="15">
        <v>46.654349643095962</v>
      </c>
      <c r="G11" s="16">
        <v>32.18</v>
      </c>
      <c r="H11" s="15">
        <v>45.93818536867704</v>
      </c>
      <c r="I11" s="15">
        <v>41.32</v>
      </c>
      <c r="J11" s="15">
        <v>42.105550552894101</v>
      </c>
      <c r="K11" s="15">
        <v>41.923000000000002</v>
      </c>
      <c r="L11" s="15">
        <v>47.41</v>
      </c>
      <c r="M11" s="15">
        <v>46.89</v>
      </c>
      <c r="N11" s="15">
        <v>48.316264763941959</v>
      </c>
      <c r="O11" s="17">
        <v>41.976998558698398</v>
      </c>
      <c r="P11" s="18">
        <f>SUMIF(B11:O11,"&gt;0")/COUNTIF(B11:O11,"&gt;0")</f>
        <v>43.060086760179878</v>
      </c>
    </row>
    <row r="12" spans="1:18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8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s="5" customFormat="1" x14ac:dyDescent="0.25">
      <c r="A14" s="11" t="s">
        <v>26</v>
      </c>
      <c r="B14" s="12">
        <f>ROUND(12*B16/B15,0)</f>
        <v>4442</v>
      </c>
      <c r="C14" s="12">
        <f>ROUND(12*C16/C15,0)</f>
        <v>6233</v>
      </c>
      <c r="D14" s="12">
        <f t="shared" ref="D14:O14" si="2">ROUND(12*D16/D15,0)</f>
        <v>5643</v>
      </c>
      <c r="E14" s="12">
        <f t="shared" si="2"/>
        <v>6048</v>
      </c>
      <c r="F14" s="12">
        <f t="shared" si="2"/>
        <v>5813</v>
      </c>
      <c r="G14" s="12">
        <f t="shared" si="2"/>
        <v>7775</v>
      </c>
      <c r="H14" s="12">
        <f t="shared" si="2"/>
        <v>5779</v>
      </c>
      <c r="I14" s="12">
        <f t="shared" si="2"/>
        <v>6195</v>
      </c>
      <c r="J14" s="12">
        <f t="shared" si="2"/>
        <v>6482</v>
      </c>
      <c r="K14" s="12">
        <f t="shared" si="2"/>
        <v>5846</v>
      </c>
      <c r="L14" s="12">
        <f t="shared" si="2"/>
        <v>5602</v>
      </c>
      <c r="M14" s="12">
        <f t="shared" si="2"/>
        <v>5290</v>
      </c>
      <c r="N14" s="12">
        <f t="shared" si="2"/>
        <v>5436</v>
      </c>
      <c r="O14" s="12">
        <f t="shared" si="2"/>
        <v>5923</v>
      </c>
      <c r="P14" s="13">
        <f t="shared" ref="P14:P16" si="3">SUMIF(B14:O14,"&gt;0")/COUNTIF(B14:O14,"&gt;0")</f>
        <v>5893.3571428571431</v>
      </c>
    </row>
    <row r="15" spans="1:18" s="5" customFormat="1" x14ac:dyDescent="0.25">
      <c r="A15" s="14" t="s">
        <v>16</v>
      </c>
      <c r="B15" s="15">
        <v>58.617218132110274</v>
      </c>
      <c r="C15" s="15">
        <v>45.091925755210873</v>
      </c>
      <c r="D15" s="15">
        <v>49.940600000000003</v>
      </c>
      <c r="E15" s="15">
        <v>45.47</v>
      </c>
      <c r="F15" s="15">
        <v>46.654349643095962</v>
      </c>
      <c r="G15" s="16">
        <v>32.18</v>
      </c>
      <c r="H15" s="15">
        <v>45.037436635957881</v>
      </c>
      <c r="I15" s="15">
        <v>41.32</v>
      </c>
      <c r="J15" s="15">
        <v>42.105550552894101</v>
      </c>
      <c r="K15" s="15">
        <v>47.372999999999998</v>
      </c>
      <c r="L15" s="15">
        <v>47.41</v>
      </c>
      <c r="M15" s="15">
        <v>46.89</v>
      </c>
      <c r="N15" s="15">
        <v>48.316264763941959</v>
      </c>
      <c r="O15" s="17">
        <v>43.56045452229553</v>
      </c>
      <c r="P15" s="18">
        <f t="shared" si="3"/>
        <v>45.711914286107614</v>
      </c>
    </row>
    <row r="16" spans="1:18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621</v>
      </c>
      <c r="C18" s="27">
        <f t="shared" si="4"/>
        <v>687</v>
      </c>
      <c r="D18" s="27">
        <f t="shared" si="4"/>
        <v>0</v>
      </c>
      <c r="E18" s="27">
        <f t="shared" si="4"/>
        <v>513</v>
      </c>
      <c r="F18" s="27">
        <f t="shared" si="4"/>
        <v>437</v>
      </c>
      <c r="G18" s="27">
        <f t="shared" si="4"/>
        <v>603</v>
      </c>
      <c r="H18" s="27">
        <f t="shared" si="4"/>
        <v>497</v>
      </c>
      <c r="I18" s="27">
        <f t="shared" si="4"/>
        <v>508</v>
      </c>
      <c r="J18" s="27">
        <f t="shared" si="4"/>
        <v>679</v>
      </c>
      <c r="K18" s="27">
        <f t="shared" si="4"/>
        <v>546</v>
      </c>
      <c r="L18" s="27">
        <f t="shared" si="4"/>
        <v>423</v>
      </c>
      <c r="M18" s="27">
        <f t="shared" si="4"/>
        <v>449</v>
      </c>
      <c r="N18" s="27">
        <f t="shared" si="4"/>
        <v>617</v>
      </c>
      <c r="O18" s="28">
        <f t="shared" si="4"/>
        <v>546</v>
      </c>
      <c r="P18" s="13">
        <f t="shared" ref="P18:P20" si="5">AVERAGE(B18:O18)</f>
        <v>509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-2.2599999999999998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-0.16142857142857142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-2248</v>
      </c>
      <c r="C22" s="27">
        <f t="shared" si="8"/>
        <v>792</v>
      </c>
      <c r="D22" s="27">
        <f t="shared" si="8"/>
        <v>966</v>
      </c>
      <c r="E22" s="27">
        <f t="shared" si="8"/>
        <v>729</v>
      </c>
      <c r="F22" s="27">
        <f t="shared" si="8"/>
        <v>1132</v>
      </c>
      <c r="G22" s="27">
        <f t="shared" si="8"/>
        <v>1143</v>
      </c>
      <c r="H22" s="27">
        <f t="shared" si="8"/>
        <v>609</v>
      </c>
      <c r="I22" s="27">
        <f t="shared" si="8"/>
        <v>613</v>
      </c>
      <c r="J22" s="27">
        <f t="shared" si="8"/>
        <v>795</v>
      </c>
      <c r="K22" s="27">
        <f t="shared" si="8"/>
        <v>548</v>
      </c>
      <c r="L22" s="27">
        <f t="shared" si="8"/>
        <v>579</v>
      </c>
      <c r="M22" s="27">
        <f t="shared" si="8"/>
        <v>559</v>
      </c>
      <c r="N22" s="27">
        <f t="shared" si="8"/>
        <v>548</v>
      </c>
      <c r="O22" s="28">
        <f t="shared" si="8"/>
        <v>426</v>
      </c>
      <c r="P22" s="13">
        <f t="shared" ref="P22:P24" si="9">AVERAGE(B22:O22)</f>
        <v>513.64285714285711</v>
      </c>
    </row>
    <row r="23" spans="1:16" x14ac:dyDescent="0.25">
      <c r="A23" s="14" t="s">
        <v>16</v>
      </c>
      <c r="B23" s="30">
        <f t="shared" ref="B23:O23" si="10">ROUND(B15-B11,2)</f>
        <v>23.27</v>
      </c>
      <c r="C23" s="30">
        <f t="shared" si="10"/>
        <v>0</v>
      </c>
      <c r="D23" s="30">
        <f t="shared" si="10"/>
        <v>6.03</v>
      </c>
      <c r="E23" s="30">
        <f t="shared" si="10"/>
        <v>1.7</v>
      </c>
      <c r="F23" s="30">
        <f t="shared" si="10"/>
        <v>0</v>
      </c>
      <c r="G23" s="30">
        <f t="shared" si="10"/>
        <v>0</v>
      </c>
      <c r="H23" s="30">
        <f t="shared" si="10"/>
        <v>-0.9</v>
      </c>
      <c r="I23" s="30">
        <f t="shared" si="10"/>
        <v>0</v>
      </c>
      <c r="J23" s="30">
        <f t="shared" si="10"/>
        <v>0</v>
      </c>
      <c r="K23" s="30">
        <f t="shared" si="10"/>
        <v>5.45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1.58</v>
      </c>
      <c r="P23" s="29">
        <f t="shared" si="9"/>
        <v>2.6521428571428571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8" si="12">ROUND(100*(B10-B6)/B6,2)</f>
        <v>10.23</v>
      </c>
      <c r="C26" s="35">
        <f t="shared" si="12"/>
        <v>14.45</v>
      </c>
      <c r="D26" s="35">
        <f t="shared" si="12"/>
        <v>0</v>
      </c>
      <c r="E26" s="35">
        <f t="shared" si="12"/>
        <v>10.67</v>
      </c>
      <c r="F26" s="35">
        <f t="shared" si="12"/>
        <v>10.3</v>
      </c>
      <c r="G26" s="35">
        <f t="shared" si="12"/>
        <v>10</v>
      </c>
      <c r="H26" s="35">
        <f t="shared" si="12"/>
        <v>10.64</v>
      </c>
      <c r="I26" s="35">
        <f t="shared" si="12"/>
        <v>10.01</v>
      </c>
      <c r="J26" s="35">
        <f t="shared" si="12"/>
        <v>13.56</v>
      </c>
      <c r="K26" s="35">
        <f t="shared" si="12"/>
        <v>11.49</v>
      </c>
      <c r="L26" s="35">
        <f t="shared" si="12"/>
        <v>9.1999999999999993</v>
      </c>
      <c r="M26" s="35">
        <f t="shared" si="12"/>
        <v>10.49</v>
      </c>
      <c r="N26" s="35">
        <f t="shared" si="12"/>
        <v>14.45</v>
      </c>
      <c r="O26" s="36">
        <f t="shared" si="12"/>
        <v>11.03</v>
      </c>
      <c r="P26" s="33">
        <f t="shared" ref="P26:P28" si="13">AVERAGE(B26:O26)</f>
        <v>10.465714285714286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-4.7699999999999996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-0.34071428571428569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0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2" si="14">ROUND(100*(B14-B10)/B10,2)</f>
        <v>-33.6</v>
      </c>
      <c r="C30" s="35">
        <f t="shared" si="14"/>
        <v>14.56</v>
      </c>
      <c r="D30" s="35">
        <f t="shared" si="14"/>
        <v>20.65</v>
      </c>
      <c r="E30" s="35">
        <f t="shared" si="14"/>
        <v>13.71</v>
      </c>
      <c r="F30" s="35">
        <f t="shared" si="14"/>
        <v>24.18</v>
      </c>
      <c r="G30" s="35">
        <f t="shared" si="14"/>
        <v>17.23</v>
      </c>
      <c r="H30" s="35">
        <f t="shared" si="14"/>
        <v>11.78</v>
      </c>
      <c r="I30" s="35">
        <f t="shared" si="14"/>
        <v>10.98</v>
      </c>
      <c r="J30" s="35">
        <f t="shared" si="14"/>
        <v>13.98</v>
      </c>
      <c r="K30" s="35">
        <f t="shared" si="14"/>
        <v>10.34</v>
      </c>
      <c r="L30" s="35">
        <f t="shared" si="14"/>
        <v>11.53</v>
      </c>
      <c r="M30" s="35">
        <f t="shared" si="14"/>
        <v>11.82</v>
      </c>
      <c r="N30" s="35">
        <f t="shared" si="14"/>
        <v>11.21</v>
      </c>
      <c r="O30" s="36">
        <f t="shared" si="14"/>
        <v>7.75</v>
      </c>
      <c r="P30" s="33">
        <f t="shared" ref="P30:P32" si="15">AVERAGE(B30:O30)</f>
        <v>10.437142857142859</v>
      </c>
    </row>
    <row r="31" spans="1:16" x14ac:dyDescent="0.25">
      <c r="A31" s="14" t="s">
        <v>16</v>
      </c>
      <c r="B31" s="30">
        <f t="shared" si="14"/>
        <v>65.81</v>
      </c>
      <c r="C31" s="30">
        <f t="shared" si="14"/>
        <v>0</v>
      </c>
      <c r="D31" s="30">
        <f t="shared" si="14"/>
        <v>13.73</v>
      </c>
      <c r="E31" s="30">
        <f t="shared" si="14"/>
        <v>3.88</v>
      </c>
      <c r="F31" s="30">
        <f t="shared" si="14"/>
        <v>0</v>
      </c>
      <c r="G31" s="30">
        <f t="shared" si="14"/>
        <v>0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3.77</v>
      </c>
      <c r="P31" s="29">
        <f t="shared" si="15"/>
        <v>7.0164285714285715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37.22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16.215714285714288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26" activePane="bottomRight" state="frozen"/>
      <selection activeCell="T10" sqref="T10"/>
      <selection pane="topRight" activeCell="T10" sqref="T10"/>
      <selection pane="bottomLeft" activeCell="T10" sqref="T10"/>
      <selection pane="bottomRight" activeCell="T10" sqref="T10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základní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5364</v>
      </c>
      <c r="C6" s="12">
        <f>ROUND(12*C8/C7,0)</f>
        <v>4367</v>
      </c>
      <c r="D6" s="12">
        <f t="shared" ref="D6:O6" si="0">ROUND(12*D8/D7,0)</f>
        <v>4291</v>
      </c>
      <c r="E6" s="12">
        <f t="shared" si="0"/>
        <v>4395</v>
      </c>
      <c r="F6" s="12">
        <f t="shared" si="0"/>
        <v>3906</v>
      </c>
      <c r="G6" s="12">
        <f t="shared" si="0"/>
        <v>5467</v>
      </c>
      <c r="H6" s="12">
        <f t="shared" si="0"/>
        <v>4282</v>
      </c>
      <c r="I6" s="12">
        <f t="shared" si="0"/>
        <v>4700</v>
      </c>
      <c r="J6" s="12">
        <f t="shared" si="0"/>
        <v>4609</v>
      </c>
      <c r="K6" s="12">
        <f t="shared" si="0"/>
        <v>4356</v>
      </c>
      <c r="L6" s="12">
        <f t="shared" si="0"/>
        <v>4241</v>
      </c>
      <c r="M6" s="12">
        <f t="shared" si="0"/>
        <v>3940</v>
      </c>
      <c r="N6" s="12">
        <f t="shared" si="0"/>
        <v>3924</v>
      </c>
      <c r="O6" s="12">
        <f t="shared" si="0"/>
        <v>4520</v>
      </c>
      <c r="P6" s="13">
        <f>SUMIF(B6:O6,"&gt;0")/COUNTIF(B6:O6,"&gt;0")</f>
        <v>4454.4285714285716</v>
      </c>
    </row>
    <row r="7" spans="1:16" x14ac:dyDescent="0.25">
      <c r="A7" s="14" t="s">
        <v>16</v>
      </c>
      <c r="B7" s="15">
        <v>40.000039999999998</v>
      </c>
      <c r="C7" s="15">
        <v>51.54</v>
      </c>
      <c r="D7" s="15">
        <v>47.856000000000002</v>
      </c>
      <c r="E7" s="15">
        <v>47.86</v>
      </c>
      <c r="F7" s="15">
        <v>50.691749857084211</v>
      </c>
      <c r="G7" s="16">
        <v>35.49</v>
      </c>
      <c r="H7" s="15">
        <v>50.138696551310417</v>
      </c>
      <c r="I7" s="15">
        <v>44.61</v>
      </c>
      <c r="J7" s="15">
        <v>45.749304246018497</v>
      </c>
      <c r="K7" s="15">
        <v>45.728000000000002</v>
      </c>
      <c r="L7" s="15">
        <v>51.42</v>
      </c>
      <c r="M7" s="15">
        <v>50.95</v>
      </c>
      <c r="N7" s="15">
        <v>52.595935412712315</v>
      </c>
      <c r="O7" s="17">
        <v>45.983171529018243</v>
      </c>
      <c r="P7" s="18">
        <f>SUMIF(B7:O7,"&gt;0")/COUNTIF(B7:O7,"&gt;0")</f>
        <v>47.186635542581691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5913</v>
      </c>
      <c r="C10" s="12">
        <f t="shared" ref="C10:O10" si="1">ROUND(12*C12/C11,0)</f>
        <v>4999</v>
      </c>
      <c r="D10" s="12">
        <f t="shared" si="1"/>
        <v>4291</v>
      </c>
      <c r="E10" s="12">
        <f t="shared" si="1"/>
        <v>4864</v>
      </c>
      <c r="F10" s="12">
        <f t="shared" si="1"/>
        <v>4308</v>
      </c>
      <c r="G10" s="12">
        <f t="shared" si="1"/>
        <v>6014</v>
      </c>
      <c r="H10" s="12">
        <f t="shared" si="1"/>
        <v>4736</v>
      </c>
      <c r="I10" s="12">
        <f t="shared" si="1"/>
        <v>5170</v>
      </c>
      <c r="J10" s="12">
        <f t="shared" si="1"/>
        <v>5234</v>
      </c>
      <c r="K10" s="12">
        <f t="shared" si="1"/>
        <v>4857</v>
      </c>
      <c r="L10" s="12">
        <f t="shared" si="1"/>
        <v>4632</v>
      </c>
      <c r="M10" s="12">
        <f t="shared" si="1"/>
        <v>4354</v>
      </c>
      <c r="N10" s="12">
        <f t="shared" si="1"/>
        <v>4490</v>
      </c>
      <c r="O10" s="12">
        <f t="shared" si="1"/>
        <v>5018</v>
      </c>
      <c r="P10" s="13">
        <f>SUMIF(B10:O10,"&gt;0")/COUNTIF(B10:O10,"&gt;0")</f>
        <v>4920</v>
      </c>
    </row>
    <row r="11" spans="1:16" s="5" customFormat="1" x14ac:dyDescent="0.25">
      <c r="A11" s="14" t="s">
        <v>16</v>
      </c>
      <c r="B11" s="15">
        <v>40.000039999999998</v>
      </c>
      <c r="C11" s="15">
        <v>49.083511424976749</v>
      </c>
      <c r="D11" s="15">
        <v>47.856000000000002</v>
      </c>
      <c r="E11" s="15">
        <v>47.86</v>
      </c>
      <c r="F11" s="15">
        <v>50.691749857084211</v>
      </c>
      <c r="G11" s="16">
        <v>35.49</v>
      </c>
      <c r="H11" s="15">
        <v>50.138696551310417</v>
      </c>
      <c r="I11" s="15">
        <v>44.61</v>
      </c>
      <c r="J11" s="15">
        <v>45.749304246018497</v>
      </c>
      <c r="K11" s="15">
        <v>45.728000000000002</v>
      </c>
      <c r="L11" s="15">
        <v>51.42</v>
      </c>
      <c r="M11" s="15">
        <v>50.95</v>
      </c>
      <c r="N11" s="15">
        <v>52.595935412712315</v>
      </c>
      <c r="O11" s="17">
        <v>45.983171529018243</v>
      </c>
      <c r="P11" s="18">
        <f>SUMIF(B11:O11,"&gt;0")/COUNTIF(B11:O11,"&gt;0")</f>
        <v>47.011172072937178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4204</v>
      </c>
      <c r="C14" s="12">
        <f>ROUND(12*C16/C15,0)</f>
        <v>5726</v>
      </c>
      <c r="D14" s="12">
        <f t="shared" ref="D14:O14" si="2">ROUND(12*D16/D15,0)</f>
        <v>5176</v>
      </c>
      <c r="E14" s="12">
        <f t="shared" si="2"/>
        <v>5548</v>
      </c>
      <c r="F14" s="12">
        <f t="shared" si="2"/>
        <v>5350</v>
      </c>
      <c r="G14" s="12">
        <f t="shared" si="2"/>
        <v>7050</v>
      </c>
      <c r="H14" s="12">
        <f t="shared" si="2"/>
        <v>5295</v>
      </c>
      <c r="I14" s="12">
        <f t="shared" si="2"/>
        <v>5739</v>
      </c>
      <c r="J14" s="12">
        <f t="shared" si="2"/>
        <v>5966</v>
      </c>
      <c r="K14" s="12">
        <f t="shared" si="2"/>
        <v>5359</v>
      </c>
      <c r="L14" s="12">
        <f t="shared" si="2"/>
        <v>5165</v>
      </c>
      <c r="M14" s="12">
        <f t="shared" si="2"/>
        <v>4869</v>
      </c>
      <c r="N14" s="12">
        <f t="shared" si="2"/>
        <v>4994</v>
      </c>
      <c r="O14" s="12">
        <f t="shared" si="2"/>
        <v>5407</v>
      </c>
      <c r="P14" s="13">
        <f t="shared" ref="P14:P16" si="3">SUMIF(B14:O14,"&gt;0")/COUNTIF(B14:O14,"&gt;0")</f>
        <v>5417.7142857142853</v>
      </c>
    </row>
    <row r="15" spans="1:16" s="5" customFormat="1" x14ac:dyDescent="0.25">
      <c r="A15" s="14" t="s">
        <v>16</v>
      </c>
      <c r="B15" s="15">
        <v>61.943211984338951</v>
      </c>
      <c r="C15" s="15">
        <v>49.083511424976749</v>
      </c>
      <c r="D15" s="15">
        <v>54.44</v>
      </c>
      <c r="E15" s="15">
        <v>49.56</v>
      </c>
      <c r="F15" s="15">
        <v>50.691749857084211</v>
      </c>
      <c r="G15" s="16">
        <v>35.49</v>
      </c>
      <c r="H15" s="15">
        <v>49.155584854225893</v>
      </c>
      <c r="I15" s="15">
        <v>44.61</v>
      </c>
      <c r="J15" s="15">
        <v>45.749304246018497</v>
      </c>
      <c r="K15" s="15">
        <v>51.673000000000002</v>
      </c>
      <c r="L15" s="15">
        <v>51.42</v>
      </c>
      <c r="M15" s="15">
        <v>50.95</v>
      </c>
      <c r="N15" s="15">
        <v>52.595935412712315</v>
      </c>
      <c r="O15" s="17">
        <v>47.719284368621146</v>
      </c>
      <c r="P15" s="18">
        <f t="shared" si="3"/>
        <v>49.64868443914127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549</v>
      </c>
      <c r="C18" s="27">
        <f t="shared" si="4"/>
        <v>632</v>
      </c>
      <c r="D18" s="27">
        <f t="shared" si="4"/>
        <v>0</v>
      </c>
      <c r="E18" s="27">
        <f t="shared" si="4"/>
        <v>469</v>
      </c>
      <c r="F18" s="27">
        <f t="shared" si="4"/>
        <v>402</v>
      </c>
      <c r="G18" s="27">
        <f t="shared" si="4"/>
        <v>547</v>
      </c>
      <c r="H18" s="27">
        <f t="shared" si="4"/>
        <v>454</v>
      </c>
      <c r="I18" s="27">
        <f t="shared" si="4"/>
        <v>470</v>
      </c>
      <c r="J18" s="27">
        <f t="shared" si="4"/>
        <v>625</v>
      </c>
      <c r="K18" s="27">
        <f t="shared" si="4"/>
        <v>501</v>
      </c>
      <c r="L18" s="27">
        <f t="shared" si="4"/>
        <v>391</v>
      </c>
      <c r="M18" s="27">
        <f t="shared" si="4"/>
        <v>414</v>
      </c>
      <c r="N18" s="27">
        <f t="shared" si="4"/>
        <v>566</v>
      </c>
      <c r="O18" s="28">
        <f t="shared" si="4"/>
        <v>498</v>
      </c>
      <c r="P18" s="13">
        <f t="shared" ref="P18:P20" si="5">AVERAGE(B18:O18)</f>
        <v>465.57142857142856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-2.46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-0.17571428571428571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-1709</v>
      </c>
      <c r="C22" s="27">
        <f t="shared" si="8"/>
        <v>727</v>
      </c>
      <c r="D22" s="27">
        <f t="shared" si="8"/>
        <v>885</v>
      </c>
      <c r="E22" s="27">
        <f t="shared" si="8"/>
        <v>684</v>
      </c>
      <c r="F22" s="27">
        <f t="shared" si="8"/>
        <v>1042</v>
      </c>
      <c r="G22" s="27">
        <f t="shared" si="8"/>
        <v>1036</v>
      </c>
      <c r="H22" s="27">
        <f t="shared" si="8"/>
        <v>559</v>
      </c>
      <c r="I22" s="27">
        <f t="shared" si="8"/>
        <v>569</v>
      </c>
      <c r="J22" s="27">
        <f t="shared" si="8"/>
        <v>732</v>
      </c>
      <c r="K22" s="27">
        <f t="shared" si="8"/>
        <v>502</v>
      </c>
      <c r="L22" s="27">
        <f t="shared" si="8"/>
        <v>533</v>
      </c>
      <c r="M22" s="27">
        <f t="shared" si="8"/>
        <v>515</v>
      </c>
      <c r="N22" s="27">
        <f t="shared" si="8"/>
        <v>504</v>
      </c>
      <c r="O22" s="28">
        <f t="shared" si="8"/>
        <v>389</v>
      </c>
      <c r="P22" s="13">
        <f t="shared" ref="P22:P24" si="9">AVERAGE(B22:O22)</f>
        <v>497.71428571428572</v>
      </c>
    </row>
    <row r="23" spans="1:16" x14ac:dyDescent="0.25">
      <c r="A23" s="14" t="s">
        <v>16</v>
      </c>
      <c r="B23" s="30">
        <f t="shared" ref="B23:O23" si="10">ROUND(B15-B11,2)</f>
        <v>21.94</v>
      </c>
      <c r="C23" s="30">
        <f t="shared" si="10"/>
        <v>0</v>
      </c>
      <c r="D23" s="30">
        <f t="shared" si="10"/>
        <v>6.58</v>
      </c>
      <c r="E23" s="30">
        <f t="shared" si="10"/>
        <v>1.7</v>
      </c>
      <c r="F23" s="30">
        <f t="shared" si="10"/>
        <v>0</v>
      </c>
      <c r="G23" s="30">
        <f t="shared" si="10"/>
        <v>0</v>
      </c>
      <c r="H23" s="30">
        <f t="shared" si="10"/>
        <v>-0.98</v>
      </c>
      <c r="I23" s="30">
        <f t="shared" si="10"/>
        <v>0</v>
      </c>
      <c r="J23" s="30">
        <f t="shared" si="10"/>
        <v>0</v>
      </c>
      <c r="K23" s="30">
        <f t="shared" si="10"/>
        <v>5.95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1.74</v>
      </c>
      <c r="P23" s="29">
        <f t="shared" si="9"/>
        <v>2.6378571428571433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8" si="12">ROUND(100*(B10-B6)/B6,2)</f>
        <v>10.23</v>
      </c>
      <c r="C26" s="35">
        <f t="shared" si="12"/>
        <v>14.47</v>
      </c>
      <c r="D26" s="35">
        <f t="shared" si="12"/>
        <v>0</v>
      </c>
      <c r="E26" s="35">
        <f t="shared" si="12"/>
        <v>10.67</v>
      </c>
      <c r="F26" s="35">
        <f t="shared" si="12"/>
        <v>10.29</v>
      </c>
      <c r="G26" s="35">
        <f t="shared" si="12"/>
        <v>10.01</v>
      </c>
      <c r="H26" s="35">
        <f t="shared" si="12"/>
        <v>10.6</v>
      </c>
      <c r="I26" s="35">
        <f t="shared" si="12"/>
        <v>10</v>
      </c>
      <c r="J26" s="35">
        <f t="shared" si="12"/>
        <v>13.56</v>
      </c>
      <c r="K26" s="35">
        <f t="shared" si="12"/>
        <v>11.5</v>
      </c>
      <c r="L26" s="35">
        <f t="shared" si="12"/>
        <v>9.2200000000000006</v>
      </c>
      <c r="M26" s="35">
        <f t="shared" si="12"/>
        <v>10.51</v>
      </c>
      <c r="N26" s="35">
        <f t="shared" si="12"/>
        <v>14.42</v>
      </c>
      <c r="O26" s="36">
        <f t="shared" si="12"/>
        <v>11.02</v>
      </c>
      <c r="P26" s="33">
        <f t="shared" ref="P26:P28" si="13">AVERAGE(B26:O26)</f>
        <v>10.464285714285714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-4.7699999999999996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-0.34071428571428569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0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2" si="14">ROUND(100*(B14-B10)/B10,2)</f>
        <v>-28.9</v>
      </c>
      <c r="C30" s="35">
        <f t="shared" si="14"/>
        <v>14.54</v>
      </c>
      <c r="D30" s="35">
        <f t="shared" si="14"/>
        <v>20.62</v>
      </c>
      <c r="E30" s="35">
        <f t="shared" si="14"/>
        <v>14.06</v>
      </c>
      <c r="F30" s="35">
        <f t="shared" si="14"/>
        <v>24.19</v>
      </c>
      <c r="G30" s="35">
        <f t="shared" si="14"/>
        <v>17.23</v>
      </c>
      <c r="H30" s="35">
        <f t="shared" si="14"/>
        <v>11.8</v>
      </c>
      <c r="I30" s="35">
        <f t="shared" si="14"/>
        <v>11.01</v>
      </c>
      <c r="J30" s="35">
        <f t="shared" si="14"/>
        <v>13.99</v>
      </c>
      <c r="K30" s="35">
        <f t="shared" si="14"/>
        <v>10.34</v>
      </c>
      <c r="L30" s="35">
        <f t="shared" si="14"/>
        <v>11.51</v>
      </c>
      <c r="M30" s="35">
        <f t="shared" si="14"/>
        <v>11.83</v>
      </c>
      <c r="N30" s="35">
        <f t="shared" si="14"/>
        <v>11.22</v>
      </c>
      <c r="O30" s="36">
        <f t="shared" si="14"/>
        <v>7.75</v>
      </c>
      <c r="P30" s="33">
        <f t="shared" ref="P30:P32" si="15">AVERAGE(B30:O30)</f>
        <v>10.799285714285716</v>
      </c>
    </row>
    <row r="31" spans="1:16" x14ac:dyDescent="0.25">
      <c r="A31" s="14" t="s">
        <v>16</v>
      </c>
      <c r="B31" s="30">
        <f t="shared" si="14"/>
        <v>54.86</v>
      </c>
      <c r="C31" s="30">
        <f t="shared" si="14"/>
        <v>0</v>
      </c>
      <c r="D31" s="30">
        <f t="shared" si="14"/>
        <v>13.76</v>
      </c>
      <c r="E31" s="30">
        <f t="shared" si="14"/>
        <v>3.55</v>
      </c>
      <c r="F31" s="30">
        <f t="shared" si="14"/>
        <v>0</v>
      </c>
      <c r="G31" s="30">
        <f t="shared" si="14"/>
        <v>0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3.78</v>
      </c>
      <c r="P31" s="29">
        <f t="shared" si="15"/>
        <v>6.213571428571429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37.22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16.215714285714288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17" activePane="bottomRight" state="frozen"/>
      <selection activeCell="T10" sqref="T10"/>
      <selection pane="topRight" activeCell="T10" sqref="T10"/>
      <selection pane="bottomLeft" activeCell="T10" sqref="T10"/>
      <selection pane="bottomRight" activeCell="T10" sqref="T10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základní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4768</v>
      </c>
      <c r="C6" s="12">
        <f>ROUND(12*C8/C7,0)</f>
        <v>3986</v>
      </c>
      <c r="D6" s="12">
        <f t="shared" ref="D6:O6" si="0">ROUND(12*D8/D7,0)</f>
        <v>3831</v>
      </c>
      <c r="E6" s="12">
        <f t="shared" si="0"/>
        <v>3998</v>
      </c>
      <c r="F6" s="12">
        <f t="shared" si="0"/>
        <v>3577</v>
      </c>
      <c r="G6" s="12">
        <f t="shared" si="0"/>
        <v>4732</v>
      </c>
      <c r="H6" s="12">
        <f t="shared" si="0"/>
        <v>3904</v>
      </c>
      <c r="I6" s="12">
        <f t="shared" si="0"/>
        <v>4232</v>
      </c>
      <c r="J6" s="12">
        <f t="shared" si="0"/>
        <v>4221</v>
      </c>
      <c r="K6" s="12">
        <f t="shared" si="0"/>
        <v>3947</v>
      </c>
      <c r="L6" s="12">
        <f t="shared" si="0"/>
        <v>3920</v>
      </c>
      <c r="M6" s="12">
        <f t="shared" si="0"/>
        <v>3608</v>
      </c>
      <c r="N6" s="12">
        <f t="shared" si="0"/>
        <v>3582</v>
      </c>
      <c r="O6" s="12">
        <f t="shared" si="0"/>
        <v>4113</v>
      </c>
      <c r="P6" s="13">
        <f>SUMIF(B6:O6,"&gt;0")/COUNTIF(B6:O6,"&gt;0")</f>
        <v>4029.9285714285716</v>
      </c>
    </row>
    <row r="7" spans="1:16" x14ac:dyDescent="0.25">
      <c r="A7" s="14" t="s">
        <v>16</v>
      </c>
      <c r="B7" s="15">
        <v>45</v>
      </c>
      <c r="C7" s="15">
        <v>56.47</v>
      </c>
      <c r="D7" s="15">
        <v>53.604000000000006</v>
      </c>
      <c r="E7" s="15">
        <v>52.61</v>
      </c>
      <c r="F7" s="15">
        <v>55.360914070355086</v>
      </c>
      <c r="G7" s="16">
        <v>41</v>
      </c>
      <c r="H7" s="15">
        <v>54.996494998797431</v>
      </c>
      <c r="I7" s="15">
        <v>49.54</v>
      </c>
      <c r="J7" s="15">
        <v>49.963224948495466</v>
      </c>
      <c r="K7" s="15">
        <v>50.475000000000001</v>
      </c>
      <c r="L7" s="15">
        <v>55.63</v>
      </c>
      <c r="M7" s="15">
        <v>55.64</v>
      </c>
      <c r="N7" s="15">
        <v>57.608216888648876</v>
      </c>
      <c r="O7" s="17">
        <v>50.537355623289137</v>
      </c>
      <c r="P7" s="18">
        <f>SUMIF(B7:O7,"&gt;0")/COUNTIF(B7:O7,"&gt;0")</f>
        <v>52.031086180684717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5256</v>
      </c>
      <c r="C10" s="12">
        <f t="shared" ref="C10:O10" si="1">ROUND(12*C12/C11,0)</f>
        <v>4562</v>
      </c>
      <c r="D10" s="12">
        <f t="shared" si="1"/>
        <v>3831</v>
      </c>
      <c r="E10" s="12">
        <f t="shared" si="1"/>
        <v>4425</v>
      </c>
      <c r="F10" s="12">
        <f t="shared" si="1"/>
        <v>3945</v>
      </c>
      <c r="G10" s="12">
        <f t="shared" si="1"/>
        <v>5205</v>
      </c>
      <c r="H10" s="12">
        <f t="shared" si="1"/>
        <v>4318</v>
      </c>
      <c r="I10" s="12">
        <f t="shared" si="1"/>
        <v>4655</v>
      </c>
      <c r="J10" s="12">
        <f t="shared" si="1"/>
        <v>4792</v>
      </c>
      <c r="K10" s="12">
        <f t="shared" si="1"/>
        <v>4401</v>
      </c>
      <c r="L10" s="12">
        <f t="shared" si="1"/>
        <v>4281</v>
      </c>
      <c r="M10" s="12">
        <f t="shared" si="1"/>
        <v>3987</v>
      </c>
      <c r="N10" s="12">
        <f t="shared" si="1"/>
        <v>4099</v>
      </c>
      <c r="O10" s="12">
        <f t="shared" si="1"/>
        <v>4566</v>
      </c>
      <c r="P10" s="13">
        <f>SUMIF(B10:O10,"&gt;0")/COUNTIF(B10:O10,"&gt;0")</f>
        <v>4451.6428571428569</v>
      </c>
    </row>
    <row r="11" spans="1:16" s="5" customFormat="1" x14ac:dyDescent="0.25">
      <c r="A11" s="14" t="s">
        <v>16</v>
      </c>
      <c r="B11" s="15">
        <v>45</v>
      </c>
      <c r="C11" s="15">
        <v>53.780075293896246</v>
      </c>
      <c r="D11" s="15">
        <v>53.604000000000006</v>
      </c>
      <c r="E11" s="15">
        <v>52.61</v>
      </c>
      <c r="F11" s="15">
        <v>55.360914070355086</v>
      </c>
      <c r="G11" s="16">
        <v>41</v>
      </c>
      <c r="H11" s="15">
        <v>54.996494998797431</v>
      </c>
      <c r="I11" s="15">
        <v>49.54</v>
      </c>
      <c r="J11" s="15">
        <v>49.963224948495466</v>
      </c>
      <c r="K11" s="15">
        <v>50.475000000000001</v>
      </c>
      <c r="L11" s="15">
        <v>55.63</v>
      </c>
      <c r="M11" s="15">
        <v>55.64</v>
      </c>
      <c r="N11" s="15">
        <v>57.608216888648876</v>
      </c>
      <c r="O11" s="17">
        <v>50.537355623289137</v>
      </c>
      <c r="P11" s="18">
        <f>SUMIF(B11:O11,"&gt;0")/COUNTIF(B11:O11,"&gt;0")</f>
        <v>51.838948701677296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4057</v>
      </c>
      <c r="C14" s="12">
        <f>ROUND(12*C16/C15,0)</f>
        <v>5226</v>
      </c>
      <c r="D14" s="12">
        <f t="shared" ref="D14:O14" si="2">ROUND(12*D16/D15,0)</f>
        <v>4611</v>
      </c>
      <c r="E14" s="12">
        <f t="shared" si="2"/>
        <v>5063</v>
      </c>
      <c r="F14" s="12">
        <f t="shared" si="2"/>
        <v>4899</v>
      </c>
      <c r="G14" s="12">
        <f t="shared" si="2"/>
        <v>6102</v>
      </c>
      <c r="H14" s="12">
        <f t="shared" si="2"/>
        <v>4827</v>
      </c>
      <c r="I14" s="12">
        <f t="shared" si="2"/>
        <v>5167</v>
      </c>
      <c r="J14" s="12">
        <f t="shared" si="2"/>
        <v>5463</v>
      </c>
      <c r="K14" s="12">
        <f t="shared" si="2"/>
        <v>4855</v>
      </c>
      <c r="L14" s="12">
        <f t="shared" si="2"/>
        <v>4774</v>
      </c>
      <c r="M14" s="12">
        <f t="shared" si="2"/>
        <v>4458</v>
      </c>
      <c r="N14" s="12">
        <f t="shared" si="2"/>
        <v>4559</v>
      </c>
      <c r="O14" s="12">
        <f t="shared" si="2"/>
        <v>4919</v>
      </c>
      <c r="P14" s="13">
        <f t="shared" ref="P14:P16" si="3">SUMIF(B14:O14,"&gt;0")/COUNTIF(B14:O14,"&gt;0")</f>
        <v>4927.1428571428569</v>
      </c>
    </row>
    <row r="15" spans="1:16" s="5" customFormat="1" x14ac:dyDescent="0.25">
      <c r="A15" s="14" t="s">
        <v>16</v>
      </c>
      <c r="B15" s="15">
        <v>64.18163294106256</v>
      </c>
      <c r="C15" s="15">
        <v>53.780075293896246</v>
      </c>
      <c r="D15" s="15">
        <v>61.115000000000002</v>
      </c>
      <c r="E15" s="15">
        <v>54.31</v>
      </c>
      <c r="F15" s="15">
        <v>55.360914070355086</v>
      </c>
      <c r="G15" s="16">
        <v>41</v>
      </c>
      <c r="H15" s="15">
        <v>53.918132351762189</v>
      </c>
      <c r="I15" s="15">
        <v>49.54</v>
      </c>
      <c r="J15" s="15">
        <v>49.963224948495466</v>
      </c>
      <c r="K15" s="15">
        <v>57.036999999999999</v>
      </c>
      <c r="L15" s="15">
        <v>55.63</v>
      </c>
      <c r="M15" s="15">
        <v>55.64</v>
      </c>
      <c r="N15" s="15">
        <v>57.608216888648876</v>
      </c>
      <c r="O15" s="17">
        <v>52.447007529162335</v>
      </c>
      <c r="P15" s="18">
        <f t="shared" si="3"/>
        <v>54.395086001670187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488</v>
      </c>
      <c r="C18" s="27">
        <f t="shared" si="4"/>
        <v>576</v>
      </c>
      <c r="D18" s="27">
        <f t="shared" si="4"/>
        <v>0</v>
      </c>
      <c r="E18" s="27">
        <f t="shared" si="4"/>
        <v>427</v>
      </c>
      <c r="F18" s="27">
        <f t="shared" si="4"/>
        <v>368</v>
      </c>
      <c r="G18" s="27">
        <f t="shared" si="4"/>
        <v>473</v>
      </c>
      <c r="H18" s="27">
        <f t="shared" si="4"/>
        <v>414</v>
      </c>
      <c r="I18" s="27">
        <f t="shared" si="4"/>
        <v>423</v>
      </c>
      <c r="J18" s="27">
        <f t="shared" si="4"/>
        <v>571</v>
      </c>
      <c r="K18" s="27">
        <f t="shared" si="4"/>
        <v>454</v>
      </c>
      <c r="L18" s="27">
        <f t="shared" si="4"/>
        <v>361</v>
      </c>
      <c r="M18" s="27">
        <f t="shared" si="4"/>
        <v>379</v>
      </c>
      <c r="N18" s="27">
        <f t="shared" si="4"/>
        <v>517</v>
      </c>
      <c r="O18" s="28">
        <f t="shared" si="4"/>
        <v>453</v>
      </c>
      <c r="P18" s="13">
        <f t="shared" ref="P18:P20" si="5">AVERAGE(B18:O18)</f>
        <v>421.71428571428572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-2.69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-0.19214285714285714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-1199</v>
      </c>
      <c r="C22" s="27">
        <f t="shared" si="8"/>
        <v>664</v>
      </c>
      <c r="D22" s="27">
        <f t="shared" si="8"/>
        <v>780</v>
      </c>
      <c r="E22" s="27">
        <f t="shared" si="8"/>
        <v>638</v>
      </c>
      <c r="F22" s="27">
        <f t="shared" si="8"/>
        <v>954</v>
      </c>
      <c r="G22" s="27">
        <f t="shared" si="8"/>
        <v>897</v>
      </c>
      <c r="H22" s="27">
        <f t="shared" si="8"/>
        <v>509</v>
      </c>
      <c r="I22" s="27">
        <f t="shared" si="8"/>
        <v>512</v>
      </c>
      <c r="J22" s="27">
        <f t="shared" si="8"/>
        <v>671</v>
      </c>
      <c r="K22" s="27">
        <f t="shared" si="8"/>
        <v>454</v>
      </c>
      <c r="L22" s="27">
        <f t="shared" si="8"/>
        <v>493</v>
      </c>
      <c r="M22" s="27">
        <f t="shared" si="8"/>
        <v>471</v>
      </c>
      <c r="N22" s="27">
        <f t="shared" si="8"/>
        <v>460</v>
      </c>
      <c r="O22" s="28">
        <f t="shared" si="8"/>
        <v>353</v>
      </c>
      <c r="P22" s="13">
        <f t="shared" ref="P22:P24" si="9">AVERAGE(B22:O22)</f>
        <v>475.5</v>
      </c>
    </row>
    <row r="23" spans="1:16" x14ac:dyDescent="0.25">
      <c r="A23" s="14" t="s">
        <v>16</v>
      </c>
      <c r="B23" s="30">
        <f t="shared" ref="B23:O23" si="10">ROUND(B15-B11,2)</f>
        <v>19.18</v>
      </c>
      <c r="C23" s="30">
        <f t="shared" si="10"/>
        <v>0</v>
      </c>
      <c r="D23" s="30">
        <f t="shared" si="10"/>
        <v>7.51</v>
      </c>
      <c r="E23" s="30">
        <f t="shared" si="10"/>
        <v>1.7</v>
      </c>
      <c r="F23" s="30">
        <f t="shared" si="10"/>
        <v>0</v>
      </c>
      <c r="G23" s="30">
        <f t="shared" si="10"/>
        <v>0</v>
      </c>
      <c r="H23" s="30">
        <f t="shared" si="10"/>
        <v>-1.08</v>
      </c>
      <c r="I23" s="30">
        <f t="shared" si="10"/>
        <v>0</v>
      </c>
      <c r="J23" s="30">
        <f t="shared" si="10"/>
        <v>0</v>
      </c>
      <c r="K23" s="30">
        <f t="shared" si="10"/>
        <v>6.56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1.91</v>
      </c>
      <c r="P23" s="29">
        <f t="shared" si="9"/>
        <v>2.5557142857142852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8" si="12">ROUND(100*(B10-B6)/B6,2)</f>
        <v>10.23</v>
      </c>
      <c r="C26" s="35">
        <f t="shared" si="12"/>
        <v>14.45</v>
      </c>
      <c r="D26" s="35">
        <f t="shared" si="12"/>
        <v>0</v>
      </c>
      <c r="E26" s="35">
        <f t="shared" si="12"/>
        <v>10.68</v>
      </c>
      <c r="F26" s="35">
        <f t="shared" si="12"/>
        <v>10.29</v>
      </c>
      <c r="G26" s="35">
        <f t="shared" si="12"/>
        <v>10</v>
      </c>
      <c r="H26" s="35">
        <f t="shared" si="12"/>
        <v>10.6</v>
      </c>
      <c r="I26" s="35">
        <f t="shared" si="12"/>
        <v>10</v>
      </c>
      <c r="J26" s="35">
        <f t="shared" si="12"/>
        <v>13.53</v>
      </c>
      <c r="K26" s="35">
        <f t="shared" si="12"/>
        <v>11.5</v>
      </c>
      <c r="L26" s="35">
        <f t="shared" si="12"/>
        <v>9.2100000000000009</v>
      </c>
      <c r="M26" s="35">
        <f t="shared" si="12"/>
        <v>10.5</v>
      </c>
      <c r="N26" s="35">
        <f t="shared" si="12"/>
        <v>14.43</v>
      </c>
      <c r="O26" s="36">
        <f t="shared" si="12"/>
        <v>11.01</v>
      </c>
      <c r="P26" s="33">
        <f t="shared" ref="P26:P28" si="13">AVERAGE(B26:O26)</f>
        <v>10.459285714285715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-0.33999999999999997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0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2" si="14">ROUND(100*(B14-B10)/B10,2)</f>
        <v>-22.81</v>
      </c>
      <c r="C30" s="35">
        <f t="shared" si="14"/>
        <v>14.56</v>
      </c>
      <c r="D30" s="35">
        <f t="shared" si="14"/>
        <v>20.36</v>
      </c>
      <c r="E30" s="35">
        <f t="shared" si="14"/>
        <v>14.42</v>
      </c>
      <c r="F30" s="35">
        <f t="shared" si="14"/>
        <v>24.18</v>
      </c>
      <c r="G30" s="35">
        <f t="shared" si="14"/>
        <v>17.23</v>
      </c>
      <c r="H30" s="35">
        <f t="shared" si="14"/>
        <v>11.79</v>
      </c>
      <c r="I30" s="35">
        <f t="shared" si="14"/>
        <v>11</v>
      </c>
      <c r="J30" s="35">
        <f t="shared" si="14"/>
        <v>14</v>
      </c>
      <c r="K30" s="35">
        <f t="shared" si="14"/>
        <v>10.32</v>
      </c>
      <c r="L30" s="35">
        <f t="shared" si="14"/>
        <v>11.52</v>
      </c>
      <c r="M30" s="35">
        <f t="shared" si="14"/>
        <v>11.81</v>
      </c>
      <c r="N30" s="35">
        <f t="shared" si="14"/>
        <v>11.22</v>
      </c>
      <c r="O30" s="36">
        <f t="shared" si="14"/>
        <v>7.73</v>
      </c>
      <c r="P30" s="33">
        <f t="shared" ref="P30:P32" si="15">AVERAGE(B30:O30)</f>
        <v>11.237857142857139</v>
      </c>
    </row>
    <row r="31" spans="1:16" x14ac:dyDescent="0.25">
      <c r="A31" s="14" t="s">
        <v>16</v>
      </c>
      <c r="B31" s="30">
        <f t="shared" si="14"/>
        <v>42.63</v>
      </c>
      <c r="C31" s="30">
        <f t="shared" si="14"/>
        <v>0</v>
      </c>
      <c r="D31" s="30">
        <f t="shared" si="14"/>
        <v>14.01</v>
      </c>
      <c r="E31" s="30">
        <f t="shared" si="14"/>
        <v>3.23</v>
      </c>
      <c r="F31" s="30">
        <f t="shared" si="14"/>
        <v>0</v>
      </c>
      <c r="G31" s="30">
        <f t="shared" si="14"/>
        <v>0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3.78</v>
      </c>
      <c r="P31" s="29">
        <f t="shared" si="15"/>
        <v>5.335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37.22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16.215714285714288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23" activePane="bottomRight" state="frozen"/>
      <selection activeCell="T10" sqref="T10"/>
      <selection pane="topRight" activeCell="T10" sqref="T10"/>
      <selection pane="bottomLeft" activeCell="T10" sqref="T10"/>
      <selection pane="bottomRight" activeCell="T10" sqref="T10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základní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4308</v>
      </c>
      <c r="C6" s="12">
        <f>ROUND(12*C8/C7,0)</f>
        <v>3752</v>
      </c>
      <c r="D6" s="12">
        <f t="shared" ref="D6:O6" si="0">ROUND(12*D8/D7,0)</f>
        <v>3532</v>
      </c>
      <c r="E6" s="12">
        <f t="shared" si="0"/>
        <v>3759</v>
      </c>
      <c r="F6" s="12">
        <f t="shared" si="0"/>
        <v>3377</v>
      </c>
      <c r="G6" s="12">
        <f t="shared" si="0"/>
        <v>4191</v>
      </c>
      <c r="H6" s="12">
        <f t="shared" si="0"/>
        <v>3676</v>
      </c>
      <c r="I6" s="12">
        <f t="shared" si="0"/>
        <v>3908</v>
      </c>
      <c r="J6" s="12">
        <f t="shared" si="0"/>
        <v>3986</v>
      </c>
      <c r="K6" s="12">
        <f t="shared" si="0"/>
        <v>3689</v>
      </c>
      <c r="L6" s="12">
        <f t="shared" si="0"/>
        <v>3719</v>
      </c>
      <c r="M6" s="12">
        <f t="shared" si="0"/>
        <v>3407</v>
      </c>
      <c r="N6" s="12">
        <f t="shared" si="0"/>
        <v>3374</v>
      </c>
      <c r="O6" s="12">
        <f t="shared" si="0"/>
        <v>3874</v>
      </c>
      <c r="P6" s="13">
        <f>SUMIF(B6:O6,"&gt;0")/COUNTIF(B6:O6,"&gt;0")</f>
        <v>3753.7142857142858</v>
      </c>
    </row>
    <row r="7" spans="1:16" x14ac:dyDescent="0.25">
      <c r="A7" s="14" t="s">
        <v>16</v>
      </c>
      <c r="B7" s="15">
        <v>49.8</v>
      </c>
      <c r="C7" s="15">
        <v>59.99</v>
      </c>
      <c r="D7" s="15">
        <v>58.153056000000007</v>
      </c>
      <c r="E7" s="15">
        <v>55.96</v>
      </c>
      <c r="F7" s="15">
        <v>58.626822367539738</v>
      </c>
      <c r="G7" s="16">
        <v>46.29</v>
      </c>
      <c r="H7" s="15">
        <v>58.394345991188345</v>
      </c>
      <c r="I7" s="15">
        <v>53.65</v>
      </c>
      <c r="J7" s="15">
        <v>52.910707186704613</v>
      </c>
      <c r="K7" s="15">
        <v>54.006999999999998</v>
      </c>
      <c r="L7" s="15">
        <v>58.63</v>
      </c>
      <c r="M7" s="15">
        <v>58.92</v>
      </c>
      <c r="N7" s="15">
        <v>61.167689417726024</v>
      </c>
      <c r="O7" s="17">
        <v>53.655715288761016</v>
      </c>
      <c r="P7" s="18">
        <f>SUMIF(B7:O7,"&gt;0")/COUNTIF(B7:O7,"&gt;0")</f>
        <v>55.725381160851406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17350.285714285714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4749</v>
      </c>
      <c r="C10" s="12">
        <f t="shared" ref="C10:O10" si="1">ROUND(12*C12/C11,0)</f>
        <v>4294</v>
      </c>
      <c r="D10" s="12">
        <f t="shared" si="1"/>
        <v>3532</v>
      </c>
      <c r="E10" s="12">
        <f t="shared" si="1"/>
        <v>4160</v>
      </c>
      <c r="F10" s="12">
        <f t="shared" si="1"/>
        <v>3725</v>
      </c>
      <c r="G10" s="12">
        <f t="shared" si="1"/>
        <v>4610</v>
      </c>
      <c r="H10" s="12">
        <f t="shared" si="1"/>
        <v>4067</v>
      </c>
      <c r="I10" s="12">
        <f t="shared" si="1"/>
        <v>4299</v>
      </c>
      <c r="J10" s="12">
        <f t="shared" si="1"/>
        <v>4526</v>
      </c>
      <c r="K10" s="12">
        <f t="shared" si="1"/>
        <v>4113</v>
      </c>
      <c r="L10" s="12">
        <f t="shared" si="1"/>
        <v>4062</v>
      </c>
      <c r="M10" s="12">
        <f t="shared" si="1"/>
        <v>3765</v>
      </c>
      <c r="N10" s="12">
        <f t="shared" si="1"/>
        <v>3861</v>
      </c>
      <c r="O10" s="12">
        <f t="shared" si="1"/>
        <v>4301</v>
      </c>
      <c r="P10" s="13">
        <f>SUMIF(B10:O10,"&gt;0")/COUNTIF(B10:O10,"&gt;0")</f>
        <v>4147.4285714285716</v>
      </c>
    </row>
    <row r="11" spans="1:16" s="5" customFormat="1" x14ac:dyDescent="0.25">
      <c r="A11" s="14" t="s">
        <v>16</v>
      </c>
      <c r="B11" s="15">
        <v>49.8</v>
      </c>
      <c r="C11" s="15">
        <v>57.133563767688436</v>
      </c>
      <c r="D11" s="15">
        <v>58.153056000000007</v>
      </c>
      <c r="E11" s="15">
        <v>55.96</v>
      </c>
      <c r="F11" s="15">
        <v>58.626822367539738</v>
      </c>
      <c r="G11" s="16">
        <v>46.29</v>
      </c>
      <c r="H11" s="15">
        <v>58.394345991188345</v>
      </c>
      <c r="I11" s="15">
        <v>53.65</v>
      </c>
      <c r="J11" s="15">
        <v>52.910707186704613</v>
      </c>
      <c r="K11" s="15">
        <v>54.006999999999998</v>
      </c>
      <c r="L11" s="15">
        <v>58.63</v>
      </c>
      <c r="M11" s="15">
        <v>58.92</v>
      </c>
      <c r="N11" s="15">
        <v>61.167689417726024</v>
      </c>
      <c r="O11" s="17">
        <v>53.655715288761016</v>
      </c>
      <c r="P11" s="18">
        <f>SUMIF(B11:O11,"&gt;0")/COUNTIF(B11:O11,"&gt;0")</f>
        <v>55.521350001400585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19097.928571428572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3966</v>
      </c>
      <c r="C14" s="12">
        <f>ROUND(12*C16/C15,0)</f>
        <v>4919</v>
      </c>
      <c r="D14" s="12">
        <f t="shared" ref="D14:O14" si="2">ROUND(12*D16/D15,0)</f>
        <v>4234</v>
      </c>
      <c r="E14" s="12">
        <f t="shared" si="2"/>
        <v>4769</v>
      </c>
      <c r="F14" s="12">
        <f t="shared" si="2"/>
        <v>4626</v>
      </c>
      <c r="G14" s="12">
        <f t="shared" si="2"/>
        <v>5405</v>
      </c>
      <c r="H14" s="12">
        <f t="shared" si="2"/>
        <v>4546</v>
      </c>
      <c r="I14" s="12">
        <f t="shared" si="2"/>
        <v>4772</v>
      </c>
      <c r="J14" s="12">
        <f t="shared" si="2"/>
        <v>5159</v>
      </c>
      <c r="K14" s="12">
        <f t="shared" si="2"/>
        <v>4538</v>
      </c>
      <c r="L14" s="12">
        <f t="shared" si="2"/>
        <v>4530</v>
      </c>
      <c r="M14" s="12">
        <f t="shared" si="2"/>
        <v>4210</v>
      </c>
      <c r="N14" s="12">
        <f t="shared" si="2"/>
        <v>4294</v>
      </c>
      <c r="O14" s="12">
        <f t="shared" si="2"/>
        <v>4633</v>
      </c>
      <c r="P14" s="13">
        <f t="shared" ref="P14:P16" si="3">SUMIF(B14:O14,"&gt;0")/COUNTIF(B14:O14,"&gt;0")</f>
        <v>4614.3571428571431</v>
      </c>
    </row>
    <row r="15" spans="1:16" s="5" customFormat="1" x14ac:dyDescent="0.25">
      <c r="A15" s="14" t="s">
        <v>16</v>
      </c>
      <c r="B15" s="15">
        <v>65.660021938448409</v>
      </c>
      <c r="C15" s="15">
        <v>57.133563767688436</v>
      </c>
      <c r="D15" s="15">
        <v>66.553975999999992</v>
      </c>
      <c r="E15" s="15">
        <v>57.66</v>
      </c>
      <c r="F15" s="15">
        <v>58.626822367539738</v>
      </c>
      <c r="G15" s="16">
        <v>46.29</v>
      </c>
      <c r="H15" s="15">
        <v>57.249358814890535</v>
      </c>
      <c r="I15" s="15">
        <v>53.65</v>
      </c>
      <c r="J15" s="15">
        <v>52.910707186704613</v>
      </c>
      <c r="K15" s="15">
        <v>61.027999999999999</v>
      </c>
      <c r="L15" s="15">
        <v>58.63</v>
      </c>
      <c r="M15" s="15">
        <v>58.92</v>
      </c>
      <c r="N15" s="15">
        <v>61.167689417726024</v>
      </c>
      <c r="O15" s="17">
        <v>55.684193577898284</v>
      </c>
      <c r="P15" s="18">
        <f t="shared" si="3"/>
        <v>57.940309505064008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441</v>
      </c>
      <c r="C18" s="27">
        <f t="shared" si="4"/>
        <v>542</v>
      </c>
      <c r="D18" s="27">
        <f t="shared" si="4"/>
        <v>0</v>
      </c>
      <c r="E18" s="27">
        <f t="shared" si="4"/>
        <v>401</v>
      </c>
      <c r="F18" s="27">
        <f t="shared" si="4"/>
        <v>348</v>
      </c>
      <c r="G18" s="27">
        <f t="shared" si="4"/>
        <v>419</v>
      </c>
      <c r="H18" s="27">
        <f t="shared" si="4"/>
        <v>391</v>
      </c>
      <c r="I18" s="27">
        <f t="shared" si="4"/>
        <v>391</v>
      </c>
      <c r="J18" s="27">
        <f t="shared" si="4"/>
        <v>540</v>
      </c>
      <c r="K18" s="27">
        <f t="shared" si="4"/>
        <v>424</v>
      </c>
      <c r="L18" s="27">
        <f t="shared" si="4"/>
        <v>343</v>
      </c>
      <c r="M18" s="27">
        <f t="shared" si="4"/>
        <v>358</v>
      </c>
      <c r="N18" s="27">
        <f t="shared" si="4"/>
        <v>487</v>
      </c>
      <c r="O18" s="28">
        <f t="shared" si="4"/>
        <v>427</v>
      </c>
      <c r="P18" s="13">
        <f t="shared" ref="P18:P20" si="5">AVERAGE(B18:O18)</f>
        <v>393.71428571428572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-2.86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-0.20428571428571426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1747.6428571428571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-783</v>
      </c>
      <c r="C22" s="27">
        <f t="shared" si="8"/>
        <v>625</v>
      </c>
      <c r="D22" s="27">
        <f t="shared" si="8"/>
        <v>702</v>
      </c>
      <c r="E22" s="27">
        <f t="shared" si="8"/>
        <v>609</v>
      </c>
      <c r="F22" s="27">
        <f t="shared" si="8"/>
        <v>901</v>
      </c>
      <c r="G22" s="27">
        <f t="shared" si="8"/>
        <v>795</v>
      </c>
      <c r="H22" s="27">
        <f t="shared" si="8"/>
        <v>479</v>
      </c>
      <c r="I22" s="27">
        <f t="shared" si="8"/>
        <v>473</v>
      </c>
      <c r="J22" s="27">
        <f t="shared" si="8"/>
        <v>633</v>
      </c>
      <c r="K22" s="27">
        <f t="shared" si="8"/>
        <v>425</v>
      </c>
      <c r="L22" s="27">
        <f t="shared" si="8"/>
        <v>468</v>
      </c>
      <c r="M22" s="27">
        <f t="shared" si="8"/>
        <v>445</v>
      </c>
      <c r="N22" s="27">
        <f t="shared" si="8"/>
        <v>433</v>
      </c>
      <c r="O22" s="28">
        <f t="shared" si="8"/>
        <v>332</v>
      </c>
      <c r="P22" s="13">
        <f t="shared" ref="P22:P24" si="9">AVERAGE(B22:O22)</f>
        <v>466.92857142857144</v>
      </c>
    </row>
    <row r="23" spans="1:16" x14ac:dyDescent="0.25">
      <c r="A23" s="14" t="s">
        <v>16</v>
      </c>
      <c r="B23" s="30">
        <f t="shared" ref="B23:O23" si="10">ROUND(B15-B11,2)</f>
        <v>15.86</v>
      </c>
      <c r="C23" s="30">
        <f t="shared" si="10"/>
        <v>0</v>
      </c>
      <c r="D23" s="30">
        <f t="shared" si="10"/>
        <v>8.4</v>
      </c>
      <c r="E23" s="30">
        <f t="shared" si="10"/>
        <v>1.7</v>
      </c>
      <c r="F23" s="30">
        <f t="shared" si="10"/>
        <v>0</v>
      </c>
      <c r="G23" s="30">
        <f t="shared" si="10"/>
        <v>0</v>
      </c>
      <c r="H23" s="30">
        <f t="shared" si="10"/>
        <v>-1.1399999999999999</v>
      </c>
      <c r="I23" s="30">
        <f t="shared" si="10"/>
        <v>0</v>
      </c>
      <c r="J23" s="30">
        <f t="shared" si="10"/>
        <v>0</v>
      </c>
      <c r="K23" s="30">
        <f t="shared" si="10"/>
        <v>7.02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2.0299999999999998</v>
      </c>
      <c r="P23" s="29">
        <f t="shared" si="9"/>
        <v>2.419285714285714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6370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3045.3571428571427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6" si="12">ROUND(100*(B10-B6)/B6,2)</f>
        <v>10.24</v>
      </c>
      <c r="C26" s="35">
        <f t="shared" si="12"/>
        <v>14.45</v>
      </c>
      <c r="D26" s="35">
        <f t="shared" si="12"/>
        <v>0</v>
      </c>
      <c r="E26" s="35">
        <f t="shared" si="12"/>
        <v>10.67</v>
      </c>
      <c r="F26" s="35">
        <f t="shared" si="12"/>
        <v>10.31</v>
      </c>
      <c r="G26" s="35">
        <f t="shared" si="12"/>
        <v>10</v>
      </c>
      <c r="H26" s="35">
        <f t="shared" si="12"/>
        <v>10.64</v>
      </c>
      <c r="I26" s="35">
        <f t="shared" si="12"/>
        <v>10.01</v>
      </c>
      <c r="J26" s="35">
        <f t="shared" si="12"/>
        <v>13.55</v>
      </c>
      <c r="K26" s="35">
        <f t="shared" si="12"/>
        <v>11.49</v>
      </c>
      <c r="L26" s="35">
        <f t="shared" si="12"/>
        <v>9.2200000000000006</v>
      </c>
      <c r="M26" s="35">
        <f t="shared" si="12"/>
        <v>10.51</v>
      </c>
      <c r="N26" s="35">
        <f t="shared" si="12"/>
        <v>14.43</v>
      </c>
      <c r="O26" s="36">
        <f t="shared" si="12"/>
        <v>11.02</v>
      </c>
      <c r="P26" s="33">
        <f t="shared" ref="P26:P28" si="13">AVERAGE(B26:O26)</f>
        <v>10.467142857142859</v>
      </c>
    </row>
    <row r="27" spans="1:16" x14ac:dyDescent="0.25">
      <c r="A27" s="14" t="s">
        <v>16</v>
      </c>
      <c r="B27" s="30">
        <f t="shared" ref="B27:O27" si="14">ROUND(100*(B11-B7)/B7,2)</f>
        <v>0</v>
      </c>
      <c r="C27" s="30">
        <f t="shared" si="14"/>
        <v>-4.76</v>
      </c>
      <c r="D27" s="30">
        <f t="shared" si="14"/>
        <v>0</v>
      </c>
      <c r="E27" s="30">
        <f t="shared" si="14"/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1">
        <f t="shared" si="14"/>
        <v>0</v>
      </c>
      <c r="P27" s="29">
        <f t="shared" si="13"/>
        <v>-0.33999999999999997</v>
      </c>
    </row>
    <row r="28" spans="1:16" ht="15.75" thickBot="1" x14ac:dyDescent="0.3">
      <c r="A28" s="19" t="s">
        <v>17</v>
      </c>
      <c r="B28" s="37">
        <f t="shared" ref="B28:O28" si="15">ROUND(100*(B12-B8)/B8,2)</f>
        <v>10.23</v>
      </c>
      <c r="C28" s="37">
        <f t="shared" si="15"/>
        <v>9</v>
      </c>
      <c r="D28" s="37">
        <f t="shared" si="15"/>
        <v>0</v>
      </c>
      <c r="E28" s="37">
        <f t="shared" si="15"/>
        <v>10.67</v>
      </c>
      <c r="F28" s="37">
        <f t="shared" si="15"/>
        <v>10.3</v>
      </c>
      <c r="G28" s="37">
        <f t="shared" si="15"/>
        <v>10</v>
      </c>
      <c r="H28" s="37">
        <f t="shared" si="15"/>
        <v>10.62</v>
      </c>
      <c r="I28" s="37">
        <f t="shared" si="15"/>
        <v>10</v>
      </c>
      <c r="J28" s="37">
        <f t="shared" si="15"/>
        <v>13.55</v>
      </c>
      <c r="K28" s="37">
        <f t="shared" si="15"/>
        <v>11.5</v>
      </c>
      <c r="L28" s="37">
        <f t="shared" si="15"/>
        <v>9.2100000000000009</v>
      </c>
      <c r="M28" s="37">
        <f t="shared" si="15"/>
        <v>10.5</v>
      </c>
      <c r="N28" s="37">
        <f t="shared" si="15"/>
        <v>14.44</v>
      </c>
      <c r="O28" s="38">
        <f t="shared" si="15"/>
        <v>11.03</v>
      </c>
      <c r="P28" s="34">
        <f t="shared" si="13"/>
        <v>10.074999999999999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0" si="16">ROUND(100*(B14-B10)/B10,2)</f>
        <v>-16.489999999999998</v>
      </c>
      <c r="C30" s="35">
        <f t="shared" si="16"/>
        <v>14.56</v>
      </c>
      <c r="D30" s="35">
        <f t="shared" si="16"/>
        <v>19.88</v>
      </c>
      <c r="E30" s="35">
        <f t="shared" si="16"/>
        <v>14.64</v>
      </c>
      <c r="F30" s="35">
        <f t="shared" si="16"/>
        <v>24.19</v>
      </c>
      <c r="G30" s="35">
        <f t="shared" si="16"/>
        <v>17.25</v>
      </c>
      <c r="H30" s="35">
        <f t="shared" si="16"/>
        <v>11.78</v>
      </c>
      <c r="I30" s="35">
        <f t="shared" si="16"/>
        <v>11</v>
      </c>
      <c r="J30" s="35">
        <f t="shared" si="16"/>
        <v>13.99</v>
      </c>
      <c r="K30" s="35">
        <f t="shared" si="16"/>
        <v>10.33</v>
      </c>
      <c r="L30" s="35">
        <f t="shared" si="16"/>
        <v>11.52</v>
      </c>
      <c r="M30" s="35">
        <f t="shared" si="16"/>
        <v>11.82</v>
      </c>
      <c r="N30" s="35">
        <f t="shared" si="16"/>
        <v>11.21</v>
      </c>
      <c r="O30" s="36">
        <f t="shared" si="16"/>
        <v>7.72</v>
      </c>
      <c r="P30" s="33">
        <f t="shared" ref="P30:P32" si="17">AVERAGE(B30:O30)</f>
        <v>11.671428571428573</v>
      </c>
    </row>
    <row r="31" spans="1:16" x14ac:dyDescent="0.25">
      <c r="A31" s="14" t="s">
        <v>16</v>
      </c>
      <c r="B31" s="30">
        <f t="shared" ref="B31:O31" si="18">ROUND(100*(B15-B11)/B11,2)</f>
        <v>31.85</v>
      </c>
      <c r="C31" s="30">
        <f t="shared" si="18"/>
        <v>0</v>
      </c>
      <c r="D31" s="30">
        <f t="shared" si="18"/>
        <v>14.45</v>
      </c>
      <c r="E31" s="30">
        <f t="shared" si="18"/>
        <v>3.04</v>
      </c>
      <c r="F31" s="30">
        <f t="shared" si="18"/>
        <v>0</v>
      </c>
      <c r="G31" s="30">
        <f t="shared" si="18"/>
        <v>0</v>
      </c>
      <c r="H31" s="30">
        <f t="shared" si="18"/>
        <v>-1.96</v>
      </c>
      <c r="I31" s="30">
        <f t="shared" si="18"/>
        <v>0</v>
      </c>
      <c r="J31" s="30">
        <f t="shared" si="18"/>
        <v>0</v>
      </c>
      <c r="K31" s="30">
        <f t="shared" si="18"/>
        <v>13</v>
      </c>
      <c r="L31" s="30">
        <f t="shared" si="18"/>
        <v>0</v>
      </c>
      <c r="M31" s="30">
        <f t="shared" si="18"/>
        <v>0</v>
      </c>
      <c r="N31" s="30">
        <f t="shared" si="18"/>
        <v>0</v>
      </c>
      <c r="O31" s="31">
        <f t="shared" si="18"/>
        <v>3.78</v>
      </c>
      <c r="P31" s="29">
        <f t="shared" si="17"/>
        <v>4.5828571428571427</v>
      </c>
    </row>
    <row r="32" spans="1:16" ht="15.75" thickBot="1" x14ac:dyDescent="0.3">
      <c r="A32" s="19" t="s">
        <v>17</v>
      </c>
      <c r="B32" s="37">
        <f t="shared" ref="B32:O32" si="19">ROUND(100*(B16-B12)/B12,2)</f>
        <v>10.1</v>
      </c>
      <c r="C32" s="37">
        <f t="shared" si="19"/>
        <v>14.55</v>
      </c>
      <c r="D32" s="37">
        <f t="shared" si="19"/>
        <v>37.22</v>
      </c>
      <c r="E32" s="37">
        <f t="shared" si="19"/>
        <v>18.12</v>
      </c>
      <c r="F32" s="37">
        <f t="shared" si="19"/>
        <v>24.18</v>
      </c>
      <c r="G32" s="37">
        <f t="shared" si="19"/>
        <v>17.23</v>
      </c>
      <c r="H32" s="37">
        <f t="shared" si="19"/>
        <v>9.6</v>
      </c>
      <c r="I32" s="37">
        <f t="shared" si="19"/>
        <v>11</v>
      </c>
      <c r="J32" s="37">
        <f t="shared" si="19"/>
        <v>13.99</v>
      </c>
      <c r="K32" s="37">
        <f t="shared" si="19"/>
        <v>24.68</v>
      </c>
      <c r="L32" s="37">
        <f t="shared" si="19"/>
        <v>11.52</v>
      </c>
      <c r="M32" s="37">
        <f t="shared" si="19"/>
        <v>11.81</v>
      </c>
      <c r="N32" s="37">
        <f t="shared" si="19"/>
        <v>11.22</v>
      </c>
      <c r="O32" s="38">
        <f t="shared" si="19"/>
        <v>11.8</v>
      </c>
      <c r="P32" s="34">
        <f t="shared" si="17"/>
        <v>16.215714285714288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3" zoomScaleNormal="100" workbookViewId="0">
      <selection activeCell="S44" sqref="S44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 základní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3461</v>
      </c>
      <c r="C6" s="12">
        <f>ROUND(12*C8/C7,0)</f>
        <v>3301</v>
      </c>
      <c r="D6" s="12">
        <f t="shared" ref="D6:O6" si="0">ROUND(12*D8/D7,0)</f>
        <v>3177</v>
      </c>
      <c r="E6" s="12">
        <f t="shared" si="0"/>
        <v>3310</v>
      </c>
      <c r="F6" s="12">
        <f t="shared" si="0"/>
        <v>3002</v>
      </c>
      <c r="G6" s="12">
        <f t="shared" si="0"/>
        <v>3622</v>
      </c>
      <c r="H6" s="12">
        <f t="shared" si="0"/>
        <v>3252</v>
      </c>
      <c r="I6" s="12">
        <f t="shared" si="0"/>
        <v>3296</v>
      </c>
      <c r="J6" s="12">
        <f t="shared" si="0"/>
        <v>3543</v>
      </c>
      <c r="K6" s="12">
        <f t="shared" si="0"/>
        <v>3189</v>
      </c>
      <c r="L6" s="12">
        <f t="shared" si="0"/>
        <v>3205</v>
      </c>
      <c r="M6" s="12">
        <f t="shared" si="0"/>
        <v>3029</v>
      </c>
      <c r="N6" s="12">
        <f t="shared" si="0"/>
        <v>2975</v>
      </c>
      <c r="O6" s="12">
        <f t="shared" si="0"/>
        <v>3443</v>
      </c>
      <c r="P6" s="13">
        <f t="shared" ref="P6:P8" si="1">SUMIF(B6:O6,"&gt;0")/COUNTIF(B6:O6,"&gt;0")</f>
        <v>3271.7857142857142</v>
      </c>
    </row>
    <row r="7" spans="1:16" x14ac:dyDescent="0.25">
      <c r="A7" s="14" t="s">
        <v>16</v>
      </c>
      <c r="B7" s="15">
        <v>61.997999999999998</v>
      </c>
      <c r="C7" s="15">
        <v>68.19</v>
      </c>
      <c r="D7" s="15">
        <v>64.649839999999998</v>
      </c>
      <c r="E7" s="15">
        <v>63.55</v>
      </c>
      <c r="F7" s="15">
        <v>65.952647838775235</v>
      </c>
      <c r="G7" s="16">
        <v>53.56</v>
      </c>
      <c r="H7" s="15">
        <v>66.016134811461768</v>
      </c>
      <c r="I7" s="15">
        <v>63.61</v>
      </c>
      <c r="J7" s="15">
        <v>59.52226467449465</v>
      </c>
      <c r="K7" s="15">
        <v>62.473999999999997</v>
      </c>
      <c r="L7" s="15">
        <v>68.040000000000006</v>
      </c>
      <c r="M7" s="15">
        <v>66.28</v>
      </c>
      <c r="N7" s="15">
        <v>69.375420566204085</v>
      </c>
      <c r="O7" s="17">
        <v>60.370620481248146</v>
      </c>
      <c r="P7" s="18">
        <f t="shared" si="1"/>
        <v>63.827780598013135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17114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 t="shared" si="1"/>
        <v>17350.285714285714</v>
      </c>
    </row>
    <row r="9" spans="1:16" s="5" customFormat="1" ht="19.5" thickBot="1" x14ac:dyDescent="0.3">
      <c r="A9" s="50"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3815</v>
      </c>
      <c r="C10" s="12">
        <f t="shared" ref="C10:O10" si="2">ROUND(12*C12/C11,0)</f>
        <v>3778</v>
      </c>
      <c r="D10" s="12">
        <f t="shared" si="2"/>
        <v>3177</v>
      </c>
      <c r="E10" s="12">
        <f t="shared" si="2"/>
        <v>3663</v>
      </c>
      <c r="F10" s="12">
        <f t="shared" si="2"/>
        <v>3311</v>
      </c>
      <c r="G10" s="12">
        <f t="shared" si="2"/>
        <v>3985</v>
      </c>
      <c r="H10" s="12">
        <f t="shared" si="2"/>
        <v>3597</v>
      </c>
      <c r="I10" s="12">
        <f t="shared" si="2"/>
        <v>3626</v>
      </c>
      <c r="J10" s="12">
        <f t="shared" si="2"/>
        <v>4023</v>
      </c>
      <c r="K10" s="12">
        <f t="shared" si="2"/>
        <v>3555</v>
      </c>
      <c r="L10" s="12">
        <f t="shared" si="2"/>
        <v>3500</v>
      </c>
      <c r="M10" s="12">
        <f t="shared" si="2"/>
        <v>3347</v>
      </c>
      <c r="N10" s="12">
        <f t="shared" si="2"/>
        <v>3404</v>
      </c>
      <c r="O10" s="12">
        <f t="shared" si="2"/>
        <v>3822</v>
      </c>
      <c r="P10" s="13">
        <f t="shared" ref="P10:P12" si="3">SUMIF(B10:O10,"&gt;0")/COUNTIF(B10:O10,"&gt;0")</f>
        <v>3614.5</v>
      </c>
    </row>
    <row r="11" spans="1:16" s="5" customFormat="1" x14ac:dyDescent="0.25">
      <c r="A11" s="14" t="s">
        <v>16</v>
      </c>
      <c r="B11" s="15">
        <v>61.997999999999998</v>
      </c>
      <c r="C11" s="15">
        <v>64.941176725509109</v>
      </c>
      <c r="D11" s="15">
        <v>64.649839999999998</v>
      </c>
      <c r="E11" s="15">
        <v>63.55</v>
      </c>
      <c r="F11" s="15">
        <v>65.952647838775235</v>
      </c>
      <c r="G11" s="16">
        <v>53.56</v>
      </c>
      <c r="H11" s="15">
        <v>66.016134811461768</v>
      </c>
      <c r="I11" s="15">
        <v>63.61</v>
      </c>
      <c r="J11" s="15">
        <v>59.52226467449465</v>
      </c>
      <c r="K11" s="15">
        <v>62.473999999999997</v>
      </c>
      <c r="L11" s="15">
        <v>68.040000000000006</v>
      </c>
      <c r="M11" s="15">
        <v>66.28</v>
      </c>
      <c r="N11" s="15">
        <v>69.375420566204085</v>
      </c>
      <c r="O11" s="17">
        <v>60.370620481248146</v>
      </c>
      <c r="P11" s="18">
        <f t="shared" si="3"/>
        <v>63.595721792692359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17114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 t="shared" si="3"/>
        <v>19097.928571428572</v>
      </c>
    </row>
    <row r="13" spans="1:16" s="5" customFormat="1" ht="19.5" thickBot="1" x14ac:dyDescent="0.3">
      <c r="A13" s="50"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3793</v>
      </c>
      <c r="C14" s="12">
        <f>ROUND(12*C16/C15,0)</f>
        <v>4328</v>
      </c>
      <c r="D14" s="12">
        <f t="shared" ref="D14:O14" si="4">ROUND(12*D16/D15,0)</f>
        <v>3753</v>
      </c>
      <c r="E14" s="12">
        <f t="shared" si="4"/>
        <v>4214</v>
      </c>
      <c r="F14" s="12">
        <f t="shared" si="4"/>
        <v>4112</v>
      </c>
      <c r="G14" s="12">
        <f t="shared" si="4"/>
        <v>4273</v>
      </c>
      <c r="H14" s="12">
        <f t="shared" si="4"/>
        <v>4022</v>
      </c>
      <c r="I14" s="12">
        <f t="shared" si="4"/>
        <v>4024</v>
      </c>
      <c r="J14" s="12">
        <f t="shared" si="4"/>
        <v>4586</v>
      </c>
      <c r="K14" s="12">
        <f t="shared" si="4"/>
        <v>3923</v>
      </c>
      <c r="L14" s="12">
        <f t="shared" si="4"/>
        <v>3903</v>
      </c>
      <c r="M14" s="12">
        <f t="shared" si="4"/>
        <v>3742</v>
      </c>
      <c r="N14" s="12">
        <f t="shared" si="4"/>
        <v>3786</v>
      </c>
      <c r="O14" s="12">
        <f t="shared" si="4"/>
        <v>4118</v>
      </c>
      <c r="P14" s="13">
        <f>SUMIF(B14:O14,"&gt;0")/COUNTIF(B14:O14,"&gt;0")</f>
        <v>4041.2142857142858</v>
      </c>
    </row>
    <row r="15" spans="1:16" s="5" customFormat="1" x14ac:dyDescent="0.25">
      <c r="A15" s="14" t="s">
        <v>16</v>
      </c>
      <c r="B15" s="15">
        <v>68.657399936021932</v>
      </c>
      <c r="C15" s="15">
        <v>64.941176725509109</v>
      </c>
      <c r="D15" s="15">
        <v>75.084639999999993</v>
      </c>
      <c r="E15" s="15">
        <v>65.25</v>
      </c>
      <c r="F15" s="15">
        <v>65.952647838775235</v>
      </c>
      <c r="G15" s="16">
        <v>58.56</v>
      </c>
      <c r="H15" s="15">
        <v>64.721700795550731</v>
      </c>
      <c r="I15" s="15">
        <v>63.61</v>
      </c>
      <c r="J15" s="15">
        <v>59.52226467449465</v>
      </c>
      <c r="K15" s="15">
        <v>70.596000000000004</v>
      </c>
      <c r="L15" s="15">
        <v>68.040000000000006</v>
      </c>
      <c r="M15" s="15">
        <v>66.28</v>
      </c>
      <c r="N15" s="15">
        <v>69.375420566204085</v>
      </c>
      <c r="O15" s="17">
        <v>62.654973006708815</v>
      </c>
      <c r="P15" s="18">
        <f t="shared" ref="P15:P16" si="5">SUMIF(B15:O15,"&gt;0")/COUNTIF(B15:O15,"&gt;0")</f>
        <v>65.946158824518889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5"/>
        <v>22143.285714285714</v>
      </c>
    </row>
    <row r="17" spans="1:16" ht="19.5" thickBot="1" x14ac:dyDescent="0.3">
      <c r="A17" s="45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6">ROUND(B10-B6,0)</f>
        <v>354</v>
      </c>
      <c r="C18" s="27">
        <f t="shared" si="6"/>
        <v>477</v>
      </c>
      <c r="D18" s="27">
        <f t="shared" si="6"/>
        <v>0</v>
      </c>
      <c r="E18" s="27">
        <f t="shared" si="6"/>
        <v>353</v>
      </c>
      <c r="F18" s="27">
        <f t="shared" si="6"/>
        <v>309</v>
      </c>
      <c r="G18" s="27">
        <f t="shared" si="6"/>
        <v>363</v>
      </c>
      <c r="H18" s="27">
        <f t="shared" si="6"/>
        <v>345</v>
      </c>
      <c r="I18" s="27">
        <f t="shared" si="6"/>
        <v>330</v>
      </c>
      <c r="J18" s="27">
        <f t="shared" si="6"/>
        <v>480</v>
      </c>
      <c r="K18" s="27">
        <f t="shared" si="6"/>
        <v>366</v>
      </c>
      <c r="L18" s="27">
        <f t="shared" si="6"/>
        <v>295</v>
      </c>
      <c r="M18" s="27">
        <f t="shared" si="6"/>
        <v>318</v>
      </c>
      <c r="N18" s="27">
        <f t="shared" si="6"/>
        <v>429</v>
      </c>
      <c r="O18" s="28">
        <f t="shared" si="6"/>
        <v>379</v>
      </c>
      <c r="P18" s="13">
        <f t="shared" ref="P18:P20" si="7">AVERAGE(B18:O18)</f>
        <v>342.71428571428572</v>
      </c>
    </row>
    <row r="19" spans="1:16" x14ac:dyDescent="0.25">
      <c r="A19" s="14" t="s">
        <v>16</v>
      </c>
      <c r="B19" s="30">
        <f t="shared" ref="B19:O19" si="8">ROUND(B11-B7,2)</f>
        <v>0</v>
      </c>
      <c r="C19" s="30">
        <f t="shared" si="8"/>
        <v>-3.25</v>
      </c>
      <c r="D19" s="30">
        <f t="shared" si="8"/>
        <v>0</v>
      </c>
      <c r="E19" s="30">
        <f t="shared" si="8"/>
        <v>0</v>
      </c>
      <c r="F19" s="30">
        <f t="shared" si="8"/>
        <v>0</v>
      </c>
      <c r="G19" s="30">
        <f t="shared" si="8"/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  <c r="L19" s="30">
        <f t="shared" si="8"/>
        <v>0</v>
      </c>
      <c r="M19" s="30">
        <f t="shared" si="8"/>
        <v>0</v>
      </c>
      <c r="N19" s="30">
        <f t="shared" si="8"/>
        <v>0</v>
      </c>
      <c r="O19" s="31">
        <f t="shared" si="8"/>
        <v>0</v>
      </c>
      <c r="P19" s="29">
        <f t="shared" si="7"/>
        <v>-0.23214285714285715</v>
      </c>
    </row>
    <row r="20" spans="1:16" ht="15.75" thickBot="1" x14ac:dyDescent="0.3">
      <c r="A20" s="19" t="s">
        <v>17</v>
      </c>
      <c r="B20" s="39">
        <f t="shared" ref="B20:O20" si="9">ROUND(B12-B8,0)</f>
        <v>1830</v>
      </c>
      <c r="C20" s="39">
        <f t="shared" si="9"/>
        <v>1688</v>
      </c>
      <c r="D20" s="39">
        <f t="shared" si="9"/>
        <v>0</v>
      </c>
      <c r="E20" s="39">
        <f t="shared" si="9"/>
        <v>1871</v>
      </c>
      <c r="F20" s="39">
        <f t="shared" si="9"/>
        <v>1700</v>
      </c>
      <c r="G20" s="39">
        <f t="shared" si="9"/>
        <v>1617</v>
      </c>
      <c r="H20" s="39">
        <f t="shared" si="9"/>
        <v>1900</v>
      </c>
      <c r="I20" s="39">
        <f t="shared" si="9"/>
        <v>1747</v>
      </c>
      <c r="J20" s="39">
        <f t="shared" si="9"/>
        <v>2381</v>
      </c>
      <c r="K20" s="39">
        <f t="shared" si="9"/>
        <v>1909</v>
      </c>
      <c r="L20" s="39">
        <f t="shared" si="9"/>
        <v>1674</v>
      </c>
      <c r="M20" s="39">
        <f t="shared" si="9"/>
        <v>1757</v>
      </c>
      <c r="N20" s="39">
        <f t="shared" si="9"/>
        <v>2483</v>
      </c>
      <c r="O20" s="40">
        <f t="shared" si="9"/>
        <v>1910</v>
      </c>
      <c r="P20" s="41">
        <f t="shared" si="7"/>
        <v>1747.6428571428571</v>
      </c>
    </row>
    <row r="21" spans="1:16" ht="19.5" thickBot="1" x14ac:dyDescent="0.3">
      <c r="A21" s="45" t="s">
        <v>22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10">ROUND(B14-B10,0)</f>
        <v>-22</v>
      </c>
      <c r="C22" s="27">
        <f t="shared" si="10"/>
        <v>550</v>
      </c>
      <c r="D22" s="27">
        <f t="shared" si="10"/>
        <v>576</v>
      </c>
      <c r="E22" s="27">
        <f t="shared" si="10"/>
        <v>551</v>
      </c>
      <c r="F22" s="27">
        <f t="shared" si="10"/>
        <v>801</v>
      </c>
      <c r="G22" s="27">
        <f t="shared" si="10"/>
        <v>288</v>
      </c>
      <c r="H22" s="27">
        <f t="shared" si="10"/>
        <v>425</v>
      </c>
      <c r="I22" s="27">
        <f t="shared" si="10"/>
        <v>398</v>
      </c>
      <c r="J22" s="27">
        <f t="shared" si="10"/>
        <v>563</v>
      </c>
      <c r="K22" s="27">
        <f t="shared" si="10"/>
        <v>368</v>
      </c>
      <c r="L22" s="27">
        <f t="shared" si="10"/>
        <v>403</v>
      </c>
      <c r="M22" s="27">
        <f t="shared" si="10"/>
        <v>395</v>
      </c>
      <c r="N22" s="27">
        <f t="shared" si="10"/>
        <v>382</v>
      </c>
      <c r="O22" s="28">
        <f t="shared" si="10"/>
        <v>296</v>
      </c>
      <c r="P22" s="13">
        <f t="shared" ref="P22:P24" si="11">AVERAGE(B22:O22)</f>
        <v>426.71428571428572</v>
      </c>
    </row>
    <row r="23" spans="1:16" x14ac:dyDescent="0.25">
      <c r="A23" s="14" t="s">
        <v>16</v>
      </c>
      <c r="B23" s="30">
        <f t="shared" ref="B23:O23" si="12">ROUND(B15-B11,2)</f>
        <v>6.66</v>
      </c>
      <c r="C23" s="30">
        <f t="shared" si="12"/>
        <v>0</v>
      </c>
      <c r="D23" s="30">
        <f t="shared" si="12"/>
        <v>10.43</v>
      </c>
      <c r="E23" s="30">
        <f t="shared" si="12"/>
        <v>1.7</v>
      </c>
      <c r="F23" s="30">
        <f t="shared" si="12"/>
        <v>0</v>
      </c>
      <c r="G23" s="30">
        <f t="shared" si="12"/>
        <v>5</v>
      </c>
      <c r="H23" s="30">
        <f t="shared" si="12"/>
        <v>-1.29</v>
      </c>
      <c r="I23" s="30">
        <f t="shared" si="12"/>
        <v>0</v>
      </c>
      <c r="J23" s="30">
        <f t="shared" si="12"/>
        <v>0</v>
      </c>
      <c r="K23" s="30">
        <f t="shared" si="12"/>
        <v>8.1199999999999992</v>
      </c>
      <c r="L23" s="30">
        <f t="shared" si="12"/>
        <v>0</v>
      </c>
      <c r="M23" s="30">
        <f t="shared" si="12"/>
        <v>0</v>
      </c>
      <c r="N23" s="30">
        <f t="shared" si="12"/>
        <v>0</v>
      </c>
      <c r="O23" s="31">
        <f t="shared" si="12"/>
        <v>2.2799999999999998</v>
      </c>
      <c r="P23" s="29">
        <f t="shared" si="11"/>
        <v>2.35</v>
      </c>
    </row>
    <row r="24" spans="1:16" ht="15.75" thickBot="1" x14ac:dyDescent="0.3">
      <c r="A24" s="19" t="s">
        <v>17</v>
      </c>
      <c r="B24" s="39">
        <f t="shared" ref="B24:O24" si="13">ROUND(B16-B12,0)</f>
        <v>1990</v>
      </c>
      <c r="C24" s="39">
        <f t="shared" si="13"/>
        <v>2974</v>
      </c>
      <c r="D24" s="39">
        <f t="shared" si="13"/>
        <v>6370</v>
      </c>
      <c r="E24" s="39">
        <f t="shared" si="13"/>
        <v>3515</v>
      </c>
      <c r="F24" s="39">
        <f t="shared" si="13"/>
        <v>4400</v>
      </c>
      <c r="G24" s="39">
        <f t="shared" si="13"/>
        <v>3065</v>
      </c>
      <c r="H24" s="39">
        <f t="shared" si="13"/>
        <v>1900</v>
      </c>
      <c r="I24" s="39">
        <f t="shared" si="13"/>
        <v>2114</v>
      </c>
      <c r="J24" s="39">
        <f t="shared" si="13"/>
        <v>2791</v>
      </c>
      <c r="K24" s="39">
        <f t="shared" si="13"/>
        <v>4568</v>
      </c>
      <c r="L24" s="39">
        <f t="shared" si="13"/>
        <v>2286</v>
      </c>
      <c r="M24" s="39">
        <f t="shared" si="13"/>
        <v>2184</v>
      </c>
      <c r="N24" s="39">
        <f t="shared" si="13"/>
        <v>2208</v>
      </c>
      <c r="O24" s="40">
        <f t="shared" si="13"/>
        <v>2270</v>
      </c>
      <c r="P24" s="41">
        <f t="shared" si="11"/>
        <v>3045.3571428571427</v>
      </c>
    </row>
    <row r="25" spans="1:16" ht="19.5" thickBot="1" x14ac:dyDescent="0.3">
      <c r="A25" s="45" t="s">
        <v>20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6" si="14">ROUND(100*(B10-B6)/B6,2)</f>
        <v>10.23</v>
      </c>
      <c r="C26" s="35">
        <f t="shared" si="14"/>
        <v>14.45</v>
      </c>
      <c r="D26" s="35">
        <f t="shared" si="14"/>
        <v>0</v>
      </c>
      <c r="E26" s="35">
        <f t="shared" si="14"/>
        <v>10.66</v>
      </c>
      <c r="F26" s="35">
        <f t="shared" si="14"/>
        <v>10.29</v>
      </c>
      <c r="G26" s="35">
        <f t="shared" si="14"/>
        <v>10.02</v>
      </c>
      <c r="H26" s="35">
        <f t="shared" si="14"/>
        <v>10.61</v>
      </c>
      <c r="I26" s="35">
        <f t="shared" si="14"/>
        <v>10.01</v>
      </c>
      <c r="J26" s="35">
        <f t="shared" si="14"/>
        <v>13.55</v>
      </c>
      <c r="K26" s="35">
        <f t="shared" si="14"/>
        <v>11.48</v>
      </c>
      <c r="L26" s="35">
        <f t="shared" si="14"/>
        <v>9.1999999999999993</v>
      </c>
      <c r="M26" s="35">
        <f t="shared" si="14"/>
        <v>10.5</v>
      </c>
      <c r="N26" s="35">
        <f t="shared" si="14"/>
        <v>14.42</v>
      </c>
      <c r="O26" s="36">
        <f t="shared" si="14"/>
        <v>11.01</v>
      </c>
      <c r="P26" s="33">
        <f t="shared" ref="P26:P28" si="15">AVERAGE(B26:O26)</f>
        <v>10.459285714285715</v>
      </c>
    </row>
    <row r="27" spans="1:16" x14ac:dyDescent="0.25">
      <c r="A27" s="14" t="s">
        <v>16</v>
      </c>
      <c r="B27" s="30">
        <f t="shared" ref="B27:O27" si="16">ROUND(100*(B11-B7)/B7,2)</f>
        <v>0</v>
      </c>
      <c r="C27" s="30">
        <f t="shared" si="16"/>
        <v>-4.76</v>
      </c>
      <c r="D27" s="30">
        <f t="shared" si="16"/>
        <v>0</v>
      </c>
      <c r="E27" s="30">
        <f t="shared" si="16"/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30">
        <f t="shared" si="16"/>
        <v>0</v>
      </c>
      <c r="J27" s="30">
        <f t="shared" si="16"/>
        <v>0</v>
      </c>
      <c r="K27" s="30">
        <f t="shared" si="16"/>
        <v>0</v>
      </c>
      <c r="L27" s="30">
        <f t="shared" si="16"/>
        <v>0</v>
      </c>
      <c r="M27" s="30">
        <f t="shared" si="16"/>
        <v>0</v>
      </c>
      <c r="N27" s="30">
        <f t="shared" si="16"/>
        <v>0</v>
      </c>
      <c r="O27" s="31">
        <f t="shared" si="16"/>
        <v>0</v>
      </c>
      <c r="P27" s="29">
        <f t="shared" si="15"/>
        <v>-0.33999999999999997</v>
      </c>
    </row>
    <row r="28" spans="1:16" ht="15.75" thickBot="1" x14ac:dyDescent="0.3">
      <c r="A28" s="19" t="s">
        <v>17</v>
      </c>
      <c r="B28" s="37">
        <f t="shared" ref="B28:O28" si="17">ROUND(100*(B12-B8)/B8,2)</f>
        <v>10.23</v>
      </c>
      <c r="C28" s="37">
        <f t="shared" si="17"/>
        <v>9</v>
      </c>
      <c r="D28" s="37">
        <f t="shared" si="17"/>
        <v>0</v>
      </c>
      <c r="E28" s="37">
        <f t="shared" si="17"/>
        <v>10.67</v>
      </c>
      <c r="F28" s="37">
        <f t="shared" si="17"/>
        <v>10.3</v>
      </c>
      <c r="G28" s="37">
        <f t="shared" si="17"/>
        <v>10</v>
      </c>
      <c r="H28" s="37">
        <f t="shared" si="17"/>
        <v>10.62</v>
      </c>
      <c r="I28" s="37">
        <f t="shared" si="17"/>
        <v>10</v>
      </c>
      <c r="J28" s="37">
        <f t="shared" si="17"/>
        <v>13.55</v>
      </c>
      <c r="K28" s="37">
        <f t="shared" si="17"/>
        <v>11.5</v>
      </c>
      <c r="L28" s="37">
        <f t="shared" si="17"/>
        <v>9.2100000000000009</v>
      </c>
      <c r="M28" s="37">
        <f t="shared" si="17"/>
        <v>10.5</v>
      </c>
      <c r="N28" s="37">
        <f t="shared" si="17"/>
        <v>14.44</v>
      </c>
      <c r="O28" s="38">
        <f t="shared" si="17"/>
        <v>11.03</v>
      </c>
      <c r="P28" s="34">
        <f t="shared" si="15"/>
        <v>10.074999999999999</v>
      </c>
    </row>
    <row r="29" spans="1:16" ht="19.5" thickBot="1" x14ac:dyDescent="0.3">
      <c r="A29" s="45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0" si="18">ROUND(100*(B14-B10)/B10,2)</f>
        <v>-0.57999999999999996</v>
      </c>
      <c r="C30" s="35">
        <f t="shared" si="18"/>
        <v>14.56</v>
      </c>
      <c r="D30" s="35">
        <f t="shared" si="18"/>
        <v>18.13</v>
      </c>
      <c r="E30" s="35">
        <f t="shared" si="18"/>
        <v>15.04</v>
      </c>
      <c r="F30" s="35">
        <f t="shared" si="18"/>
        <v>24.19</v>
      </c>
      <c r="G30" s="35">
        <f t="shared" si="18"/>
        <v>7.23</v>
      </c>
      <c r="H30" s="35">
        <f t="shared" si="18"/>
        <v>11.82</v>
      </c>
      <c r="I30" s="35">
        <f t="shared" si="18"/>
        <v>10.98</v>
      </c>
      <c r="J30" s="35">
        <f t="shared" si="18"/>
        <v>13.99</v>
      </c>
      <c r="K30" s="35">
        <f t="shared" si="18"/>
        <v>10.35</v>
      </c>
      <c r="L30" s="35">
        <f t="shared" si="18"/>
        <v>11.51</v>
      </c>
      <c r="M30" s="35">
        <f t="shared" si="18"/>
        <v>11.8</v>
      </c>
      <c r="N30" s="35">
        <f t="shared" si="18"/>
        <v>11.22</v>
      </c>
      <c r="O30" s="36">
        <f t="shared" si="18"/>
        <v>7.74</v>
      </c>
      <c r="P30" s="33">
        <f t="shared" ref="P30:P32" si="19">AVERAGE(B30:O30)</f>
        <v>11.998571428571429</v>
      </c>
    </row>
    <row r="31" spans="1:16" x14ac:dyDescent="0.25">
      <c r="A31" s="14" t="s">
        <v>16</v>
      </c>
      <c r="B31" s="30">
        <f t="shared" ref="B31:O31" si="20">ROUND(100*(B15-B11)/B11,2)</f>
        <v>10.74</v>
      </c>
      <c r="C31" s="30">
        <f t="shared" si="20"/>
        <v>0</v>
      </c>
      <c r="D31" s="30">
        <f t="shared" si="20"/>
        <v>16.14</v>
      </c>
      <c r="E31" s="30">
        <f t="shared" si="20"/>
        <v>2.68</v>
      </c>
      <c r="F31" s="30">
        <f t="shared" si="20"/>
        <v>0</v>
      </c>
      <c r="G31" s="30">
        <f t="shared" si="20"/>
        <v>9.34</v>
      </c>
      <c r="H31" s="30">
        <f t="shared" si="20"/>
        <v>-1.96</v>
      </c>
      <c r="I31" s="30">
        <f t="shared" si="20"/>
        <v>0</v>
      </c>
      <c r="J31" s="30">
        <f t="shared" si="20"/>
        <v>0</v>
      </c>
      <c r="K31" s="30">
        <f t="shared" si="20"/>
        <v>13</v>
      </c>
      <c r="L31" s="30">
        <f t="shared" si="20"/>
        <v>0</v>
      </c>
      <c r="M31" s="30">
        <f t="shared" si="20"/>
        <v>0</v>
      </c>
      <c r="N31" s="30">
        <f t="shared" si="20"/>
        <v>0</v>
      </c>
      <c r="O31" s="31">
        <f t="shared" si="20"/>
        <v>3.78</v>
      </c>
      <c r="P31" s="29">
        <f t="shared" si="19"/>
        <v>3.8371428571428576</v>
      </c>
    </row>
    <row r="32" spans="1:16" ht="15.75" thickBot="1" x14ac:dyDescent="0.3">
      <c r="A32" s="19" t="s">
        <v>17</v>
      </c>
      <c r="B32" s="37">
        <f t="shared" ref="B32:O32" si="21">ROUND(100*(B16-B12)/B12,2)</f>
        <v>10.1</v>
      </c>
      <c r="C32" s="37">
        <f t="shared" si="21"/>
        <v>14.55</v>
      </c>
      <c r="D32" s="37">
        <f t="shared" si="21"/>
        <v>37.22</v>
      </c>
      <c r="E32" s="37">
        <f t="shared" si="21"/>
        <v>18.12</v>
      </c>
      <c r="F32" s="37">
        <f t="shared" si="21"/>
        <v>24.18</v>
      </c>
      <c r="G32" s="37">
        <f t="shared" si="21"/>
        <v>17.23</v>
      </c>
      <c r="H32" s="37">
        <f t="shared" si="21"/>
        <v>9.6</v>
      </c>
      <c r="I32" s="37">
        <f t="shared" si="21"/>
        <v>11</v>
      </c>
      <c r="J32" s="37">
        <f t="shared" si="21"/>
        <v>13.99</v>
      </c>
      <c r="K32" s="37">
        <f t="shared" si="21"/>
        <v>24.68</v>
      </c>
      <c r="L32" s="37">
        <f t="shared" si="21"/>
        <v>11.52</v>
      </c>
      <c r="M32" s="37">
        <f t="shared" si="21"/>
        <v>11.81</v>
      </c>
      <c r="N32" s="37">
        <f t="shared" si="21"/>
        <v>11.22</v>
      </c>
      <c r="O32" s="38">
        <f t="shared" si="21"/>
        <v>11.8</v>
      </c>
      <c r="P32" s="34">
        <f t="shared" si="19"/>
        <v>16.215714285714288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2019-07-04T06:56:04Z</cp:lastPrinted>
  <dcterms:created xsi:type="dcterms:W3CDTF">2013-07-15T08:35:23Z</dcterms:created>
  <dcterms:modified xsi:type="dcterms:W3CDTF">2020-05-22T06:21:54Z</dcterms:modified>
</cp:coreProperties>
</file>